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omino\Bláža\final RZP\"/>
    </mc:Choice>
  </mc:AlternateContent>
  <bookViews>
    <workbookView xWindow="0" yWindow="0" windowWidth="0" windowHeight="0"/>
  </bookViews>
  <sheets>
    <sheet name="Rekapitulace stavby" sheetId="1" r:id="rId1"/>
    <sheet name="SO 111.1 - chodník - II-445" sheetId="2" r:id="rId2"/>
    <sheet name="SO 111.2 - chodník - II-4..." sheetId="3" r:id="rId3"/>
    <sheet name="SO 191 - dopravní značení" sheetId="4" r:id="rId4"/>
    <sheet name="SO 401 - rozvody VO" sheetId="5" r:id="rId5"/>
    <sheet name="SO 802 - Sadové vegetační..." sheetId="6" r:id="rId6"/>
    <sheet name="SO 901 - VR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111.1 - chodník - II-445'!$C$127:$K$351</definedName>
    <definedName name="_xlnm.Print_Area" localSheetId="1">'SO 111.1 - chodník - II-445'!$C$115:$J$351</definedName>
    <definedName name="_xlnm.Print_Titles" localSheetId="1">'SO 111.1 - chodník - II-445'!$127:$127</definedName>
    <definedName name="_xlnm._FilterDatabase" localSheetId="2" hidden="1">'SO 111.2 - chodník - II-4...'!$C$121:$K$198</definedName>
    <definedName name="_xlnm.Print_Area" localSheetId="2">'SO 111.2 - chodník - II-4...'!$C$109:$J$198</definedName>
    <definedName name="_xlnm.Print_Titles" localSheetId="2">'SO 111.2 - chodník - II-4...'!$121:$121</definedName>
    <definedName name="_xlnm._FilterDatabase" localSheetId="3" hidden="1">'SO 191 - dopravní značení'!$C$118:$K$140</definedName>
    <definedName name="_xlnm.Print_Area" localSheetId="3">'SO 191 - dopravní značení'!$C$106:$J$140</definedName>
    <definedName name="_xlnm.Print_Titles" localSheetId="3">'SO 191 - dopravní značení'!$118:$118</definedName>
    <definedName name="_xlnm._FilterDatabase" localSheetId="4" hidden="1">'SO 401 - rozvody VO'!$C$122:$K$173</definedName>
    <definedName name="_xlnm.Print_Area" localSheetId="4">'SO 401 - rozvody VO'!$C$110:$J$173</definedName>
    <definedName name="_xlnm.Print_Titles" localSheetId="4">'SO 401 - rozvody VO'!$122:$122</definedName>
    <definedName name="_xlnm._FilterDatabase" localSheetId="5" hidden="1">'SO 802 - Sadové vegetační...'!$C$118:$K$138</definedName>
    <definedName name="_xlnm.Print_Area" localSheetId="5">'SO 802 - Sadové vegetační...'!$C$106:$J$138</definedName>
    <definedName name="_xlnm.Print_Titles" localSheetId="5">'SO 802 - Sadové vegetační...'!$118:$118</definedName>
    <definedName name="_xlnm._FilterDatabase" localSheetId="6" hidden="1">'SO 901 - VRN'!$C$116:$K$122</definedName>
    <definedName name="_xlnm.Print_Area" localSheetId="6">'SO 901 - VRN'!$C$104:$J$122</definedName>
    <definedName name="_xlnm.Print_Titles" localSheetId="6">'SO 901 - VRN'!$116:$116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91"/>
  <c r="J14"/>
  <c r="J12"/>
  <c r="J111"/>
  <c r="E7"/>
  <c r="E85"/>
  <c i="6" r="J37"/>
  <c r="J36"/>
  <c i="1" r="AY99"/>
  <c i="6" r="J35"/>
  <c i="1" r="AX99"/>
  <c i="6" r="BI138"/>
  <c r="BH138"/>
  <c r="BG138"/>
  <c r="BF138"/>
  <c r="T138"/>
  <c r="T137"/>
  <c r="R138"/>
  <c r="R137"/>
  <c r="P138"/>
  <c r="P137"/>
  <c r="BI132"/>
  <c r="BH132"/>
  <c r="BG132"/>
  <c r="BF132"/>
  <c r="T132"/>
  <c r="T121"/>
  <c r="T120"/>
  <c r="T119"/>
  <c r="R132"/>
  <c r="R121"/>
  <c r="R120"/>
  <c r="R119"/>
  <c r="P132"/>
  <c r="P121"/>
  <c r="P120"/>
  <c r="P119"/>
  <c i="1" r="AU99"/>
  <c i="6" r="BI128"/>
  <c r="BH128"/>
  <c r="BG128"/>
  <c r="BF128"/>
  <c r="T128"/>
  <c r="R128"/>
  <c r="P128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5" r="J37"/>
  <c r="J36"/>
  <c i="1" r="AY98"/>
  <c i="5" r="J35"/>
  <c i="1" r="AX98"/>
  <c i="5"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117"/>
  <c r="E7"/>
  <c r="E113"/>
  <c i="4" r="J37"/>
  <c r="J36"/>
  <c i="1" r="AY97"/>
  <c i="4" r="J35"/>
  <c i="1" r="AX97"/>
  <c i="4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89"/>
  <c r="E7"/>
  <c r="E85"/>
  <c i="3" r="P124"/>
  <c r="J37"/>
  <c r="J36"/>
  <c i="1" r="AY96"/>
  <c i="3" r="J35"/>
  <c i="1" r="AX96"/>
  <c i="3"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118"/>
  <c r="J14"/>
  <c r="J12"/>
  <c r="J116"/>
  <c r="E7"/>
  <c r="E112"/>
  <c i="2" r="J37"/>
  <c r="J36"/>
  <c i="1" r="AY95"/>
  <c i="2" r="J35"/>
  <c i="1" r="AX95"/>
  <c i="2"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T336"/>
  <c r="R337"/>
  <c r="R336"/>
  <c r="P337"/>
  <c r="P336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0"/>
  <c r="BH300"/>
  <c r="BG300"/>
  <c r="BF300"/>
  <c r="T300"/>
  <c r="R300"/>
  <c r="P300"/>
  <c r="BI295"/>
  <c r="BH295"/>
  <c r="BG295"/>
  <c r="BF295"/>
  <c r="T295"/>
  <c r="R295"/>
  <c r="P295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322"/>
  <c r="J259"/>
  <c r="J180"/>
  <c r="BK322"/>
  <c r="BK295"/>
  <c r="J252"/>
  <c r="J263"/>
  <c r="BK164"/>
  <c r="BK225"/>
  <c r="BK271"/>
  <c r="BK182"/>
  <c r="BK219"/>
  <c i="3" r="J157"/>
  <c r="J185"/>
  <c r="BK125"/>
  <c r="BK163"/>
  <c r="J153"/>
  <c i="4" r="BK134"/>
  <c r="J140"/>
  <c i="5" r="BK171"/>
  <c r="J142"/>
  <c r="J155"/>
  <c r="J170"/>
  <c r="J152"/>
  <c r="BK160"/>
  <c r="BK148"/>
  <c i="7" r="J120"/>
  <c r="BK121"/>
  <c i="2" r="J348"/>
  <c r="BK317"/>
  <c r="J241"/>
  <c r="J159"/>
  <c r="J337"/>
  <c r="BK289"/>
  <c r="BK180"/>
  <c r="J236"/>
  <c r="BK254"/>
  <c r="J131"/>
  <c r="BK213"/>
  <c r="BK139"/>
  <c r="BK194"/>
  <c i="3" r="BK187"/>
  <c r="BK148"/>
  <c r="J159"/>
  <c r="J148"/>
  <c r="J187"/>
  <c i="4" r="J122"/>
  <c r="J128"/>
  <c i="5" r="J166"/>
  <c r="BK173"/>
  <c r="J163"/>
  <c r="J126"/>
  <c r="BK170"/>
  <c r="BK157"/>
  <c i="6" r="BK128"/>
  <c i="7" r="BK122"/>
  <c r="BK119"/>
  <c i="2" r="BK332"/>
  <c r="BK309"/>
  <c r="J194"/>
  <c r="BK342"/>
  <c r="J300"/>
  <c r="J207"/>
  <c r="BK257"/>
  <c r="BK155"/>
  <c r="BK247"/>
  <c r="J137"/>
  <c r="J169"/>
  <c r="J225"/>
  <c r="J186"/>
  <c i="3" r="BK174"/>
  <c r="J198"/>
  <c r="BK129"/>
  <c r="J129"/>
  <c r="BK145"/>
  <c i="4" r="BK122"/>
  <c r="BK140"/>
  <c i="5" r="J159"/>
  <c r="BK163"/>
  <c r="J173"/>
  <c r="J153"/>
  <c r="BK146"/>
  <c r="BK156"/>
  <c r="BK145"/>
  <c i="6" r="BK122"/>
  <c i="2" r="BK344"/>
  <c r="J295"/>
  <c r="BK207"/>
  <c r="J344"/>
  <c r="J332"/>
  <c r="J309"/>
  <c r="J219"/>
  <c r="BK186"/>
  <c r="J275"/>
  <c r="BK236"/>
  <c i="1" r="AS94"/>
  <c i="3" r="BK185"/>
  <c r="BK168"/>
  <c r="J194"/>
  <c r="J138"/>
  <c r="BK194"/>
  <c i="4" r="BK128"/>
  <c r="BK132"/>
  <c i="5" r="J154"/>
  <c r="J171"/>
  <c r="J128"/>
  <c r="J169"/>
  <c r="J157"/>
  <c r="BK155"/>
  <c i="6" r="BK138"/>
  <c r="J128"/>
  <c i="7" r="J119"/>
  <c i="2" r="BK337"/>
  <c r="J312"/>
  <c r="J254"/>
  <c r="BK169"/>
  <c r="J317"/>
  <c r="BK284"/>
  <c r="J196"/>
  <c r="J247"/>
  <c r="J139"/>
  <c r="BK159"/>
  <c r="J279"/>
  <c r="J190"/>
  <c r="BK229"/>
  <c r="J213"/>
  <c i="3" r="BK150"/>
  <c r="BK177"/>
  <c r="BK141"/>
  <c r="J177"/>
  <c r="BK134"/>
  <c r="J150"/>
  <c i="4" r="J126"/>
  <c i="5" r="BK142"/>
  <c r="BK136"/>
  <c r="BK149"/>
  <c r="J156"/>
  <c r="J133"/>
  <c r="J148"/>
  <c r="BK153"/>
  <c i="6" r="BK132"/>
  <c i="7" r="J121"/>
  <c i="2" r="J340"/>
  <c r="J287"/>
  <c r="J182"/>
  <c r="BK340"/>
  <c r="J306"/>
  <c r="J257"/>
  <c r="BK275"/>
  <c r="BK279"/>
  <c r="BK177"/>
  <c r="BK287"/>
  <c r="BK137"/>
  <c r="BK241"/>
  <c i="3" r="BK153"/>
  <c r="J141"/>
  <c r="BK198"/>
  <c r="BK159"/>
  <c r="J134"/>
  <c i="4" r="BK136"/>
  <c r="J132"/>
  <c i="5" r="BK161"/>
  <c r="BK128"/>
  <c r="J145"/>
  <c r="J136"/>
  <c r="J139"/>
  <c r="J146"/>
  <c i="6" r="J132"/>
  <c i="7" r="J122"/>
  <c i="2" r="J342"/>
  <c r="BK306"/>
  <c r="BK131"/>
  <c r="BK312"/>
  <c r="BK259"/>
  <c r="J289"/>
  <c r="J177"/>
  <c r="BK267"/>
  <c r="J164"/>
  <c r="BK252"/>
  <c r="BK145"/>
  <c r="J271"/>
  <c i="3" r="J174"/>
  <c r="J145"/>
  <c r="BK180"/>
  <c r="BK190"/>
  <c r="J168"/>
  <c r="J125"/>
  <c i="4" r="J134"/>
  <c i="5" r="J160"/>
  <c r="J149"/>
  <c r="BK162"/>
  <c r="BK159"/>
  <c r="BK154"/>
  <c r="J161"/>
  <c r="J162"/>
  <c r="BK133"/>
  <c i="6" r="J122"/>
  <c i="7" r="BK120"/>
  <c i="2" r="BK328"/>
  <c r="BK263"/>
  <c r="BK348"/>
  <c r="J328"/>
  <c r="J267"/>
  <c r="J145"/>
  <c r="J229"/>
  <c r="BK300"/>
  <c r="J155"/>
  <c r="J284"/>
  <c r="BK196"/>
  <c r="BK190"/>
  <c i="3" r="J163"/>
  <c r="BK138"/>
  <c r="J190"/>
  <c r="BK157"/>
  <c r="J180"/>
  <c i="4" r="J136"/>
  <c r="BK126"/>
  <c i="5" r="BK166"/>
  <c r="J147"/>
  <c r="BK139"/>
  <c r="BK152"/>
  <c r="BK126"/>
  <c r="BK169"/>
  <c r="BK147"/>
  <c i="6" r="J138"/>
  <c i="2" l="1" r="BK130"/>
  <c r="J130"/>
  <c r="J98"/>
  <c r="T176"/>
  <c r="T218"/>
  <c r="R283"/>
  <c r="P339"/>
  <c i="3" r="BK144"/>
  <c r="J144"/>
  <c r="J99"/>
  <c r="BK184"/>
  <c r="J184"/>
  <c r="J101"/>
  <c i="2" r="P130"/>
  <c r="BK195"/>
  <c r="J195"/>
  <c r="J100"/>
  <c r="R218"/>
  <c r="T283"/>
  <c r="R339"/>
  <c i="3" r="P144"/>
  <c r="P123"/>
  <c r="P122"/>
  <c i="1" r="AU96"/>
  <c i="3" r="T184"/>
  <c i="4" r="T121"/>
  <c r="T120"/>
  <c r="T119"/>
  <c i="5" r="BK125"/>
  <c r="J125"/>
  <c r="J98"/>
  <c r="R125"/>
  <c r="R124"/>
  <c r="T158"/>
  <c i="2" r="R176"/>
  <c r="P218"/>
  <c r="BK283"/>
  <c r="J283"/>
  <c r="J103"/>
  <c r="T316"/>
  <c r="P343"/>
  <c i="3" r="R144"/>
  <c r="R184"/>
  <c i="4" r="BK121"/>
  <c i="5" r="BK132"/>
  <c r="J132"/>
  <c r="J100"/>
  <c r="P151"/>
  <c r="T151"/>
  <c i="2" r="T130"/>
  <c r="BK218"/>
  <c r="J218"/>
  <c r="J101"/>
  <c r="R256"/>
  <c r="P316"/>
  <c r="T339"/>
  <c i="3" r="R124"/>
  <c r="BK173"/>
  <c r="J173"/>
  <c r="J100"/>
  <c r="T173"/>
  <c i="4" r="R121"/>
  <c r="R120"/>
  <c r="R119"/>
  <c i="5" r="P132"/>
  <c r="P131"/>
  <c r="R158"/>
  <c i="2" r="P176"/>
  <c r="T195"/>
  <c r="P256"/>
  <c r="R316"/>
  <c r="T343"/>
  <c i="3" r="T144"/>
  <c r="R173"/>
  <c i="5" r="T132"/>
  <c r="T131"/>
  <c r="P158"/>
  <c r="P150"/>
  <c i="7" r="P118"/>
  <c r="P117"/>
  <c i="1" r="AU100"/>
  <c i="2" r="BK176"/>
  <c r="J176"/>
  <c r="J99"/>
  <c r="R195"/>
  <c r="T256"/>
  <c r="BK316"/>
  <c r="J316"/>
  <c r="J104"/>
  <c r="BK343"/>
  <c r="J343"/>
  <c r="J108"/>
  <c i="3" r="T124"/>
  <c r="P184"/>
  <c i="4" r="P121"/>
  <c r="P120"/>
  <c r="P119"/>
  <c i="1" r="AU97"/>
  <c i="5" r="P125"/>
  <c r="P124"/>
  <c r="T125"/>
  <c r="T124"/>
  <c r="BK151"/>
  <c r="J151"/>
  <c r="J102"/>
  <c r="R151"/>
  <c i="7" r="R118"/>
  <c r="R117"/>
  <c i="2" r="R130"/>
  <c r="R129"/>
  <c r="P195"/>
  <c r="BK256"/>
  <c r="J256"/>
  <c r="J102"/>
  <c r="P283"/>
  <c r="BK339"/>
  <c r="BK338"/>
  <c r="J338"/>
  <c r="J106"/>
  <c r="R343"/>
  <c i="3" r="BK124"/>
  <c r="P173"/>
  <c i="5" r="R132"/>
  <c r="R131"/>
  <c r="BK158"/>
  <c r="J158"/>
  <c r="J103"/>
  <c i="7" r="BK118"/>
  <c r="J118"/>
  <c r="J97"/>
  <c r="T118"/>
  <c r="T117"/>
  <c i="3" r="BK197"/>
  <c r="J197"/>
  <c r="J102"/>
  <c i="6" r="BK137"/>
  <c r="J137"/>
  <c r="J99"/>
  <c i="4" r="BK139"/>
  <c r="J139"/>
  <c r="J99"/>
  <c i="2" r="BK336"/>
  <c r="J336"/>
  <c r="J105"/>
  <c i="6" r="BK121"/>
  <c r="J121"/>
  <c r="J98"/>
  <c i="7" r="E107"/>
  <c r="BE121"/>
  <c r="J89"/>
  <c r="BE119"/>
  <c r="F92"/>
  <c r="F113"/>
  <c r="BE122"/>
  <c r="J113"/>
  <c r="BE120"/>
  <c r="J92"/>
  <c i="6" r="E85"/>
  <c r="BE138"/>
  <c r="F91"/>
  <c r="J116"/>
  <c i="5" r="BK131"/>
  <c r="BK150"/>
  <c r="J150"/>
  <c r="J101"/>
  <c i="6" r="F92"/>
  <c r="J91"/>
  <c r="J89"/>
  <c r="BE122"/>
  <c r="BE128"/>
  <c r="BE132"/>
  <c i="5" r="E85"/>
  <c r="J120"/>
  <c r="BE128"/>
  <c r="BE136"/>
  <c r="BE142"/>
  <c r="F92"/>
  <c r="F119"/>
  <c r="BE153"/>
  <c r="BE154"/>
  <c r="BE155"/>
  <c r="J89"/>
  <c r="BE139"/>
  <c r="BE166"/>
  <c r="BE145"/>
  <c r="BE149"/>
  <c r="BE162"/>
  <c r="BE170"/>
  <c r="BE171"/>
  <c i="4" r="J121"/>
  <c r="J98"/>
  <c i="5" r="BE159"/>
  <c r="BE160"/>
  <c r="BE161"/>
  <c r="J91"/>
  <c r="BE126"/>
  <c r="BE152"/>
  <c r="BE156"/>
  <c r="BE157"/>
  <c r="BE173"/>
  <c r="BE133"/>
  <c r="BE146"/>
  <c r="BE147"/>
  <c r="BE148"/>
  <c r="BE163"/>
  <c r="BE169"/>
  <c i="4" r="F92"/>
  <c r="F115"/>
  <c r="E109"/>
  <c r="BE122"/>
  <c r="J115"/>
  <c i="3" r="J124"/>
  <c r="J98"/>
  <c i="4" r="J92"/>
  <c r="J113"/>
  <c r="BE136"/>
  <c r="BE126"/>
  <c r="BE134"/>
  <c r="BE128"/>
  <c r="BE132"/>
  <c r="BE140"/>
  <c i="3" r="J89"/>
  <c r="BE138"/>
  <c r="BE145"/>
  <c r="BE159"/>
  <c r="BE163"/>
  <c r="BE174"/>
  <c r="BE177"/>
  <c r="BE180"/>
  <c r="BE185"/>
  <c r="BE187"/>
  <c r="J92"/>
  <c r="F119"/>
  <c r="BE194"/>
  <c i="2" r="BK129"/>
  <c r="BK128"/>
  <c r="J128"/>
  <c r="J96"/>
  <c i="3" r="E85"/>
  <c r="F91"/>
  <c r="J118"/>
  <c r="BE148"/>
  <c r="BE150"/>
  <c r="BE190"/>
  <c r="BE125"/>
  <c r="BE153"/>
  <c r="BE134"/>
  <c r="BE157"/>
  <c r="BE168"/>
  <c i="2" r="J339"/>
  <c r="J107"/>
  <c i="3" r="BE141"/>
  <c r="BE129"/>
  <c r="BE198"/>
  <c i="2" r="F91"/>
  <c r="E118"/>
  <c r="J124"/>
  <c r="BE196"/>
  <c r="BE207"/>
  <c r="BE213"/>
  <c r="F92"/>
  <c r="BE131"/>
  <c r="BE159"/>
  <c r="BE180"/>
  <c r="BE247"/>
  <c r="BE257"/>
  <c r="BE259"/>
  <c r="BE275"/>
  <c r="BE306"/>
  <c r="J89"/>
  <c r="BE169"/>
  <c r="BE229"/>
  <c r="BE252"/>
  <c r="BE271"/>
  <c r="BE287"/>
  <c r="BE289"/>
  <c r="BE295"/>
  <c r="J92"/>
  <c r="BE145"/>
  <c r="BE182"/>
  <c r="BE194"/>
  <c r="BE219"/>
  <c r="BE225"/>
  <c r="BE241"/>
  <c r="BE139"/>
  <c r="BE177"/>
  <c r="BE254"/>
  <c r="BE263"/>
  <c r="BE279"/>
  <c r="BE309"/>
  <c r="BE312"/>
  <c r="BE317"/>
  <c r="BE332"/>
  <c r="BE340"/>
  <c r="BE137"/>
  <c r="BE155"/>
  <c r="BE164"/>
  <c r="BE186"/>
  <c r="BE190"/>
  <c r="BE236"/>
  <c r="BE267"/>
  <c r="BE284"/>
  <c r="BE300"/>
  <c r="BE322"/>
  <c r="BE328"/>
  <c r="BE337"/>
  <c r="BE342"/>
  <c r="BE344"/>
  <c r="BE348"/>
  <c i="3" r="F37"/>
  <c i="1" r="BD96"/>
  <c i="3" r="F35"/>
  <c i="1" r="BB96"/>
  <c i="4" r="J34"/>
  <c i="1" r="AW97"/>
  <c i="4" r="F35"/>
  <c i="1" r="BB97"/>
  <c i="5" r="F36"/>
  <c i="1" r="BC98"/>
  <c i="7" r="J34"/>
  <c i="1" r="AW100"/>
  <c i="2" r="J34"/>
  <c i="1" r="AW95"/>
  <c i="5" r="F34"/>
  <c i="1" r="BA98"/>
  <c i="7" r="F35"/>
  <c i="1" r="BB100"/>
  <c i="2" r="F34"/>
  <c i="1" r="BA95"/>
  <c i="4" r="F34"/>
  <c i="1" r="BA97"/>
  <c i="6" r="F35"/>
  <c i="1" r="BB99"/>
  <c i="6" r="J34"/>
  <c i="1" r="AW99"/>
  <c i="2" r="F35"/>
  <c i="1" r="BB95"/>
  <c i="5" r="F37"/>
  <c i="1" r="BD98"/>
  <c i="7" r="F34"/>
  <c i="1" r="BA100"/>
  <c i="3" r="J34"/>
  <c i="1" r="AW96"/>
  <c i="3" r="F34"/>
  <c i="1" r="BA96"/>
  <c i="3" r="F36"/>
  <c i="1" r="BC96"/>
  <c i="4" r="F36"/>
  <c i="1" r="BC97"/>
  <c i="5" r="F35"/>
  <c i="1" r="BB98"/>
  <c i="6" r="F37"/>
  <c i="1" r="BD99"/>
  <c i="2" r="F36"/>
  <c i="1" r="BC95"/>
  <c i="5" r="J34"/>
  <c i="1" r="AW98"/>
  <c i="7" r="F37"/>
  <c i="1" r="BD100"/>
  <c i="2" r="F37"/>
  <c i="1" r="BD95"/>
  <c i="4" r="F37"/>
  <c i="1" r="BD97"/>
  <c i="6" r="F36"/>
  <c i="1" r="BC99"/>
  <c i="6" r="F34"/>
  <c i="1" r="BA99"/>
  <c i="7" r="F36"/>
  <c i="1" r="BC100"/>
  <c i="2" l="1" r="T129"/>
  <c r="R338"/>
  <c r="R128"/>
  <c i="3" r="R123"/>
  <c r="R122"/>
  <c i="2" r="T338"/>
  <c r="P129"/>
  <c r="P338"/>
  <c i="3" r="BK123"/>
  <c r="J123"/>
  <c r="J97"/>
  <c i="5" r="R150"/>
  <c r="R123"/>
  <c i="4" r="BK120"/>
  <c r="J120"/>
  <c r="J97"/>
  <c i="3" r="T123"/>
  <c r="T122"/>
  <c i="5" r="P123"/>
  <c i="1" r="AU98"/>
  <c i="5" r="T150"/>
  <c r="T123"/>
  <c i="6" r="BK120"/>
  <c r="J120"/>
  <c r="J97"/>
  <c i="5" r="BK124"/>
  <c r="J124"/>
  <c r="J97"/>
  <c i="7" r="BK117"/>
  <c r="J117"/>
  <c r="J96"/>
  <c i="6" r="BK119"/>
  <c r="J119"/>
  <c r="J96"/>
  <c i="5" r="J131"/>
  <c r="J99"/>
  <c i="2" r="J129"/>
  <c r="J97"/>
  <c r="J30"/>
  <c i="1" r="AG95"/>
  <c i="4" r="F33"/>
  <c i="1" r="AZ97"/>
  <c i="5" r="J33"/>
  <c i="1" r="AV98"/>
  <c r="AT98"/>
  <c i="6" r="J33"/>
  <c i="1" r="AV99"/>
  <c r="AT99"/>
  <c i="7" r="F33"/>
  <c i="1" r="AZ100"/>
  <c r="BD94"/>
  <c r="W33"/>
  <c r="BA94"/>
  <c r="W30"/>
  <c i="2" r="J33"/>
  <c i="1" r="AV95"/>
  <c r="AT95"/>
  <c i="3" r="J33"/>
  <c i="1" r="AV96"/>
  <c r="AT96"/>
  <c i="2" r="F33"/>
  <c i="1" r="AZ95"/>
  <c i="3" r="F33"/>
  <c i="1" r="AZ96"/>
  <c i="4" r="J33"/>
  <c i="1" r="AV97"/>
  <c r="AT97"/>
  <c i="5" r="F33"/>
  <c i="1" r="AZ98"/>
  <c i="6" r="F33"/>
  <c i="1" r="AZ99"/>
  <c i="7" r="J33"/>
  <c i="1" r="AV100"/>
  <c r="AT100"/>
  <c r="BB94"/>
  <c r="W31"/>
  <c r="BC94"/>
  <c r="AY94"/>
  <c i="2" l="1" r="P128"/>
  <c i="1" r="AU95"/>
  <c i="2" r="T128"/>
  <c i="4" r="BK119"/>
  <c r="J119"/>
  <c i="3" r="BK122"/>
  <c r="J122"/>
  <c i="5" r="BK123"/>
  <c r="J123"/>
  <c i="1" r="AN95"/>
  <c i="2" r="J39"/>
  <c i="1" r="AU94"/>
  <c i="3" r="J30"/>
  <c i="1" r="AG96"/>
  <c r="W32"/>
  <c r="AZ94"/>
  <c r="AV94"/>
  <c r="AK29"/>
  <c i="4" r="J30"/>
  <c i="1" r="AG97"/>
  <c i="7" r="J30"/>
  <c i="1" r="AG100"/>
  <c i="5" r="J30"/>
  <c i="1" r="AG98"/>
  <c i="6" r="J30"/>
  <c i="1" r="AG99"/>
  <c r="AG94"/>
  <c r="AK26"/>
  <c r="AX94"/>
  <c r="AW94"/>
  <c r="AK30"/>
  <c i="5" l="1" r="J39"/>
  <c i="3" r="J39"/>
  <c i="7" r="J39"/>
  <c i="4" r="J39"/>
  <c i="5" r="J96"/>
  <c i="4" r="J96"/>
  <c i="3" r="J96"/>
  <c i="6" r="J39"/>
  <c i="1" r="AN99"/>
  <c r="AK35"/>
  <c r="AN98"/>
  <c r="AN96"/>
  <c r="AN97"/>
  <c r="AN100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<sst xmlns="http://schemas.openxmlformats.org/spreadsheetml/2006/main">
  <si>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</si>
  <si>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</si>
  <si>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</si>
  <si>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</si>
  <si>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</si>
  <si>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{55b8a94f-6a98-483b-b302-16ee581ad4e9}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</si>
  <si>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</si>
  <si>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</si>
  <si>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</si>
  <si>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</si>
  <si>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</si>
  <si>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</si>
  <si>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</si>
  <si>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</si>
  <si>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2022_05_02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</si>
  <si>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</si>
  <si>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</si>
  <si>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0971-21-3-II - Město Šternberk, Chabičov - chodníky, II.etapa</t>
  </si>
  <si>
    <t>KSO:</t>
  </si>
  <si>
    <t>CC-CZ:</t>
  </si>
  <si>
    <t>Místo:</t>
  </si>
  <si>
    <t xml:space="preserve"> </t>
  </si>
  <si>
    <t>Datum:</t>
  </si>
  <si>
    <t>2. 5. 2022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</si>
  <si>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</si>
  <si>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</si>
  <si>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</si>
  <si>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</si>
  <si>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</si>
  <si>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</si>
  <si>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</si>
  <si>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</si>
  <si>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</si>
  <si>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</si>
  <si>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</si>
  <si>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</si>
  <si>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</si>
  <si>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</si>
  <si>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</si>
  <si>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</si>
  <si>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</si>
  <si>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</si>
  <si>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</si>
  <si>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</si>
  <si>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</si>
  <si>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</si>
  <si>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</si>
  <si>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</si>
  <si>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</si>
  <si>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</si>
  <si>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</si>
  <si>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</si>
  <si>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</si>
  <si>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</si>
  <si>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</si>
  <si>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</si>
  <si>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</si>
  <si>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</si>
  <si>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</si>
  <si>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</si>
  <si>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</si>
  <si>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</si>
  <si>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</si>
  <si>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</si>
  <si>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</si>
  <si>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</si>
  <si>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</si>
  <si>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</si>
  <si>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</si>
  <si>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</si>
  <si>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</si>
  <si>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</si>
  <si>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</si>
  <si>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</si>
  <si>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</si>
  <si>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</si>
  <si>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</si>
  <si>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</si>
  <si>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111.1</t>
  </si>
  <si>
    <t>chodník - II-445</t>
  </si>
  <si>
    <t>STA</t>
  </si>
  <si>
    <t>1</t>
  </si>
  <si>
    <t>{9ee90131-f034-43bd-b7f2-78a277119129}</t>
  </si>
  <si>
    <t>2</t>
  </si>
  <si>
    <t>SO 111.2</t>
  </si>
  <si>
    <t>chodník - II-445 rekonstrukce</t>
  </si>
  <si>
    <t>{6c9f360b-85cc-4def-94dc-52e1a8d4ad5f}</t>
  </si>
  <si>
    <t>SO 191</t>
  </si>
  <si>
    <t>dopravní značení</t>
  </si>
  <si>
    <t>{deb784b0-9e5e-4712-864d-fe10bd61f022}</t>
  </si>
  <si>
    <t>SO 401</t>
  </si>
  <si>
    <t>rozvody VO</t>
  </si>
  <si>
    <t>{debd9ebd-347a-4c63-8c26-a14f02ce49ab}</t>
  </si>
  <si>
    <t>SO 802</t>
  </si>
  <si>
    <t>Sadové vegetační úpravy</t>
  </si>
  <si>
    <t>{ddc29586-baa6-4732-9d78-15f409578e39}</t>
  </si>
  <si>
    <t>SO 901</t>
  </si>
  <si>
    <t>VRN</t>
  </si>
  <si>
    <t>{6a5a5ace-bf9a-442e-ac19-b65e61467ac8}</t>
  </si>
  <si>
    <t>KRYCÍ LIST SOUPISU PRACÍ</t>
  </si>
  <si>
    <t>Objekt:</t>
  </si>
  <si>
    <t>SO 111.1 - chodník - II-445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</si>
  <si>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</si>
  <si>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</si>
  <si>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</si>
  <si>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</si>
  <si>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</si>
  <si>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</si>
  <si>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</si>
  <si>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</si>
  <si>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</si>
  <si>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</si>
  <si>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</si>
  <si>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</si>
  <si>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</si>
  <si>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</si>
  <si>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</si>
  <si>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</si>
  <si>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</si>
  <si>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</si>
  <si>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</si>
  <si>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</si>
  <si>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</si>
  <si>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</si>
  <si>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</si>
  <si>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</si>
  <si>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</si>
  <si>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</si>
  <si>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</si>
  <si>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</si>
  <si>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</si>
  <si>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</si>
  <si>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</si>
  <si>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</si>
  <si>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</si>
  <si>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</si>
  <si>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</si>
  <si>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</si>
  <si>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</si>
  <si>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</si>
  <si>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</si>
  <si>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VV</t>
  </si>
  <si>
    <t>"stávající dlažba"</t>
  </si>
  <si>
    <t>12,6+34,00</t>
  </si>
  <si>
    <t>" u čp.33"</t>
  </si>
  <si>
    <t>7,60</t>
  </si>
  <si>
    <t>Součet</t>
  </si>
  <si>
    <t>113107221</t>
  </si>
  <si>
    <t>Odstranění podkladu z kameniva drceného tl do 100 mm strojně pl přes 200 m2</t>
  </si>
  <si>
    <t>802445758</t>
  </si>
  <si>
    <t>52,35+6,11+35,28+3,27+24,7+7,8+34,5+5,5+7,35+5,4+80+24,5+7+7+24+8,13</t>
  </si>
  <si>
    <t>3</t>
  </si>
  <si>
    <t>113107331</t>
  </si>
  <si>
    <t>Odstranění podkladu z betonu prostého tl přes 100 do 150 mm strojně pl do 50 m2</t>
  </si>
  <si>
    <t>"stávající kryty chodníku"</t>
  </si>
  <si>
    <t>14,00</t>
  </si>
  <si>
    <t>"kryt u čp.33"</t>
  </si>
  <si>
    <t>1,50</t>
  </si>
  <si>
    <t>122252204</t>
  </si>
  <si>
    <t>Odkopávky a prokopávky nezapažené pro silnice a dálnice v hornině třídy těžitelnosti I objem do 500 m3 strojně</t>
  </si>
  <si>
    <t>m3</t>
  </si>
  <si>
    <t>1989861097</t>
  </si>
  <si>
    <t>Nová skladba chodníku</t>
  </si>
  <si>
    <t>"chodník" (53,6+68+7,55+35+79+25,9+23,5+140+76,5)*0,3</t>
  </si>
  <si>
    <t>"dl. pro nevidomé" (2,62+1,8+3,2+2,25+2,3+2,7+2,75+3,3+3,5+1,26)*0,3</t>
  </si>
  <si>
    <t>"vjezdy" (6,2+8,2+5,5+5,4+6,7+6,5+8+8,1)*0,35</t>
  </si>
  <si>
    <t>"č.p.33" (4,4+3,1+10,1)*0,3</t>
  </si>
  <si>
    <t>"kamenivo" -332,89*0,1</t>
  </si>
  <si>
    <t>"beton" -15,5*0,15</t>
  </si>
  <si>
    <t>"dlažba" -54,2*0,1</t>
  </si>
  <si>
    <t>5</t>
  </si>
  <si>
    <t>129951113</t>
  </si>
  <si>
    <t>Bourání zdiva kamenného v odkopávkách nebo prokopávkách na MC strojně</t>
  </si>
  <si>
    <t>12</t>
  </si>
  <si>
    <t>"vybourání stáv.zídky vč.základu u čp.1 dle PD"</t>
  </si>
  <si>
    <t>8,00*0,80*0,40</t>
  </si>
  <si>
    <t>6</t>
  </si>
  <si>
    <t>162751113</t>
  </si>
  <si>
    <t>Vodorovné přemístění přes 5 000 do 6000 m výkopku/sypaniny z horniny třídy těžitelnosti I skupiny 1 až 3</t>
  </si>
  <si>
    <t>-1798767743</t>
  </si>
  <si>
    <t>"Přesun přebytku výkopku na místo trvalého uložení"</t>
  </si>
  <si>
    <t xml:space="preserve">"odkopávky"   143,775</t>
  </si>
  <si>
    <t xml:space="preserve">"odpočet zeminy využité k dosypání obrub a palisád"    -14,39</t>
  </si>
  <si>
    <t>7</t>
  </si>
  <si>
    <t>171211101</t>
  </si>
  <si>
    <t>Uložení sypaniny do násypů nezhutněných ručně</t>
  </si>
  <si>
    <t>20</t>
  </si>
  <si>
    <t>"dosypání obrubníků chodníkových vhodnou zeminou z výkopu - 0,05 m3/bm"</t>
  </si>
  <si>
    <t xml:space="preserve">"chodníkové obrubníky"    (287,8-131)*0,05</t>
  </si>
  <si>
    <t xml:space="preserve">"palisády"    (110+12,50+8,50)*0,05</t>
  </si>
  <si>
    <t>8</t>
  </si>
  <si>
    <t>181152302</t>
  </si>
  <si>
    <t>Úprava pláně pro silnice a dálnice v zářezech se zhutněním</t>
  </si>
  <si>
    <t>22</t>
  </si>
  <si>
    <t>"chodník" (53,6+68+7,55+35+79+25,9+23,5+140+76,5)*1,05</t>
  </si>
  <si>
    <t>"dl. pro nevidomé" (2,62+1,8+3,2+2,25+2,3+2,7+2,75+3,3+3,5+1,26)*1,05</t>
  </si>
  <si>
    <t>"vjezdy" (6,2+8,2+5,5+5,4+6,7+6,5+8+8,1)*1,05</t>
  </si>
  <si>
    <t>"č.p.33" (4,4+3,1+10,1)*1,05</t>
  </si>
  <si>
    <t>Zakládání</t>
  </si>
  <si>
    <t>9</t>
  </si>
  <si>
    <t>211971110</t>
  </si>
  <si>
    <t>Zřízení opláštění žeber nebo trativodů geotextilií v rýze nebo zářezu sklonu do 1:2</t>
  </si>
  <si>
    <t>-1705222508</t>
  </si>
  <si>
    <t xml:space="preserve">"palisády"    (30+12,50+8,50)*3,14*0,05*2</t>
  </si>
  <si>
    <t>10</t>
  </si>
  <si>
    <t>M</t>
  </si>
  <si>
    <t>69311081</t>
  </si>
  <si>
    <t>geotextilie netkaná separační, ochranná, filtrační, drenážní PES 300g/m2</t>
  </si>
  <si>
    <t>-1926248001</t>
  </si>
  <si>
    <t>16,014*1,1845 'Přepočtené koeficientem množství</t>
  </si>
  <si>
    <t>11</t>
  </si>
  <si>
    <t>212751104</t>
  </si>
  <si>
    <t>Trativod z drenážních trubek flexibilních PVC-U SN 4 perforace 360° včetně lože otevřený výkop DN 100 pro meliorace</t>
  </si>
  <si>
    <t>m</t>
  </si>
  <si>
    <t>24</t>
  </si>
  <si>
    <t>"odlehčovací dren.potrubí vč. lože a obsypu dle PD"</t>
  </si>
  <si>
    <t xml:space="preserve">"palisády"    30+12,50+8,50</t>
  </si>
  <si>
    <t>877265231</t>
  </si>
  <si>
    <t>Montáž víčka z tvrdého PVC-systém KG DN 110</t>
  </si>
  <si>
    <t>kus</t>
  </si>
  <si>
    <t>26</t>
  </si>
  <si>
    <t>"jednostranné zaslepení odlehčovací drenáže za palisádami dle PD"</t>
  </si>
  <si>
    <t>13</t>
  </si>
  <si>
    <t>28611718</t>
  </si>
  <si>
    <t>víčko kanalizace plastové KG DN 110</t>
  </si>
  <si>
    <t>28</t>
  </si>
  <si>
    <t>"dodávka víček pro zaslepení"</t>
  </si>
  <si>
    <t>14</t>
  </si>
  <si>
    <t>899997005</t>
  </si>
  <si>
    <t>Připojení drenážního potrubí na stávající řad DK nebo do UV</t>
  </si>
  <si>
    <t>soub</t>
  </si>
  <si>
    <t>30</t>
  </si>
  <si>
    <t>Svislé a kompletní konstrukce</t>
  </si>
  <si>
    <t>339921132</t>
  </si>
  <si>
    <t>Osazování betonových palisád do betonového základu v řadě výšky prvku přes 0,5 do 1 m</t>
  </si>
  <si>
    <t>32</t>
  </si>
  <si>
    <t xml:space="preserve">"osazení  obruby chodníků - palisády dle PD"</t>
  </si>
  <si>
    <t>"plocha odečtena digitálně z výkresu D1.1.2a"</t>
  </si>
  <si>
    <t>"výška cca 40 cm nad niveletu chodníku"</t>
  </si>
  <si>
    <t xml:space="preserve">"mezi sjezdy km 0,305 - 0,324"    12,50</t>
  </si>
  <si>
    <t xml:space="preserve">"mezi sjezdy km 0,324 - 0,417"   30</t>
  </si>
  <si>
    <t>Mezisoučet</t>
  </si>
  <si>
    <t xml:space="preserve">"výška 60 cm nad niveletu chodníku"   </t>
  </si>
  <si>
    <t xml:space="preserve">"u čp. 1"    8,50</t>
  </si>
  <si>
    <t>16</t>
  </si>
  <si>
    <t>59228291.1</t>
  </si>
  <si>
    <t>palisáda betonová hranatá přírodní 600x180x120 mm</t>
  </si>
  <si>
    <t>34</t>
  </si>
  <si>
    <t>"dodávka palisád dle PD"</t>
  </si>
  <si>
    <t xml:space="preserve">"mezi sjezdy km 0,305 - 0,324"    12,50/0,18</t>
  </si>
  <si>
    <t xml:space="preserve">"mezi sjezdy km 0,324 - 0,417"   30/0,18</t>
  </si>
  <si>
    <t>236,111*1,02 'Přepočtené koeficientem množství</t>
  </si>
  <si>
    <t>17</t>
  </si>
  <si>
    <t>59228298.R</t>
  </si>
  <si>
    <t>palisáda betonová hranatá přírodní 800x180x120 mm</t>
  </si>
  <si>
    <t>36</t>
  </si>
  <si>
    <t xml:space="preserve">"u čp. 1"    8,50/0,18</t>
  </si>
  <si>
    <t>47,222*1,02 'Přepočtené koeficientem množství</t>
  </si>
  <si>
    <t>Komunikace pozemní</t>
  </si>
  <si>
    <t>18</t>
  </si>
  <si>
    <t>564861111</t>
  </si>
  <si>
    <t>Podklad ze štěrkodrtě ŠD plochy přes 100 m2 tl 200 mm</t>
  </si>
  <si>
    <t>691227894</t>
  </si>
  <si>
    <t>19</t>
  </si>
  <si>
    <t>564871111</t>
  </si>
  <si>
    <t>Podklad ze štěrkodrtě ŠD plochy přes 100 m2 tl 250 mm</t>
  </si>
  <si>
    <t>-1459000150</t>
  </si>
  <si>
    <t>596211113</t>
  </si>
  <si>
    <t>Kladení zámkové dlažby komunikací pro pěší ručně tl 60 mm skupiny A pl přes 300 m2</t>
  </si>
  <si>
    <t>42</t>
  </si>
  <si>
    <t>Dlažba nových chodníků</t>
  </si>
  <si>
    <t>"chodník" (53,6+68+7,55+35+79+25,9+23,5+140+76,5)</t>
  </si>
  <si>
    <t>"č.p.33" (4,4+3,1+10,1)</t>
  </si>
  <si>
    <t xml:space="preserve">"kontrastní pás BUS"    3,20</t>
  </si>
  <si>
    <t>"dl. pro nevidomé" (2,62+1,8+3,2+2,25+2,3+2,7+2,75+3,3+3,5+1,26)</t>
  </si>
  <si>
    <t>59245018</t>
  </si>
  <si>
    <t>dlažba tvar obdélník betonová 200x100x60mm přírodní</t>
  </si>
  <si>
    <t>44</t>
  </si>
  <si>
    <t>526,65*1,03 'Přepočtené koeficientem množství</t>
  </si>
  <si>
    <t>59245008</t>
  </si>
  <si>
    <t>dlažba tvar obdélník betonová 200x100x60mm barevná</t>
  </si>
  <si>
    <t>46</t>
  </si>
  <si>
    <t>Dlažba barevná</t>
  </si>
  <si>
    <t xml:space="preserve">"sjezdy"    19*1,5*0,2</t>
  </si>
  <si>
    <t>8,9*1,03 'Přepočtené koeficientem množství</t>
  </si>
  <si>
    <t>23</t>
  </si>
  <si>
    <t>59245006</t>
  </si>
  <si>
    <t>dlažba tvar obdélník betonová pro nevidomé 200x100x60mm barevná</t>
  </si>
  <si>
    <t>48</t>
  </si>
  <si>
    <t>Dlažba pro nevidomé</t>
  </si>
  <si>
    <t>25,68*1,03 'Přepočtené koeficientem množství</t>
  </si>
  <si>
    <t>596211210</t>
  </si>
  <si>
    <t>Kladení zámkové dlažby komunikací pro pěší ručně tl 80 mm skupiny A pl do 50 m2</t>
  </si>
  <si>
    <t>166226851</t>
  </si>
  <si>
    <t>"sjezdy" 50,7</t>
  </si>
  <si>
    <t>25</t>
  </si>
  <si>
    <t>59245020</t>
  </si>
  <si>
    <t>dlažba tvar obdélník betonová 200x100x80mm přírodní</t>
  </si>
  <si>
    <t>-1048403071</t>
  </si>
  <si>
    <t>50,7*1,03 'Přepočtené koeficientem množství</t>
  </si>
  <si>
    <t>Trubní vedení</t>
  </si>
  <si>
    <t>894812149</t>
  </si>
  <si>
    <t>Příplatek k rourám revizní a čistící šachty z PP DN 315 za uříznutí šachtové roury</t>
  </si>
  <si>
    <t>-2031027124</t>
  </si>
  <si>
    <t>"U č.p. 1" 1</t>
  </si>
  <si>
    <t>27</t>
  </si>
  <si>
    <t>899202211</t>
  </si>
  <si>
    <t>Demontáž mříží litinových včetně rámů hmotnosti přes 50 do 100 kg</t>
  </si>
  <si>
    <t>50</t>
  </si>
  <si>
    <t>"zakrytování stávající vpusti u čp.33 dle PD - demont.mříže"</t>
  </si>
  <si>
    <t>1,00</t>
  </si>
  <si>
    <t>899231111</t>
  </si>
  <si>
    <t>Výšková úprava uličního vstupu nebo vpusti do 200 mm zvýšením mříže</t>
  </si>
  <si>
    <t>52</t>
  </si>
  <si>
    <t>"úprava plochy u čp.33 - zvýšení mříže stáv.vpusti dle PD cca 300 mm "</t>
  </si>
  <si>
    <t>29</t>
  </si>
  <si>
    <t>899304111</t>
  </si>
  <si>
    <t>Osazení poklop železobetonových včetně rámů jakékoli hmotnosti</t>
  </si>
  <si>
    <t>54</t>
  </si>
  <si>
    <t>"zakrytování stávající vpusti u čp.33 dle PD"</t>
  </si>
  <si>
    <t>59224662</t>
  </si>
  <si>
    <t>poklop pro drenážní šachtu, beton 500x500x130mm</t>
  </si>
  <si>
    <t>56</t>
  </si>
  <si>
    <t>"dodávka poklopu na zakrytí stávající vpusti dle PD"</t>
  </si>
  <si>
    <t>31</t>
  </si>
  <si>
    <t>899331111</t>
  </si>
  <si>
    <t>Výšková úprava uličního vstupu nebo vpusti do 200 mm zvýšením poklopu</t>
  </si>
  <si>
    <t>58</t>
  </si>
  <si>
    <t>"úprava plochy u čp.33 - zvýšení poklopu stáv.šachty dle PD cca 300 mm - náhradní položka, dvojnásobná výměra "</t>
  </si>
  <si>
    <t>899339909</t>
  </si>
  <si>
    <t>Uliční vpust vč.mříže a připojení do DK</t>
  </si>
  <si>
    <t>60</t>
  </si>
  <si>
    <t>"přemístění (znovuvybudování) vpusti u čp.33 (žlabovky) mimo plochu chodníku dle PD"</t>
  </si>
  <si>
    <t>Ostatní konstrukce a práce, bourání</t>
  </si>
  <si>
    <t>33</t>
  </si>
  <si>
    <t>916131213</t>
  </si>
  <si>
    <t>Osazení silničního obrubníku betonového stojatého s boční opěrou do lože z betonu prostého</t>
  </si>
  <si>
    <t>-1079036844</t>
  </si>
  <si>
    <t>nájezdové obrubníky vjezdy</t>
  </si>
  <si>
    <t>4,5+2,5+6+4+4+5+5+6+6</t>
  </si>
  <si>
    <t>59217029</t>
  </si>
  <si>
    <t>obrubník betonový silniční nájezdový 1000x150x150mm</t>
  </si>
  <si>
    <t>576245912</t>
  </si>
  <si>
    <t>43*1,02 'Přepočtené koeficientem množství</t>
  </si>
  <si>
    <t>35</t>
  </si>
  <si>
    <t>916231213</t>
  </si>
  <si>
    <t>Osazení chodníkového obrubníku betonového stojatého s boční opěrou do lože z betonu prostého</t>
  </si>
  <si>
    <t>62</t>
  </si>
  <si>
    <t>"osazení obruby chodníků a sjezdů dle PD"</t>
  </si>
  <si>
    <t>11+33+15,1+14,3+14,4+35,6+13,2+6+9+45+4,5+20+38,7+26+2</t>
  </si>
  <si>
    <t>"odpočet palisády" -51</t>
  </si>
  <si>
    <t>59217017</t>
  </si>
  <si>
    <t>obrubník betonový chodníkový 1000x100x250mm</t>
  </si>
  <si>
    <t>64</t>
  </si>
  <si>
    <t>"dodávka nových obrub"</t>
  </si>
  <si>
    <t>236,8</t>
  </si>
  <si>
    <t>236,8*1,02 'Přepočtené koeficientem množství</t>
  </si>
  <si>
    <t>37</t>
  </si>
  <si>
    <t>916991121</t>
  </si>
  <si>
    <t>Lože pod obrubníky, krajníky nebo obruby z dlažebních kostek z betonu prostého</t>
  </si>
  <si>
    <t>66</t>
  </si>
  <si>
    <t>"obrubník chodníkový - 0,01 m3/m"</t>
  </si>
  <si>
    <t>236,8*0,01</t>
  </si>
  <si>
    <t xml:space="preserve">"obrubník z palisád  - 0,02 m3/m"</t>
  </si>
  <si>
    <t>(8,50+12,50+30)*0,02</t>
  </si>
  <si>
    <t>38</t>
  </si>
  <si>
    <t>919735112</t>
  </si>
  <si>
    <t>Řezání stávajícího živičného krytu hl přes 50 do 100 mm</t>
  </si>
  <si>
    <t>68</t>
  </si>
  <si>
    <t>6,6+12</t>
  </si>
  <si>
    <t>39</t>
  </si>
  <si>
    <t>919735123</t>
  </si>
  <si>
    <t>Řezání stávajícího betonového krytu hl přes 100 do 150 mm</t>
  </si>
  <si>
    <t>70</t>
  </si>
  <si>
    <t>6,00</t>
  </si>
  <si>
    <t>40</t>
  </si>
  <si>
    <t>999999102</t>
  </si>
  <si>
    <t>Příplatek za řezání obrub betonových chodníkových</t>
  </si>
  <si>
    <t>ks</t>
  </si>
  <si>
    <t>72</t>
  </si>
  <si>
    <t>"předpoklad 5% z celk.množství osazovaných obrub"</t>
  </si>
  <si>
    <t>(287,8+43)*0,05</t>
  </si>
  <si>
    <t>997</t>
  </si>
  <si>
    <t>Přesun sutě</t>
  </si>
  <si>
    <t>41</t>
  </si>
  <si>
    <t>997013655</t>
  </si>
  <si>
    <t>Poplatek za uložení na skládce (skládkovné) zeminy a kamení kód odpadu 17 05 04</t>
  </si>
  <si>
    <t>t</t>
  </si>
  <si>
    <t>-459986332</t>
  </si>
  <si>
    <t>"Uvažováno Babice - Maletinský pískovec"</t>
  </si>
  <si>
    <t>67,437*1,8</t>
  </si>
  <si>
    <t>56,591</t>
  </si>
  <si>
    <t>997221561</t>
  </si>
  <si>
    <t>Vodorovná doprava suti z kusových materiálů do 1 km</t>
  </si>
  <si>
    <t>74</t>
  </si>
  <si>
    <t>"odvoz vybouraných hmot k trvalému uložení - skládka"</t>
  </si>
  <si>
    <t xml:space="preserve">"dlažba"    14,092</t>
  </si>
  <si>
    <t xml:space="preserve">"beton.kryt"    5,038</t>
  </si>
  <si>
    <t>"kamenivo" 56,591</t>
  </si>
  <si>
    <t>43</t>
  </si>
  <si>
    <t>997221569</t>
  </si>
  <si>
    <t>Příplatek ZKD 1 km u vodorovné dopravy suti z kusových materiálů</t>
  </si>
  <si>
    <t>76</t>
  </si>
  <si>
    <t>"odvoz vybouraných hmot k trvalému uložení - skládka, celkem 20 km"</t>
  </si>
  <si>
    <t>79,561*5</t>
  </si>
  <si>
    <t>997221615</t>
  </si>
  <si>
    <t>Poplatek za uložení na skládce (skládkovné) stavebního odpadu betonového kód odpadu 17 01 01</t>
  </si>
  <si>
    <t>78</t>
  </si>
  <si>
    <t>998</t>
  </si>
  <si>
    <t>Přesun hmot</t>
  </si>
  <si>
    <t>45</t>
  </si>
  <si>
    <t>998223011</t>
  </si>
  <si>
    <t>Přesun hmot pro pozemní komunikace s krytem dlážděným</t>
  </si>
  <si>
    <t>82</t>
  </si>
  <si>
    <t>PSV</t>
  </si>
  <si>
    <t>Práce a dodávky PSV</t>
  </si>
  <si>
    <t>711</t>
  </si>
  <si>
    <t>Izolace proti vodě, vlhkosti a plynům</t>
  </si>
  <si>
    <t>711161212</t>
  </si>
  <si>
    <t>Izolace proti zemní vlhkosti nopovou fólií svislá, nopek v 8,0 mm, tl do 0,6 mm</t>
  </si>
  <si>
    <t>-1970653155</t>
  </si>
  <si>
    <t>51*0,6</t>
  </si>
  <si>
    <t>47</t>
  </si>
  <si>
    <t>998711201</t>
  </si>
  <si>
    <t>Přesun hmot procentní pro izolace proti vodě, vlhkosti a plynům v objektech v do 6 m</t>
  </si>
  <si>
    <t>%</t>
  </si>
  <si>
    <t>-1260761463</t>
  </si>
  <si>
    <t>721</t>
  </si>
  <si>
    <t>Zdravotechnika - vnitřní kanalizace</t>
  </si>
  <si>
    <t>721242115</t>
  </si>
  <si>
    <t>Lapač střešních splavenin z PP s kulovým kloubem na odtoku DN 110</t>
  </si>
  <si>
    <t>88</t>
  </si>
  <si>
    <t>"dodávka a osazení lapače (geigru) na střešní svod u čp.1 dle PD pro připojení do DK"</t>
  </si>
  <si>
    <t>49</t>
  </si>
  <si>
    <t>721997001</t>
  </si>
  <si>
    <t>Připojení střešního svodu na stávající DK</t>
  </si>
  <si>
    <t>90</t>
  </si>
  <si>
    <t>"připojení stávajícího střešního svodu čp.1 na DK dle DP - délka do 2,0 m"</t>
  </si>
  <si>
    <t>SO 111.2 - chodník - II-445 rekonstrukce</t>
  </si>
  <si>
    <t>113106187</t>
  </si>
  <si>
    <t>Rozebrání dlažeb vozovek ze zámkové dlažby s ložem z kameniva strojně pl do 50 m2</t>
  </si>
  <si>
    <t>"rozebrání dlažby zálivu zastávky autobusu"</t>
  </si>
  <si>
    <t>80</t>
  </si>
  <si>
    <t>122252203</t>
  </si>
  <si>
    <t>Odkopávky a prokopávky nezapažené pro silnice a dálnice v hornině třídy těžitelnosti I objem do 100 m3 strojně</t>
  </si>
  <si>
    <t>"odkopávka pro novou kci chodníku dle PD"</t>
  </si>
  <si>
    <t>(22,6+12,16+60,2+5,9+11,6+3,5)*1,10*0,3</t>
  </si>
  <si>
    <t>9,4*0,35</t>
  </si>
  <si>
    <t>-146566714</t>
  </si>
  <si>
    <t xml:space="preserve">"odkopávka"   41,557</t>
  </si>
  <si>
    <t xml:space="preserve">"odpočet zeminy využité k dosypání obrub"    -3,16</t>
  </si>
  <si>
    <t xml:space="preserve">"chodníkové obrubníky"    63,2*0,05</t>
  </si>
  <si>
    <t xml:space="preserve">"chodníky"    (22,6+12,16+60,2+5,9+11,6+3,5)</t>
  </si>
  <si>
    <t>-492337143</t>
  </si>
  <si>
    <t>(22,6+12,16+60,2+5,9+11,6+3,5)*1,1</t>
  </si>
  <si>
    <t>1877240880</t>
  </si>
  <si>
    <t>"Vjezdy" 3,5+5,9"</t>
  </si>
  <si>
    <t>596211110</t>
  </si>
  <si>
    <t>Kladení zámkové dlažby komunikací pro pěší ručně tl 60 mm skupiny A pl do 50 m2</t>
  </si>
  <si>
    <t>(22,6+12,16+60,2+5,9+11,6+3,5)+9,3+1,2</t>
  </si>
  <si>
    <t>115,96</t>
  </si>
  <si>
    <t>115,96*1,03 'Přepočtené koeficientem množství</t>
  </si>
  <si>
    <t>-1900363703</t>
  </si>
  <si>
    <t>4*1,5*0,2</t>
  </si>
  <si>
    <t xml:space="preserve">"sjezdy, chodník"   2,12+1,25+1,26+1,15+1,18+2,37</t>
  </si>
  <si>
    <t>9,33*1,03 'Přepočtené koeficientem množství</t>
  </si>
  <si>
    <t>596212211</t>
  </si>
  <si>
    <t>Kladení zámkové dlažby pozemních komunikací ručně tl 80 mm skupiny A pl přes 50 do 100 m2</t>
  </si>
  <si>
    <t>"dlažba zálivu BUS dle PD"</t>
  </si>
  <si>
    <t xml:space="preserve">"sjezdy"    (3,5+5,9)</t>
  </si>
  <si>
    <t>-1441712174</t>
  </si>
  <si>
    <t>"dodávka dlažby zálivu BUS"</t>
  </si>
  <si>
    <t>89,4</t>
  </si>
  <si>
    <t>89,4*1,03 'Přepočtené koeficientem množství</t>
  </si>
  <si>
    <t>10,8+11,1+13,2++4+6,6+4,2+5,1+8,2</t>
  </si>
  <si>
    <t>63,2</t>
  </si>
  <si>
    <t>63,2*1,02 'Přepočtené koeficientem množství</t>
  </si>
  <si>
    <t>"obrubník chodníkový"</t>
  </si>
  <si>
    <t>63,2*0,01</t>
  </si>
  <si>
    <t>-81384766</t>
  </si>
  <si>
    <t>38,397*1,8</t>
  </si>
  <si>
    <t xml:space="preserve">"dlažba"    23,6</t>
  </si>
  <si>
    <t>23,6*5</t>
  </si>
  <si>
    <t>23,6</t>
  </si>
  <si>
    <t>SO 191 - dopravní značení</t>
  </si>
  <si>
    <t>914111111</t>
  </si>
  <si>
    <t>Montáž svislé dopravní značky do velikosti 1 m2 objímkami na sloupek nebo konzolu</t>
  </si>
  <si>
    <t>"montáž přemisťovaného DZ dle PD"</t>
  </si>
  <si>
    <t>914511112</t>
  </si>
  <si>
    <t>Montáž sloupku dopravních značek délky do 3,5 m s betonovým základem a patkou</t>
  </si>
  <si>
    <t>40445235</t>
  </si>
  <si>
    <t>sloupek pro dopravní značku Al D 60mm v 3,5m</t>
  </si>
  <si>
    <t>"dodávka nových sloupků DZ dle PD"</t>
  </si>
  <si>
    <t>1+2</t>
  </si>
  <si>
    <t>966006132</t>
  </si>
  <si>
    <t>Odstranění značek dopravních nebo orientačních se sloupky s betonovými patkami</t>
  </si>
  <si>
    <t>966006211</t>
  </si>
  <si>
    <t>Odstranění svislých dopravních značek ze sloupů, sloupků nebo konzol</t>
  </si>
  <si>
    <t>9660062551</t>
  </si>
  <si>
    <t>Odstranění směrového sloupku uloženého do země - včetně likvidace</t>
  </si>
  <si>
    <t>2+1</t>
  </si>
  <si>
    <t>SO 401 - rozvody VO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</si>
  <si>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</si>
  <si>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</si>
  <si>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</si>
  <si>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</si>
  <si>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175151101</t>
  </si>
  <si>
    <t>Obsypání potrubí strojně sypaninou bez prohození, uloženou do 3 m</t>
  </si>
  <si>
    <t>2029370383</t>
  </si>
  <si>
    <t>190*0,35*0,3</t>
  </si>
  <si>
    <t>58337310</t>
  </si>
  <si>
    <t>štěrkopísek frakce 0/4</t>
  </si>
  <si>
    <t>-1320656723</t>
  </si>
  <si>
    <t>19,95*2</t>
  </si>
  <si>
    <t>741</t>
  </si>
  <si>
    <t>Elektroinstalace - silnoproud</t>
  </si>
  <si>
    <t>741122122</t>
  </si>
  <si>
    <t>Montáž kabel Cu plný kulatý žíla 3x1,5 až 6 mm2 zatažený v trubkách (např. CYKY)</t>
  </si>
  <si>
    <t>-2038936796</t>
  </si>
  <si>
    <t>7*1</t>
  </si>
  <si>
    <t>34111030</t>
  </si>
  <si>
    <t>kabel silový s Cu jádrem 1kV 3x1,5mm2 (CYKY)</t>
  </si>
  <si>
    <t>1168583306</t>
  </si>
  <si>
    <t>7*1,1 "Přepočtené koeficientem množství</t>
  </si>
  <si>
    <t>741122134</t>
  </si>
  <si>
    <t>Montáž kabel Cu plný kulatý žíla 4x16 až 25 mm2 zatažený v trubkách (např. CYKY)</t>
  </si>
  <si>
    <t>1676808950</t>
  </si>
  <si>
    <t>188*1,05+8*0,5</t>
  </si>
  <si>
    <t>34111080</t>
  </si>
  <si>
    <t>kabel silový s Cu jádrem 1kV 4x16mm2 (CYKY)</t>
  </si>
  <si>
    <t>-99246275</t>
  </si>
  <si>
    <t>201,4*1,1 "Přepočtené koeficientem množství</t>
  </si>
  <si>
    <t>741130001</t>
  </si>
  <si>
    <t>Ukončení vodič izolovaný do 2,5 mm2 v rozváděči nebo na přístroji</t>
  </si>
  <si>
    <t>-637816683</t>
  </si>
  <si>
    <t>741410021</t>
  </si>
  <si>
    <t>Montáž vodič uzemňovací pásek průřezu do 120 mm2 v městské zástavbě v zemi</t>
  </si>
  <si>
    <t>-39568875</t>
  </si>
  <si>
    <t>35442062</t>
  </si>
  <si>
    <t>pás zemnící 30x4mm FeZn</t>
  </si>
  <si>
    <t>kg</t>
  </si>
  <si>
    <t>1383953588</t>
  </si>
  <si>
    <t>35441073</t>
  </si>
  <si>
    <t>drát D 10mm FeZn</t>
  </si>
  <si>
    <t>86413272</t>
  </si>
  <si>
    <t>35441986</t>
  </si>
  <si>
    <t>svorka odbočovací a spojovací pro pásek 30x4 mm, FeZn</t>
  </si>
  <si>
    <t>1931343272</t>
  </si>
  <si>
    <t>Práce a dodávky M</t>
  </si>
  <si>
    <t>21-M</t>
  </si>
  <si>
    <t>Elektromontáže</t>
  </si>
  <si>
    <t>210204011</t>
  </si>
  <si>
    <t>Montáž stožárů osvětlení ocelových samostatně stojících délky do 12 m</t>
  </si>
  <si>
    <t>-1297426984</t>
  </si>
  <si>
    <t>R229856</t>
  </si>
  <si>
    <t>Stožár VO výšky 8m</t>
  </si>
  <si>
    <t>256</t>
  </si>
  <si>
    <t>377824911</t>
  </si>
  <si>
    <t>210204103</t>
  </si>
  <si>
    <t>Montáž výložníků osvětlení jednoramenných sloupových hmotnosti do 35 kg</t>
  </si>
  <si>
    <t>-1189166764</t>
  </si>
  <si>
    <t>348444656</t>
  </si>
  <si>
    <t>výložník osvětlovacích stožárů jednoramenných</t>
  </si>
  <si>
    <t>-1060920144</t>
  </si>
  <si>
    <t>210204201</t>
  </si>
  <si>
    <t>D+M elektrovýzbroje stožárů osvětlení</t>
  </si>
  <si>
    <t>-1224235580</t>
  </si>
  <si>
    <t>R10204202</t>
  </si>
  <si>
    <t>D+M LED svítidla 1x 50-80W</t>
  </si>
  <si>
    <t>697850827</t>
  </si>
  <si>
    <t>46-M</t>
  </si>
  <si>
    <t>Zemní práce při extr.mont.pracích</t>
  </si>
  <si>
    <t>220060423</t>
  </si>
  <si>
    <t>D+M ochranné trubky do kabelového lože průměru 110 mm</t>
  </si>
  <si>
    <t>467161563</t>
  </si>
  <si>
    <t>460050003</t>
  </si>
  <si>
    <t>Hloubení nezapažených jam pro stožáry jednoduché délky do 8 m na rovině ručně v hornině tř 3</t>
  </si>
  <si>
    <t>-2104561116</t>
  </si>
  <si>
    <t>460171151</t>
  </si>
  <si>
    <t>Hloubení kabelových nezapažených rýh strojně š 35 cm hl 60 cm v hornině tř I skupiny 1 a 2</t>
  </si>
  <si>
    <t>2096498106</t>
  </si>
  <si>
    <t>460451161</t>
  </si>
  <si>
    <t>Zásyp kabelových rýh strojně se zhutněním š 35 cm hl 60 cm z horniny tř I skupiny 1 a 2</t>
  </si>
  <si>
    <t>1749392361</t>
  </si>
  <si>
    <t>460561811</t>
  </si>
  <si>
    <t>Zásyp rýh strojně včetně zhutnění a urovnání povrchu - ve volném terénu</t>
  </si>
  <si>
    <t>-91217619</t>
  </si>
  <si>
    <t>0,35*190*0,2</t>
  </si>
  <si>
    <t>58337344</t>
  </si>
  <si>
    <t>štěrkopísek frakce 0/32</t>
  </si>
  <si>
    <t>-343140146</t>
  </si>
  <si>
    <t>0,35*190*0,2*2</t>
  </si>
  <si>
    <t>460661111</t>
  </si>
  <si>
    <t>Kabelové lože z písku pro kabely nn bez zakrytí š lože do 35 cm</t>
  </si>
  <si>
    <t>1696460557</t>
  </si>
  <si>
    <t>460671113</t>
  </si>
  <si>
    <t>Výstražná fólie pro krytí kabelů šířky 34 cm</t>
  </si>
  <si>
    <t>570426115</t>
  </si>
  <si>
    <t>R20060424</t>
  </si>
  <si>
    <t>D+M ochranné trubky kopoflex do kabelového lože průměru 75</t>
  </si>
  <si>
    <t>-236124820</t>
  </si>
  <si>
    <t>7*4</t>
  </si>
  <si>
    <t>R60080014</t>
  </si>
  <si>
    <t>Pouzdrový základ pro stožár VO</t>
  </si>
  <si>
    <t>-1499751222</t>
  </si>
  <si>
    <t>SO 802 - Sadové vegetační úpravy</t>
  </si>
  <si>
    <t>181006111</t>
  </si>
  <si>
    <t>Rozprostření zemin tl vrstvy do 0,1 m schopných zúrodnění v rovině a sklonu do 1:5</t>
  </si>
  <si>
    <t>"rozprostř.zeminy pro finál.úpravu terénu dle PD - ohumusování a doplnění tl. do 10 cm"</t>
  </si>
  <si>
    <t>"pás v š.1,00 m za chodníkovým obrubníkem a palisádami"</t>
  </si>
  <si>
    <t xml:space="preserve">"SO 111.1"    176,00*1,00</t>
  </si>
  <si>
    <t xml:space="preserve">"SO 111.2"    38,00*1,00</t>
  </si>
  <si>
    <t>10364100</t>
  </si>
  <si>
    <t>zemina pro terénní úpravy - tříděná</t>
  </si>
  <si>
    <t>"nákup vhodné zeminy pro finální úpravy dle PD - 1,6 t/m3"</t>
  </si>
  <si>
    <t>214,00*0,10*1,6</t>
  </si>
  <si>
    <t>181411131</t>
  </si>
  <si>
    <t>Založení parkového trávníku výsevem pl do 1000 m2 v rovině a ve svahu do 1:5</t>
  </si>
  <si>
    <t>"Osetí upravovaných ploch dle PD"</t>
  </si>
  <si>
    <t xml:space="preserve">"SO 111.1"    176,00</t>
  </si>
  <si>
    <t xml:space="preserve">"SO 111.2"    38,00</t>
  </si>
  <si>
    <t>998231411</t>
  </si>
  <si>
    <t>Ruční přesun hmot pro sadovnické a krajinářské úpravy do 100 m</t>
  </si>
  <si>
    <t>SO 901 - VRN</t>
  </si>
  <si>
    <t>VRN - Vedlejší rozpočtové náklady</t>
  </si>
  <si>
    <t>Vedlejší rozpočtové náklady</t>
  </si>
  <si>
    <t>0-001R</t>
  </si>
  <si>
    <t>Vytyčení podzemních inženýrských sítí</t>
  </si>
  <si>
    <t>0-004R</t>
  </si>
  <si>
    <t>Zařízení staveniště vč. provizorního dopravního značení během výstavby</t>
  </si>
  <si>
    <t>0-020R</t>
  </si>
  <si>
    <t>Geodetické práce</t>
  </si>
  <si>
    <t>0-023R</t>
  </si>
  <si>
    <t>DSPS - dokumentace skutečného provedení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</si>
</sst>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4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2022_05_02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0971-21-3-II - Město Šternberk, Chabičov - chodníky, II.etapa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2. 5. 2022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6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6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6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111.1 - chodník - II-445'!J30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111.1 - chodník - II-445'!P128</f>
        <v>0</v>
      </c>
      <c r="AV95" s="129">
        <f>'SO 111.1 - chodník - II-445'!J33</f>
        <v>0</v>
      </c>
      <c r="AW95" s="129">
        <f>'SO 111.1 - chodník - II-445'!J34</f>
        <v>0</v>
      </c>
      <c r="AX95" s="129">
        <f>'SO 111.1 - chodník - II-445'!J35</f>
        <v>0</v>
      </c>
      <c r="AY95" s="129">
        <f>'SO 111.1 - chodník - II-445'!J36</f>
        <v>0</v>
      </c>
      <c r="AZ95" s="129">
        <f>'SO 111.1 - chodník - II-445'!F33</f>
        <v>0</v>
      </c>
      <c r="BA95" s="129">
        <f>'SO 111.1 - chodník - II-445'!F34</f>
        <v>0</v>
      </c>
      <c r="BB95" s="129">
        <f>'SO 111.1 - chodník - II-445'!F35</f>
        <v>0</v>
      </c>
      <c r="BC95" s="129">
        <f>'SO 111.1 - chodník - II-445'!F36</f>
        <v>0</v>
      </c>
      <c r="BD95" s="131">
        <f>'SO 111.1 - chodník - II-445'!F37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24.6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111.2 - chodník - II-4...'!J30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111.2 - chodník - II-4...'!P122</f>
        <v>0</v>
      </c>
      <c r="AV96" s="129">
        <f>'SO 111.2 - chodník - II-4...'!J33</f>
        <v>0</v>
      </c>
      <c r="AW96" s="129">
        <f>'SO 111.2 - chodník - II-4...'!J34</f>
        <v>0</v>
      </c>
      <c r="AX96" s="129">
        <f>'SO 111.2 - chodník - II-4...'!J35</f>
        <v>0</v>
      </c>
      <c r="AY96" s="129">
        <f>'SO 111.2 - chodník - II-4...'!J36</f>
        <v>0</v>
      </c>
      <c r="AZ96" s="129">
        <f>'SO 111.2 - chodník - II-4...'!F33</f>
        <v>0</v>
      </c>
      <c r="BA96" s="129">
        <f>'SO 111.2 - chodník - II-4...'!F34</f>
        <v>0</v>
      </c>
      <c r="BB96" s="129">
        <f>'SO 111.2 - chodník - II-4...'!F35</f>
        <v>0</v>
      </c>
      <c r="BC96" s="129">
        <f>'SO 111.2 - chodník - II-4...'!F36</f>
        <v>0</v>
      </c>
      <c r="BD96" s="131">
        <f>'SO 111.2 - chodník - II-4...'!F37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4.4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191 - dopravní značení'!J30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191 - dopravní značení'!P119</f>
        <v>0</v>
      </c>
      <c r="AV97" s="129">
        <f>'SO 191 - dopravní značení'!J33</f>
        <v>0</v>
      </c>
      <c r="AW97" s="129">
        <f>'SO 191 - dopravní značení'!J34</f>
        <v>0</v>
      </c>
      <c r="AX97" s="129">
        <f>'SO 191 - dopravní značení'!J35</f>
        <v>0</v>
      </c>
      <c r="AY97" s="129">
        <f>'SO 191 - dopravní značení'!J36</f>
        <v>0</v>
      </c>
      <c r="AZ97" s="129">
        <f>'SO 191 - dopravní značení'!F33</f>
        <v>0</v>
      </c>
      <c r="BA97" s="129">
        <f>'SO 191 - dopravní značení'!F34</f>
        <v>0</v>
      </c>
      <c r="BB97" s="129">
        <f>'SO 191 - dopravní značení'!F35</f>
        <v>0</v>
      </c>
      <c r="BC97" s="129">
        <f>'SO 191 - dopravní značení'!F36</f>
        <v>0</v>
      </c>
      <c r="BD97" s="131">
        <f>'SO 191 - dopravní značení'!F37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4.4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401 - rozvody VO'!J30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401 - rozvody VO'!P123</f>
        <v>0</v>
      </c>
      <c r="AV98" s="129">
        <f>'SO 401 - rozvody VO'!J33</f>
        <v>0</v>
      </c>
      <c r="AW98" s="129">
        <f>'SO 401 - rozvody VO'!J34</f>
        <v>0</v>
      </c>
      <c r="AX98" s="129">
        <f>'SO 401 - rozvody VO'!J35</f>
        <v>0</v>
      </c>
      <c r="AY98" s="129">
        <f>'SO 401 - rozvody VO'!J36</f>
        <v>0</v>
      </c>
      <c r="AZ98" s="129">
        <f>'SO 401 - rozvody VO'!F33</f>
        <v>0</v>
      </c>
      <c r="BA98" s="129">
        <f>'SO 401 - rozvody VO'!F34</f>
        <v>0</v>
      </c>
      <c r="BB98" s="129">
        <f>'SO 401 - rozvody VO'!F35</f>
        <v>0</v>
      </c>
      <c r="BC98" s="129">
        <f>'SO 401 - rozvody VO'!F36</f>
        <v>0</v>
      </c>
      <c r="BD98" s="131">
        <f>'SO 401 - rozvody VO'!F37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14.4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802 - Sadové vegetační...'!J30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'SO 802 - Sadové vegetační...'!P119</f>
        <v>0</v>
      </c>
      <c r="AV99" s="129">
        <f>'SO 802 - Sadové vegetační...'!J33</f>
        <v>0</v>
      </c>
      <c r="AW99" s="129">
        <f>'SO 802 - Sadové vegetační...'!J34</f>
        <v>0</v>
      </c>
      <c r="AX99" s="129">
        <f>'SO 802 - Sadové vegetační...'!J35</f>
        <v>0</v>
      </c>
      <c r="AY99" s="129">
        <f>'SO 802 - Sadové vegetační...'!J36</f>
        <v>0</v>
      </c>
      <c r="AZ99" s="129">
        <f>'SO 802 - Sadové vegetační...'!F33</f>
        <v>0</v>
      </c>
      <c r="BA99" s="129">
        <f>'SO 802 - Sadové vegetační...'!F34</f>
        <v>0</v>
      </c>
      <c r="BB99" s="129">
        <f>'SO 802 - Sadové vegetační...'!F35</f>
        <v>0</v>
      </c>
      <c r="BC99" s="129">
        <f>'SO 802 - Sadové vegetační...'!F36</f>
        <v>0</v>
      </c>
      <c r="BD99" s="131">
        <f>'SO 802 - Sadové vegetační...'!F37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14.4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901 - VRN'!J30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33">
        <v>0</v>
      </c>
      <c r="AT100" s="134">
        <f>ROUND(SUM(AV100:AW100),2)</f>
        <v>0</v>
      </c>
      <c r="AU100" s="135">
        <f>'SO 901 - VRN'!P117</f>
        <v>0</v>
      </c>
      <c r="AV100" s="134">
        <f>'SO 901 - VRN'!J33</f>
        <v>0</v>
      </c>
      <c r="AW100" s="134">
        <f>'SO 901 - VRN'!J34</f>
        <v>0</v>
      </c>
      <c r="AX100" s="134">
        <f>'SO 901 - VRN'!J35</f>
        <v>0</v>
      </c>
      <c r="AY100" s="134">
        <f>'SO 901 - VRN'!J36</f>
        <v>0</v>
      </c>
      <c r="AZ100" s="134">
        <f>'SO 901 - VRN'!F33</f>
        <v>0</v>
      </c>
      <c r="BA100" s="134">
        <f>'SO 901 - VRN'!F34</f>
        <v>0</v>
      </c>
      <c r="BB100" s="134">
        <f>'SO 901 - VRN'!F35</f>
        <v>0</v>
      </c>
      <c r="BC100" s="134">
        <f>'SO 901 - VRN'!F36</f>
        <v>0</v>
      </c>
      <c r="BD100" s="136">
        <f>'SO 901 - VRN'!F37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n569KpJeSlJOMAKrdk4iISSVUAVnwhneKaJD7oK16rBVnUE8D0Iobo0hcBWws5K/sf2CpSJdcGJ8MNOJx7Qn8A==" hashValue="SA3mbqOi/Dj4XCpb1LAQ4t3eCwO+v3AOlrsmqdmdgho3mENQyZtGw4Ur07S+aO/gdQmNC4zOEx8TPLwUKpxE4A==" algorithmName="SHA-512" password="DFAD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11.1 - chodník - II-445'!C2" display="/"/>
    <hyperlink ref="A96" location="'SO 111.2 - chodník - II-4...'!C2" display="/"/>
    <hyperlink ref="A97" location="'SO 191 - dopravní značení'!C2" display="/"/>
    <hyperlink ref="A98" location="'SO 401 - rozvody VO'!C2" display="/"/>
    <hyperlink ref="A99" location="'SO 802 - Sadové vegetační...'!C2" display="/"/>
    <hyperlink ref="A100" location="'SO 90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ROUND((SUM(BE128:BE351)),  2)</f>
        <v>0</v>
      </c>
      <c r="G33" s="39"/>
      <c r="H33" s="39"/>
      <c r="I33" s="156">
        <v>0.20999999999999999</v>
      </c>
      <c r="J33" s="155">
        <f>ROUND(((SUM(BE128:BE351))*I33),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ROUND((SUM(BF128:BF351)),  2)</f>
        <v>0</v>
      </c>
      <c r="G34" s="39"/>
      <c r="H34" s="39"/>
      <c r="I34" s="156">
        <v>0.14999999999999999</v>
      </c>
      <c r="J34" s="155">
        <f>ROUND(((SUM(BF128:BF351))*I34),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ROUND((SUM(BG128:BG351)),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ROUND((SUM(BH128:BH351)),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ROUND((SUM(BI128:BI351)),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111.1 - chodník - II-445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J195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J218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112</v>
      </c>
      <c r="E102" s="189"/>
      <c r="F102" s="189"/>
      <c r="G102" s="189"/>
      <c r="H102" s="189"/>
      <c r="I102" s="189"/>
      <c r="J102" s="190">
        <f>J256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113</v>
      </c>
      <c r="E103" s="189"/>
      <c r="F103" s="189"/>
      <c r="G103" s="189"/>
      <c r="H103" s="189"/>
      <c r="I103" s="189"/>
      <c r="J103" s="190">
        <f>J283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J316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J336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116</v>
      </c>
      <c r="E106" s="183"/>
      <c r="F106" s="183"/>
      <c r="G106" s="183"/>
      <c r="H106" s="183"/>
      <c r="I106" s="183"/>
      <c r="J106" s="184">
        <f>J338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117</v>
      </c>
      <c r="E107" s="189"/>
      <c r="F107" s="189"/>
      <c r="G107" s="189"/>
      <c r="H107" s="189"/>
      <c r="I107" s="189"/>
      <c r="J107" s="190">
        <f>J339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118</v>
      </c>
      <c r="E108" s="189"/>
      <c r="F108" s="189"/>
      <c r="G108" s="189"/>
      <c r="H108" s="189"/>
      <c r="I108" s="189"/>
      <c r="J108" s="190">
        <f>J343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4" customHeight="1">
      <c r="A118" s="39"/>
      <c r="B118" s="40"/>
      <c r="C118" s="41"/>
      <c r="D118" s="41"/>
      <c r="E118" s="175" t="str">
        <f>E7</f>
        <v>0971-21-3-II - Město Šternberk, Chabičov - chodníky, II.etapa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6" customHeight="1">
      <c r="A120" s="39"/>
      <c r="B120" s="40"/>
      <c r="C120" s="41"/>
      <c r="D120" s="41"/>
      <c r="E120" s="77" t="str">
        <f>E9</f>
        <v>SO 111.1 - chodník - II-445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2. 5. 2022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6" customHeight="1">
      <c r="A124" s="39"/>
      <c r="B124" s="40"/>
      <c r="C124" s="33" t="s">
        <v>24</v>
      </c>
      <c r="D124" s="41"/>
      <c r="E124" s="41"/>
      <c r="F124" s="28" t="str">
        <f>E15</f>
        <v xml:space="preserve"> </v>
      </c>
      <c r="G124" s="41"/>
      <c r="H124" s="41"/>
      <c r="I124" s="33" t="s">
        <v>29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6" customHeight="1">
      <c r="A125" s="39"/>
      <c r="B125" s="40"/>
      <c r="C125" s="33" t="s">
        <v>27</v>
      </c>
      <c r="D125" s="41"/>
      <c r="E125" s="41"/>
      <c r="F125" s="28" t="str">
        <f>IF(E18="","",E18)</f>
        <v>Vyplň údaj</v>
      </c>
      <c r="G125" s="41"/>
      <c r="H125" s="41"/>
      <c r="I125" s="33" t="s">
        <v>31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120</v>
      </c>
      <c r="D127" s="195" t="s">
        <v>58</v>
      </c>
      <c r="E127" s="195" t="s">
        <v>54</v>
      </c>
      <c r="F127" s="195" t="s">
        <v>55</v>
      </c>
      <c r="G127" s="195" t="s">
        <v>121</v>
      </c>
      <c r="H127" s="195" t="s">
        <v>122</v>
      </c>
      <c r="I127" s="195" t="s">
        <v>123</v>
      </c>
      <c r="J127" s="196" t="s">
        <v>104</v>
      </c>
      <c r="K127" s="197" t="s">
        <v>124</v>
      </c>
      <c r="L127" s="198"/>
      <c r="M127" s="101" t="s">
        <v>1</v>
      </c>
      <c r="N127" s="102" t="s">
        <v>37</v>
      </c>
      <c r="O127" s="102" t="s">
        <v>125</v>
      </c>
      <c r="P127" s="102" t="s">
        <v>126</v>
      </c>
      <c r="Q127" s="102" t="s">
        <v>127</v>
      </c>
      <c r="R127" s="102" t="s">
        <v>128</v>
      </c>
      <c r="S127" s="102" t="s">
        <v>129</v>
      </c>
      <c r="T127" s="103" t="s">
        <v>130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131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P129+P338</f>
        <v>0</v>
      </c>
      <c r="Q128" s="105"/>
      <c r="R128" s="201">
        <f>R129+R338</f>
        <v>224.19458514700003</v>
      </c>
      <c r="S128" s="105"/>
      <c r="T128" s="202">
        <f>T129+T338</f>
        <v>75.820800000000006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106</v>
      </c>
      <c r="BK128" s="203">
        <f>BK129+BK338</f>
        <v>0</v>
      </c>
    </row>
    <row r="129" s="12" customFormat="1" ht="25.92" customHeight="1">
      <c r="A129" s="12"/>
      <c r="B129" s="204"/>
      <c r="C129" s="205"/>
      <c r="D129" s="206" t="s">
        <v>72</v>
      </c>
      <c r="E129" s="207" t="s">
        <v>132</v>
      </c>
      <c r="F129" s="207" t="s">
        <v>133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P130+P176+P195+P218+P256+P283+P316+P336</f>
        <v>0</v>
      </c>
      <c r="Q129" s="212"/>
      <c r="R129" s="213">
        <f>R130+R176+R195+R218+R256+R283+R316+R336</f>
        <v>224.18084514700001</v>
      </c>
      <c r="S129" s="212"/>
      <c r="T129" s="214">
        <f>T130+T176+T195+T218+T256+T283+T316+T336</f>
        <v>75.820800000000006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81</v>
      </c>
      <c r="AT129" s="216" t="s">
        <v>72</v>
      </c>
      <c r="AU129" s="216" t="s">
        <v>73</v>
      </c>
      <c r="AY129" s="215" t="s">
        <v>134</v>
      </c>
      <c r="BK129" s="217">
        <f>BK130+BK176+BK195+BK218+BK256+BK283+BK316+BK336</f>
        <v>0</v>
      </c>
    </row>
    <row r="130" s="12" customFormat="1" ht="22.8" customHeight="1">
      <c r="A130" s="12"/>
      <c r="B130" s="204"/>
      <c r="C130" s="205"/>
      <c r="D130" s="206" t="s">
        <v>72</v>
      </c>
      <c r="E130" s="218" t="s">
        <v>81</v>
      </c>
      <c r="F130" s="218" t="s">
        <v>135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SUM(P131:P175)</f>
        <v>0</v>
      </c>
      <c r="Q130" s="212"/>
      <c r="R130" s="213">
        <f>SUM(R131:R175)</f>
        <v>0</v>
      </c>
      <c r="S130" s="212"/>
      <c r="T130" s="214">
        <f>SUM(T131:T175)</f>
        <v>75.720800000000011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81</v>
      </c>
      <c r="AT130" s="216" t="s">
        <v>72</v>
      </c>
      <c r="AU130" s="216" t="s">
        <v>81</v>
      </c>
      <c r="AY130" s="215" t="s">
        <v>134</v>
      </c>
      <c r="BK130" s="217">
        <f>SUM(BK131:BK175)</f>
        <v>0</v>
      </c>
    </row>
    <row r="131" s="2" customFormat="1" ht="22.2" customHeight="1">
      <c r="A131" s="39"/>
      <c r="B131" s="40"/>
      <c r="C131" s="220" t="s">
        <v>81</v>
      </c>
      <c r="D131" s="220" t="s">
        <v>136</v>
      </c>
      <c r="E131" s="221" t="s">
        <v>137</v>
      </c>
      <c r="F131" s="222" t="s">
        <v>138</v>
      </c>
      <c r="G131" s="223" t="s">
        <v>139</v>
      </c>
      <c r="H131" s="224">
        <v>54.200000000000003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0.26000000000000001</v>
      </c>
      <c r="T131" s="231">
        <f>S131*H131</f>
        <v>14.092000000000001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140</v>
      </c>
      <c r="AT131" s="232" t="s">
        <v>136</v>
      </c>
      <c r="AU131" s="232" t="s">
        <v>83</v>
      </c>
      <c r="AY131" s="18" t="s">
        <v>134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81</v>
      </c>
      <c r="BK131" s="233">
        <f>ROUND(I131*H131,2)</f>
        <v>0</v>
      </c>
      <c r="BL131" s="18" t="s">
        <v>140</v>
      </c>
      <c r="BM131" s="232" t="s">
        <v>83</v>
      </c>
    </row>
    <row r="132" s="13" customFormat="1">
      <c r="A132" s="13"/>
      <c r="B132" s="234"/>
      <c r="C132" s="235"/>
      <c r="D132" s="236" t="s">
        <v>141</v>
      </c>
      <c r="E132" s="237" t="s">
        <v>1</v>
      </c>
      <c r="F132" s="238" t="s">
        <v>142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141</v>
      </c>
      <c r="AU132" s="244" t="s">
        <v>83</v>
      </c>
      <c r="AV132" s="13" t="s">
        <v>81</v>
      </c>
      <c r="AW132" s="13" t="s">
        <v>30</v>
      </c>
      <c r="AX132" s="13" t="s">
        <v>73</v>
      </c>
      <c r="AY132" s="244" t="s">
        <v>134</v>
      </c>
    </row>
    <row r="133" s="14" customFormat="1">
      <c r="A133" s="14"/>
      <c r="B133" s="245"/>
      <c r="C133" s="246"/>
      <c r="D133" s="236" t="s">
        <v>141</v>
      </c>
      <c r="E133" s="247" t="s">
        <v>1</v>
      </c>
      <c r="F133" s="248" t="s">
        <v>143</v>
      </c>
      <c r="G133" s="246"/>
      <c r="H133" s="249">
        <v>46.600000000000001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141</v>
      </c>
      <c r="AU133" s="255" t="s">
        <v>83</v>
      </c>
      <c r="AV133" s="14" t="s">
        <v>83</v>
      </c>
      <c r="AW133" s="14" t="s">
        <v>30</v>
      </c>
      <c r="AX133" s="14" t="s">
        <v>73</v>
      </c>
      <c r="AY133" s="255" t="s">
        <v>134</v>
      </c>
    </row>
    <row r="134" s="13" customFormat="1">
      <c r="A134" s="13"/>
      <c r="B134" s="234"/>
      <c r="C134" s="235"/>
      <c r="D134" s="236" t="s">
        <v>141</v>
      </c>
      <c r="E134" s="237" t="s">
        <v>1</v>
      </c>
      <c r="F134" s="238" t="s">
        <v>144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141</v>
      </c>
      <c r="AU134" s="244" t="s">
        <v>83</v>
      </c>
      <c r="AV134" s="13" t="s">
        <v>81</v>
      </c>
      <c r="AW134" s="13" t="s">
        <v>30</v>
      </c>
      <c r="AX134" s="13" t="s">
        <v>73</v>
      </c>
      <c r="AY134" s="244" t="s">
        <v>134</v>
      </c>
    </row>
    <row r="135" s="14" customFormat="1">
      <c r="A135" s="14"/>
      <c r="B135" s="245"/>
      <c r="C135" s="246"/>
      <c r="D135" s="236" t="s">
        <v>141</v>
      </c>
      <c r="E135" s="247" t="s">
        <v>1</v>
      </c>
      <c r="F135" s="248" t="s">
        <v>145</v>
      </c>
      <c r="G135" s="246"/>
      <c r="H135" s="249">
        <v>7.5999999999999996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141</v>
      </c>
      <c r="AU135" s="255" t="s">
        <v>83</v>
      </c>
      <c r="AV135" s="14" t="s">
        <v>83</v>
      </c>
      <c r="AW135" s="14" t="s">
        <v>30</v>
      </c>
      <c r="AX135" s="14" t="s">
        <v>73</v>
      </c>
      <c r="AY135" s="255" t="s">
        <v>134</v>
      </c>
    </row>
    <row r="136" s="15" customFormat="1">
      <c r="A136" s="15"/>
      <c r="B136" s="256"/>
      <c r="C136" s="257"/>
      <c r="D136" s="236" t="s">
        <v>141</v>
      </c>
      <c r="E136" s="258" t="s">
        <v>1</v>
      </c>
      <c r="F136" s="259" t="s">
        <v>146</v>
      </c>
      <c r="G136" s="257"/>
      <c r="H136" s="260">
        <v>54.200000000000003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141</v>
      </c>
      <c r="AU136" s="266" t="s">
        <v>83</v>
      </c>
      <c r="AV136" s="15" t="s">
        <v>140</v>
      </c>
      <c r="AW136" s="15" t="s">
        <v>30</v>
      </c>
      <c r="AX136" s="15" t="s">
        <v>81</v>
      </c>
      <c r="AY136" s="266" t="s">
        <v>134</v>
      </c>
    </row>
    <row r="137" s="2" customFormat="1" ht="22.2" customHeight="1">
      <c r="A137" s="39"/>
      <c r="B137" s="40"/>
      <c r="C137" s="220" t="s">
        <v>83</v>
      </c>
      <c r="D137" s="220" t="s">
        <v>136</v>
      </c>
      <c r="E137" s="221" t="s">
        <v>147</v>
      </c>
      <c r="F137" s="222" t="s">
        <v>148</v>
      </c>
      <c r="G137" s="223" t="s">
        <v>139</v>
      </c>
      <c r="H137" s="224">
        <v>332.88999999999999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0.17000000000000001</v>
      </c>
      <c r="T137" s="231">
        <f>S137*H137</f>
        <v>56.591300000000004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140</v>
      </c>
      <c r="AT137" s="232" t="s">
        <v>136</v>
      </c>
      <c r="AU137" s="232" t="s">
        <v>83</v>
      </c>
      <c r="AY137" s="18" t="s">
        <v>134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81</v>
      </c>
      <c r="BK137" s="233">
        <f>ROUND(I137*H137,2)</f>
        <v>0</v>
      </c>
      <c r="BL137" s="18" t="s">
        <v>140</v>
      </c>
      <c r="BM137" s="232" t="s">
        <v>149</v>
      </c>
    </row>
    <row r="138" s="14" customFormat="1">
      <c r="A138" s="14"/>
      <c r="B138" s="245"/>
      <c r="C138" s="246"/>
      <c r="D138" s="236" t="s">
        <v>141</v>
      </c>
      <c r="E138" s="247" t="s">
        <v>1</v>
      </c>
      <c r="F138" s="248" t="s">
        <v>150</v>
      </c>
      <c r="G138" s="246"/>
      <c r="H138" s="249">
        <v>332.88999999999999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141</v>
      </c>
      <c r="AU138" s="255" t="s">
        <v>83</v>
      </c>
      <c r="AV138" s="14" t="s">
        <v>83</v>
      </c>
      <c r="AW138" s="14" t="s">
        <v>30</v>
      </c>
      <c r="AX138" s="14" t="s">
        <v>81</v>
      </c>
      <c r="AY138" s="255" t="s">
        <v>134</v>
      </c>
    </row>
    <row r="139" s="2" customFormat="1" ht="22.2" customHeight="1">
      <c r="A139" s="39"/>
      <c r="B139" s="40"/>
      <c r="C139" s="220" t="s">
        <v>151</v>
      </c>
      <c r="D139" s="220" t="s">
        <v>136</v>
      </c>
      <c r="E139" s="221" t="s">
        <v>152</v>
      </c>
      <c r="F139" s="222" t="s">
        <v>153</v>
      </c>
      <c r="G139" s="223" t="s">
        <v>139</v>
      </c>
      <c r="H139" s="224">
        <v>15.5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0.32500000000000001</v>
      </c>
      <c r="T139" s="231">
        <f>S139*H139</f>
        <v>5.0375000000000005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140</v>
      </c>
      <c r="AT139" s="232" t="s">
        <v>136</v>
      </c>
      <c r="AU139" s="232" t="s">
        <v>83</v>
      </c>
      <c r="AY139" s="18" t="s">
        <v>134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81</v>
      </c>
      <c r="BK139" s="233">
        <f>ROUND(I139*H139,2)</f>
        <v>0</v>
      </c>
      <c r="BL139" s="18" t="s">
        <v>140</v>
      </c>
      <c r="BM139" s="232" t="s">
        <v>140</v>
      </c>
    </row>
    <row r="140" s="13" customFormat="1">
      <c r="A140" s="13"/>
      <c r="B140" s="234"/>
      <c r="C140" s="235"/>
      <c r="D140" s="236" t="s">
        <v>141</v>
      </c>
      <c r="E140" s="237" t="s">
        <v>1</v>
      </c>
      <c r="F140" s="238" t="s">
        <v>154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141</v>
      </c>
      <c r="AU140" s="244" t="s">
        <v>83</v>
      </c>
      <c r="AV140" s="13" t="s">
        <v>81</v>
      </c>
      <c r="AW140" s="13" t="s">
        <v>30</v>
      </c>
      <c r="AX140" s="13" t="s">
        <v>73</v>
      </c>
      <c r="AY140" s="244" t="s">
        <v>134</v>
      </c>
    </row>
    <row r="141" s="14" customFormat="1">
      <c r="A141" s="14"/>
      <c r="B141" s="245"/>
      <c r="C141" s="246"/>
      <c r="D141" s="236" t="s">
        <v>141</v>
      </c>
      <c r="E141" s="247" t="s">
        <v>1</v>
      </c>
      <c r="F141" s="248" t="s">
        <v>155</v>
      </c>
      <c r="G141" s="246"/>
      <c r="H141" s="249">
        <v>14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141</v>
      </c>
      <c r="AU141" s="255" t="s">
        <v>83</v>
      </c>
      <c r="AV141" s="14" t="s">
        <v>83</v>
      </c>
      <c r="AW141" s="14" t="s">
        <v>30</v>
      </c>
      <c r="AX141" s="14" t="s">
        <v>73</v>
      </c>
      <c r="AY141" s="255" t="s">
        <v>134</v>
      </c>
    </row>
    <row r="142" s="13" customFormat="1">
      <c r="A142" s="13"/>
      <c r="B142" s="234"/>
      <c r="C142" s="235"/>
      <c r="D142" s="236" t="s">
        <v>141</v>
      </c>
      <c r="E142" s="237" t="s">
        <v>1</v>
      </c>
      <c r="F142" s="238" t="s">
        <v>156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141</v>
      </c>
      <c r="AU142" s="244" t="s">
        <v>83</v>
      </c>
      <c r="AV142" s="13" t="s">
        <v>81</v>
      </c>
      <c r="AW142" s="13" t="s">
        <v>30</v>
      </c>
      <c r="AX142" s="13" t="s">
        <v>73</v>
      </c>
      <c r="AY142" s="244" t="s">
        <v>134</v>
      </c>
    </row>
    <row r="143" s="14" customFormat="1">
      <c r="A143" s="14"/>
      <c r="B143" s="245"/>
      <c r="C143" s="246"/>
      <c r="D143" s="236" t="s">
        <v>141</v>
      </c>
      <c r="E143" s="247" t="s">
        <v>1</v>
      </c>
      <c r="F143" s="248" t="s">
        <v>157</v>
      </c>
      <c r="G143" s="246"/>
      <c r="H143" s="249">
        <v>1.5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141</v>
      </c>
      <c r="AU143" s="255" t="s">
        <v>83</v>
      </c>
      <c r="AV143" s="14" t="s">
        <v>83</v>
      </c>
      <c r="AW143" s="14" t="s">
        <v>30</v>
      </c>
      <c r="AX143" s="14" t="s">
        <v>73</v>
      </c>
      <c r="AY143" s="255" t="s">
        <v>134</v>
      </c>
    </row>
    <row r="144" s="15" customFormat="1">
      <c r="A144" s="15"/>
      <c r="B144" s="256"/>
      <c r="C144" s="257"/>
      <c r="D144" s="236" t="s">
        <v>141</v>
      </c>
      <c r="E144" s="258" t="s">
        <v>1</v>
      </c>
      <c r="F144" s="259" t="s">
        <v>146</v>
      </c>
      <c r="G144" s="257"/>
      <c r="H144" s="260">
        <v>15.5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141</v>
      </c>
      <c r="AU144" s="266" t="s">
        <v>83</v>
      </c>
      <c r="AV144" s="15" t="s">
        <v>140</v>
      </c>
      <c r="AW144" s="15" t="s">
        <v>30</v>
      </c>
      <c r="AX144" s="15" t="s">
        <v>81</v>
      </c>
      <c r="AY144" s="266" t="s">
        <v>134</v>
      </c>
    </row>
    <row r="145" s="2" customFormat="1" ht="34.8" customHeight="1">
      <c r="A145" s="39"/>
      <c r="B145" s="40"/>
      <c r="C145" s="220" t="s">
        <v>140</v>
      </c>
      <c r="D145" s="220" t="s">
        <v>136</v>
      </c>
      <c r="E145" s="221" t="s">
        <v>158</v>
      </c>
      <c r="F145" s="222" t="s">
        <v>159</v>
      </c>
      <c r="G145" s="223" t="s">
        <v>160</v>
      </c>
      <c r="H145" s="224">
        <v>143.77500000000001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140</v>
      </c>
      <c r="AT145" s="232" t="s">
        <v>136</v>
      </c>
      <c r="AU145" s="232" t="s">
        <v>83</v>
      </c>
      <c r="AY145" s="18" t="s">
        <v>134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81</v>
      </c>
      <c r="BK145" s="233">
        <f>ROUND(I145*H145,2)</f>
        <v>0</v>
      </c>
      <c r="BL145" s="18" t="s">
        <v>140</v>
      </c>
      <c r="BM145" s="232" t="s">
        <v>161</v>
      </c>
    </row>
    <row r="146" s="13" customFormat="1">
      <c r="A146" s="13"/>
      <c r="B146" s="234"/>
      <c r="C146" s="235"/>
      <c r="D146" s="236" t="s">
        <v>141</v>
      </c>
      <c r="E146" s="237" t="s">
        <v>1</v>
      </c>
      <c r="F146" s="238" t="s">
        <v>162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83</v>
      </c>
      <c r="AV146" s="13" t="s">
        <v>81</v>
      </c>
      <c r="AW146" s="13" t="s">
        <v>30</v>
      </c>
      <c r="AX146" s="13" t="s">
        <v>73</v>
      </c>
      <c r="AY146" s="244" t="s">
        <v>134</v>
      </c>
    </row>
    <row r="147" s="14" customFormat="1">
      <c r="A147" s="14"/>
      <c r="B147" s="245"/>
      <c r="C147" s="246"/>
      <c r="D147" s="236" t="s">
        <v>141</v>
      </c>
      <c r="E147" s="247" t="s">
        <v>1</v>
      </c>
      <c r="F147" s="248" t="s">
        <v>163</v>
      </c>
      <c r="G147" s="246"/>
      <c r="H147" s="249">
        <v>152.715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141</v>
      </c>
      <c r="AU147" s="255" t="s">
        <v>83</v>
      </c>
      <c r="AV147" s="14" t="s">
        <v>83</v>
      </c>
      <c r="AW147" s="14" t="s">
        <v>30</v>
      </c>
      <c r="AX147" s="14" t="s">
        <v>73</v>
      </c>
      <c r="AY147" s="255" t="s">
        <v>134</v>
      </c>
    </row>
    <row r="148" s="14" customFormat="1">
      <c r="A148" s="14"/>
      <c r="B148" s="245"/>
      <c r="C148" s="246"/>
      <c r="D148" s="236" t="s">
        <v>141</v>
      </c>
      <c r="E148" s="247" t="s">
        <v>1</v>
      </c>
      <c r="F148" s="248" t="s">
        <v>164</v>
      </c>
      <c r="G148" s="246"/>
      <c r="H148" s="249">
        <v>7.7039999999999997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141</v>
      </c>
      <c r="AU148" s="255" t="s">
        <v>83</v>
      </c>
      <c r="AV148" s="14" t="s">
        <v>83</v>
      </c>
      <c r="AW148" s="14" t="s">
        <v>30</v>
      </c>
      <c r="AX148" s="14" t="s">
        <v>73</v>
      </c>
      <c r="AY148" s="255" t="s">
        <v>134</v>
      </c>
    </row>
    <row r="149" s="14" customFormat="1">
      <c r="A149" s="14"/>
      <c r="B149" s="245"/>
      <c r="C149" s="246"/>
      <c r="D149" s="236" t="s">
        <v>141</v>
      </c>
      <c r="E149" s="247" t="s">
        <v>1</v>
      </c>
      <c r="F149" s="248" t="s">
        <v>165</v>
      </c>
      <c r="G149" s="246"/>
      <c r="H149" s="249">
        <v>19.109999999999999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141</v>
      </c>
      <c r="AU149" s="255" t="s">
        <v>83</v>
      </c>
      <c r="AV149" s="14" t="s">
        <v>83</v>
      </c>
      <c r="AW149" s="14" t="s">
        <v>30</v>
      </c>
      <c r="AX149" s="14" t="s">
        <v>73</v>
      </c>
      <c r="AY149" s="255" t="s">
        <v>134</v>
      </c>
    </row>
    <row r="150" s="14" customFormat="1">
      <c r="A150" s="14"/>
      <c r="B150" s="245"/>
      <c r="C150" s="246"/>
      <c r="D150" s="236" t="s">
        <v>141</v>
      </c>
      <c r="E150" s="247" t="s">
        <v>1</v>
      </c>
      <c r="F150" s="248" t="s">
        <v>166</v>
      </c>
      <c r="G150" s="246"/>
      <c r="H150" s="249">
        <v>5.2800000000000002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141</v>
      </c>
      <c r="AU150" s="255" t="s">
        <v>83</v>
      </c>
      <c r="AV150" s="14" t="s">
        <v>83</v>
      </c>
      <c r="AW150" s="14" t="s">
        <v>30</v>
      </c>
      <c r="AX150" s="14" t="s">
        <v>73</v>
      </c>
      <c r="AY150" s="255" t="s">
        <v>134</v>
      </c>
    </row>
    <row r="151" s="14" customFormat="1">
      <c r="A151" s="14"/>
      <c r="B151" s="245"/>
      <c r="C151" s="246"/>
      <c r="D151" s="236" t="s">
        <v>141</v>
      </c>
      <c r="E151" s="247" t="s">
        <v>1</v>
      </c>
      <c r="F151" s="248" t="s">
        <v>167</v>
      </c>
      <c r="G151" s="246"/>
      <c r="H151" s="249">
        <v>-33.289000000000001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141</v>
      </c>
      <c r="AU151" s="255" t="s">
        <v>83</v>
      </c>
      <c r="AV151" s="14" t="s">
        <v>83</v>
      </c>
      <c r="AW151" s="14" t="s">
        <v>30</v>
      </c>
      <c r="AX151" s="14" t="s">
        <v>73</v>
      </c>
      <c r="AY151" s="255" t="s">
        <v>134</v>
      </c>
    </row>
    <row r="152" s="14" customFormat="1">
      <c r="A152" s="14"/>
      <c r="B152" s="245"/>
      <c r="C152" s="246"/>
      <c r="D152" s="236" t="s">
        <v>141</v>
      </c>
      <c r="E152" s="247" t="s">
        <v>1</v>
      </c>
      <c r="F152" s="248" t="s">
        <v>168</v>
      </c>
      <c r="G152" s="246"/>
      <c r="H152" s="249">
        <v>-2.3250000000000002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141</v>
      </c>
      <c r="AU152" s="255" t="s">
        <v>83</v>
      </c>
      <c r="AV152" s="14" t="s">
        <v>83</v>
      </c>
      <c r="AW152" s="14" t="s">
        <v>30</v>
      </c>
      <c r="AX152" s="14" t="s">
        <v>73</v>
      </c>
      <c r="AY152" s="255" t="s">
        <v>134</v>
      </c>
    </row>
    <row r="153" s="14" customFormat="1">
      <c r="A153" s="14"/>
      <c r="B153" s="245"/>
      <c r="C153" s="246"/>
      <c r="D153" s="236" t="s">
        <v>141</v>
      </c>
      <c r="E153" s="247" t="s">
        <v>1</v>
      </c>
      <c r="F153" s="248" t="s">
        <v>169</v>
      </c>
      <c r="G153" s="246"/>
      <c r="H153" s="249">
        <v>-5.4199999999999999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141</v>
      </c>
      <c r="AU153" s="255" t="s">
        <v>83</v>
      </c>
      <c r="AV153" s="14" t="s">
        <v>83</v>
      </c>
      <c r="AW153" s="14" t="s">
        <v>30</v>
      </c>
      <c r="AX153" s="14" t="s">
        <v>73</v>
      </c>
      <c r="AY153" s="255" t="s">
        <v>134</v>
      </c>
    </row>
    <row r="154" s="15" customFormat="1">
      <c r="A154" s="15"/>
      <c r="B154" s="256"/>
      <c r="C154" s="257"/>
      <c r="D154" s="236" t="s">
        <v>141</v>
      </c>
      <c r="E154" s="258" t="s">
        <v>1</v>
      </c>
      <c r="F154" s="259" t="s">
        <v>146</v>
      </c>
      <c r="G154" s="257"/>
      <c r="H154" s="260">
        <v>143.77500000000001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141</v>
      </c>
      <c r="AU154" s="266" t="s">
        <v>83</v>
      </c>
      <c r="AV154" s="15" t="s">
        <v>140</v>
      </c>
      <c r="AW154" s="15" t="s">
        <v>30</v>
      </c>
      <c r="AX154" s="15" t="s">
        <v>81</v>
      </c>
      <c r="AY154" s="266" t="s">
        <v>134</v>
      </c>
    </row>
    <row r="155" s="2" customFormat="1" ht="22.2" customHeight="1">
      <c r="A155" s="39"/>
      <c r="B155" s="40"/>
      <c r="C155" s="220" t="s">
        <v>170</v>
      </c>
      <c r="D155" s="220" t="s">
        <v>136</v>
      </c>
      <c r="E155" s="221" t="s">
        <v>171</v>
      </c>
      <c r="F155" s="222" t="s">
        <v>172</v>
      </c>
      <c r="G155" s="223" t="s">
        <v>160</v>
      </c>
      <c r="H155" s="224">
        <v>2.5600000000000001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140</v>
      </c>
      <c r="AT155" s="232" t="s">
        <v>136</v>
      </c>
      <c r="AU155" s="232" t="s">
        <v>83</v>
      </c>
      <c r="AY155" s="18" t="s">
        <v>134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81</v>
      </c>
      <c r="BK155" s="233">
        <f>ROUND(I155*H155,2)</f>
        <v>0</v>
      </c>
      <c r="BL155" s="18" t="s">
        <v>140</v>
      </c>
      <c r="BM155" s="232" t="s">
        <v>173</v>
      </c>
    </row>
    <row r="156" s="13" customFormat="1">
      <c r="A156" s="13"/>
      <c r="B156" s="234"/>
      <c r="C156" s="235"/>
      <c r="D156" s="236" t="s">
        <v>141</v>
      </c>
      <c r="E156" s="237" t="s">
        <v>1</v>
      </c>
      <c r="F156" s="238" t="s">
        <v>174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141</v>
      </c>
      <c r="AU156" s="244" t="s">
        <v>83</v>
      </c>
      <c r="AV156" s="13" t="s">
        <v>81</v>
      </c>
      <c r="AW156" s="13" t="s">
        <v>30</v>
      </c>
      <c r="AX156" s="13" t="s">
        <v>73</v>
      </c>
      <c r="AY156" s="244" t="s">
        <v>134</v>
      </c>
    </row>
    <row r="157" s="14" customFormat="1">
      <c r="A157" s="14"/>
      <c r="B157" s="245"/>
      <c r="C157" s="246"/>
      <c r="D157" s="236" t="s">
        <v>141</v>
      </c>
      <c r="E157" s="247" t="s">
        <v>1</v>
      </c>
      <c r="F157" s="248" t="s">
        <v>175</v>
      </c>
      <c r="G157" s="246"/>
      <c r="H157" s="249">
        <v>2.5600000000000001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141</v>
      </c>
      <c r="AU157" s="255" t="s">
        <v>83</v>
      </c>
      <c r="AV157" s="14" t="s">
        <v>83</v>
      </c>
      <c r="AW157" s="14" t="s">
        <v>30</v>
      </c>
      <c r="AX157" s="14" t="s">
        <v>73</v>
      </c>
      <c r="AY157" s="255" t="s">
        <v>134</v>
      </c>
    </row>
    <row r="158" s="15" customFormat="1">
      <c r="A158" s="15"/>
      <c r="B158" s="256"/>
      <c r="C158" s="257"/>
      <c r="D158" s="236" t="s">
        <v>141</v>
      </c>
      <c r="E158" s="258" t="s">
        <v>1</v>
      </c>
      <c r="F158" s="259" t="s">
        <v>146</v>
      </c>
      <c r="G158" s="257"/>
      <c r="H158" s="260">
        <v>2.5600000000000001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141</v>
      </c>
      <c r="AU158" s="266" t="s">
        <v>83</v>
      </c>
      <c r="AV158" s="15" t="s">
        <v>140</v>
      </c>
      <c r="AW158" s="15" t="s">
        <v>30</v>
      </c>
      <c r="AX158" s="15" t="s">
        <v>81</v>
      </c>
      <c r="AY158" s="266" t="s">
        <v>134</v>
      </c>
    </row>
    <row r="159" s="2" customFormat="1" ht="34.8" customHeight="1">
      <c r="A159" s="39"/>
      <c r="B159" s="40"/>
      <c r="C159" s="220" t="s">
        <v>176</v>
      </c>
      <c r="D159" s="220" t="s">
        <v>136</v>
      </c>
      <c r="E159" s="221" t="s">
        <v>177</v>
      </c>
      <c r="F159" s="222" t="s">
        <v>178</v>
      </c>
      <c r="G159" s="223" t="s">
        <v>160</v>
      </c>
      <c r="H159" s="224">
        <v>129.38499999999999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140</v>
      </c>
      <c r="AT159" s="232" t="s">
        <v>136</v>
      </c>
      <c r="AU159" s="232" t="s">
        <v>83</v>
      </c>
      <c r="AY159" s="18" t="s">
        <v>134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81</v>
      </c>
      <c r="BK159" s="233">
        <f>ROUND(I159*H159,2)</f>
        <v>0</v>
      </c>
      <c r="BL159" s="18" t="s">
        <v>140</v>
      </c>
      <c r="BM159" s="232" t="s">
        <v>179</v>
      </c>
    </row>
    <row r="160" s="13" customFormat="1">
      <c r="A160" s="13"/>
      <c r="B160" s="234"/>
      <c r="C160" s="235"/>
      <c r="D160" s="236" t="s">
        <v>141</v>
      </c>
      <c r="E160" s="237" t="s">
        <v>1</v>
      </c>
      <c r="F160" s="238" t="s">
        <v>180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141</v>
      </c>
      <c r="AU160" s="244" t="s">
        <v>83</v>
      </c>
      <c r="AV160" s="13" t="s">
        <v>81</v>
      </c>
      <c r="AW160" s="13" t="s">
        <v>30</v>
      </c>
      <c r="AX160" s="13" t="s">
        <v>73</v>
      </c>
      <c r="AY160" s="244" t="s">
        <v>134</v>
      </c>
    </row>
    <row r="161" s="14" customFormat="1">
      <c r="A161" s="14"/>
      <c r="B161" s="245"/>
      <c r="C161" s="246"/>
      <c r="D161" s="236" t="s">
        <v>141</v>
      </c>
      <c r="E161" s="247" t="s">
        <v>1</v>
      </c>
      <c r="F161" s="248" t="s">
        <v>181</v>
      </c>
      <c r="G161" s="246"/>
      <c r="H161" s="249">
        <v>143.77500000000001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141</v>
      </c>
      <c r="AU161" s="255" t="s">
        <v>83</v>
      </c>
      <c r="AV161" s="14" t="s">
        <v>83</v>
      </c>
      <c r="AW161" s="14" t="s">
        <v>30</v>
      </c>
      <c r="AX161" s="14" t="s">
        <v>73</v>
      </c>
      <c r="AY161" s="255" t="s">
        <v>134</v>
      </c>
    </row>
    <row r="162" s="14" customFormat="1">
      <c r="A162" s="14"/>
      <c r="B162" s="245"/>
      <c r="C162" s="246"/>
      <c r="D162" s="236" t="s">
        <v>141</v>
      </c>
      <c r="E162" s="247" t="s">
        <v>1</v>
      </c>
      <c r="F162" s="248" t="s">
        <v>182</v>
      </c>
      <c r="G162" s="246"/>
      <c r="H162" s="249">
        <v>-14.390000000000001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141</v>
      </c>
      <c r="AU162" s="255" t="s">
        <v>83</v>
      </c>
      <c r="AV162" s="14" t="s">
        <v>83</v>
      </c>
      <c r="AW162" s="14" t="s">
        <v>30</v>
      </c>
      <c r="AX162" s="14" t="s">
        <v>73</v>
      </c>
      <c r="AY162" s="255" t="s">
        <v>134</v>
      </c>
    </row>
    <row r="163" s="15" customFormat="1">
      <c r="A163" s="15"/>
      <c r="B163" s="256"/>
      <c r="C163" s="257"/>
      <c r="D163" s="236" t="s">
        <v>141</v>
      </c>
      <c r="E163" s="258" t="s">
        <v>1</v>
      </c>
      <c r="F163" s="259" t="s">
        <v>146</v>
      </c>
      <c r="G163" s="257"/>
      <c r="H163" s="260">
        <v>129.38499999999999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141</v>
      </c>
      <c r="AU163" s="266" t="s">
        <v>83</v>
      </c>
      <c r="AV163" s="15" t="s">
        <v>140</v>
      </c>
      <c r="AW163" s="15" t="s">
        <v>30</v>
      </c>
      <c r="AX163" s="15" t="s">
        <v>81</v>
      </c>
      <c r="AY163" s="266" t="s">
        <v>134</v>
      </c>
    </row>
    <row r="164" s="2" customFormat="1" ht="14.4" customHeight="1">
      <c r="A164" s="39"/>
      <c r="B164" s="40"/>
      <c r="C164" s="220" t="s">
        <v>183</v>
      </c>
      <c r="D164" s="220" t="s">
        <v>136</v>
      </c>
      <c r="E164" s="221" t="s">
        <v>184</v>
      </c>
      <c r="F164" s="222" t="s">
        <v>185</v>
      </c>
      <c r="G164" s="223" t="s">
        <v>160</v>
      </c>
      <c r="H164" s="224">
        <v>14.390000000000001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140</v>
      </c>
      <c r="AT164" s="232" t="s">
        <v>136</v>
      </c>
      <c r="AU164" s="232" t="s">
        <v>83</v>
      </c>
      <c r="AY164" s="18" t="s">
        <v>134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81</v>
      </c>
      <c r="BK164" s="233">
        <f>ROUND(I164*H164,2)</f>
        <v>0</v>
      </c>
      <c r="BL164" s="18" t="s">
        <v>140</v>
      </c>
      <c r="BM164" s="232" t="s">
        <v>186</v>
      </c>
    </row>
    <row r="165" s="13" customFormat="1">
      <c r="A165" s="13"/>
      <c r="B165" s="234"/>
      <c r="C165" s="235"/>
      <c r="D165" s="236" t="s">
        <v>141</v>
      </c>
      <c r="E165" s="237" t="s">
        <v>1</v>
      </c>
      <c r="F165" s="238" t="s">
        <v>187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141</v>
      </c>
      <c r="AU165" s="244" t="s">
        <v>83</v>
      </c>
      <c r="AV165" s="13" t="s">
        <v>81</v>
      </c>
      <c r="AW165" s="13" t="s">
        <v>30</v>
      </c>
      <c r="AX165" s="13" t="s">
        <v>73</v>
      </c>
      <c r="AY165" s="244" t="s">
        <v>134</v>
      </c>
    </row>
    <row r="166" s="14" customFormat="1">
      <c r="A166" s="14"/>
      <c r="B166" s="245"/>
      <c r="C166" s="246"/>
      <c r="D166" s="236" t="s">
        <v>141</v>
      </c>
      <c r="E166" s="247" t="s">
        <v>1</v>
      </c>
      <c r="F166" s="248" t="s">
        <v>188</v>
      </c>
      <c r="G166" s="246"/>
      <c r="H166" s="249">
        <v>7.8399999999999999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141</v>
      </c>
      <c r="AU166" s="255" t="s">
        <v>83</v>
      </c>
      <c r="AV166" s="14" t="s">
        <v>83</v>
      </c>
      <c r="AW166" s="14" t="s">
        <v>30</v>
      </c>
      <c r="AX166" s="14" t="s">
        <v>73</v>
      </c>
      <c r="AY166" s="255" t="s">
        <v>134</v>
      </c>
    </row>
    <row r="167" s="14" customFormat="1">
      <c r="A167" s="14"/>
      <c r="B167" s="245"/>
      <c r="C167" s="246"/>
      <c r="D167" s="236" t="s">
        <v>141</v>
      </c>
      <c r="E167" s="247" t="s">
        <v>1</v>
      </c>
      <c r="F167" s="248" t="s">
        <v>189</v>
      </c>
      <c r="G167" s="246"/>
      <c r="H167" s="249">
        <v>6.5499999999999998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141</v>
      </c>
      <c r="AU167" s="255" t="s">
        <v>83</v>
      </c>
      <c r="AV167" s="14" t="s">
        <v>83</v>
      </c>
      <c r="AW167" s="14" t="s">
        <v>30</v>
      </c>
      <c r="AX167" s="14" t="s">
        <v>73</v>
      </c>
      <c r="AY167" s="255" t="s">
        <v>134</v>
      </c>
    </row>
    <row r="168" s="15" customFormat="1">
      <c r="A168" s="15"/>
      <c r="B168" s="256"/>
      <c r="C168" s="257"/>
      <c r="D168" s="236" t="s">
        <v>141</v>
      </c>
      <c r="E168" s="258" t="s">
        <v>1</v>
      </c>
      <c r="F168" s="259" t="s">
        <v>146</v>
      </c>
      <c r="G168" s="257"/>
      <c r="H168" s="260">
        <v>14.390000000000001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141</v>
      </c>
      <c r="AU168" s="266" t="s">
        <v>83</v>
      </c>
      <c r="AV168" s="15" t="s">
        <v>140</v>
      </c>
      <c r="AW168" s="15" t="s">
        <v>30</v>
      </c>
      <c r="AX168" s="15" t="s">
        <v>81</v>
      </c>
      <c r="AY168" s="266" t="s">
        <v>134</v>
      </c>
    </row>
    <row r="169" s="2" customFormat="1" ht="22.2" customHeight="1">
      <c r="A169" s="39"/>
      <c r="B169" s="40"/>
      <c r="C169" s="220" t="s">
        <v>190</v>
      </c>
      <c r="D169" s="220" t="s">
        <v>136</v>
      </c>
      <c r="E169" s="221" t="s">
        <v>191</v>
      </c>
      <c r="F169" s="222" t="s">
        <v>192</v>
      </c>
      <c r="G169" s="223" t="s">
        <v>139</v>
      </c>
      <c r="H169" s="224">
        <v>637.27700000000004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140</v>
      </c>
      <c r="AT169" s="232" t="s">
        <v>136</v>
      </c>
      <c r="AU169" s="232" t="s">
        <v>83</v>
      </c>
      <c r="AY169" s="18" t="s">
        <v>134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81</v>
      </c>
      <c r="BK169" s="233">
        <f>ROUND(I169*H169,2)</f>
        <v>0</v>
      </c>
      <c r="BL169" s="18" t="s">
        <v>140</v>
      </c>
      <c r="BM169" s="232" t="s">
        <v>193</v>
      </c>
    </row>
    <row r="170" s="13" customFormat="1">
      <c r="A170" s="13"/>
      <c r="B170" s="234"/>
      <c r="C170" s="235"/>
      <c r="D170" s="236" t="s">
        <v>141</v>
      </c>
      <c r="E170" s="237" t="s">
        <v>1</v>
      </c>
      <c r="F170" s="238" t="s">
        <v>162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141</v>
      </c>
      <c r="AU170" s="244" t="s">
        <v>83</v>
      </c>
      <c r="AV170" s="13" t="s">
        <v>81</v>
      </c>
      <c r="AW170" s="13" t="s">
        <v>30</v>
      </c>
      <c r="AX170" s="13" t="s">
        <v>73</v>
      </c>
      <c r="AY170" s="244" t="s">
        <v>134</v>
      </c>
    </row>
    <row r="171" s="14" customFormat="1">
      <c r="A171" s="14"/>
      <c r="B171" s="245"/>
      <c r="C171" s="246"/>
      <c r="D171" s="236" t="s">
        <v>141</v>
      </c>
      <c r="E171" s="247" t="s">
        <v>1</v>
      </c>
      <c r="F171" s="248" t="s">
        <v>194</v>
      </c>
      <c r="G171" s="246"/>
      <c r="H171" s="249">
        <v>534.50300000000004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141</v>
      </c>
      <c r="AU171" s="255" t="s">
        <v>83</v>
      </c>
      <c r="AV171" s="14" t="s">
        <v>83</v>
      </c>
      <c r="AW171" s="14" t="s">
        <v>30</v>
      </c>
      <c r="AX171" s="14" t="s">
        <v>73</v>
      </c>
      <c r="AY171" s="255" t="s">
        <v>134</v>
      </c>
    </row>
    <row r="172" s="14" customFormat="1">
      <c r="A172" s="14"/>
      <c r="B172" s="245"/>
      <c r="C172" s="246"/>
      <c r="D172" s="236" t="s">
        <v>141</v>
      </c>
      <c r="E172" s="247" t="s">
        <v>1</v>
      </c>
      <c r="F172" s="248" t="s">
        <v>195</v>
      </c>
      <c r="G172" s="246"/>
      <c r="H172" s="249">
        <v>26.963999999999999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141</v>
      </c>
      <c r="AU172" s="255" t="s">
        <v>83</v>
      </c>
      <c r="AV172" s="14" t="s">
        <v>83</v>
      </c>
      <c r="AW172" s="14" t="s">
        <v>30</v>
      </c>
      <c r="AX172" s="14" t="s">
        <v>73</v>
      </c>
      <c r="AY172" s="255" t="s">
        <v>134</v>
      </c>
    </row>
    <row r="173" s="14" customFormat="1">
      <c r="A173" s="14"/>
      <c r="B173" s="245"/>
      <c r="C173" s="246"/>
      <c r="D173" s="236" t="s">
        <v>141</v>
      </c>
      <c r="E173" s="247" t="s">
        <v>1</v>
      </c>
      <c r="F173" s="248" t="s">
        <v>196</v>
      </c>
      <c r="G173" s="246"/>
      <c r="H173" s="249">
        <v>57.329999999999998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141</v>
      </c>
      <c r="AU173" s="255" t="s">
        <v>83</v>
      </c>
      <c r="AV173" s="14" t="s">
        <v>83</v>
      </c>
      <c r="AW173" s="14" t="s">
        <v>30</v>
      </c>
      <c r="AX173" s="14" t="s">
        <v>73</v>
      </c>
      <c r="AY173" s="255" t="s">
        <v>134</v>
      </c>
    </row>
    <row r="174" s="14" customFormat="1">
      <c r="A174" s="14"/>
      <c r="B174" s="245"/>
      <c r="C174" s="246"/>
      <c r="D174" s="236" t="s">
        <v>141</v>
      </c>
      <c r="E174" s="247" t="s">
        <v>1</v>
      </c>
      <c r="F174" s="248" t="s">
        <v>197</v>
      </c>
      <c r="G174" s="246"/>
      <c r="H174" s="249">
        <v>18.48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141</v>
      </c>
      <c r="AU174" s="255" t="s">
        <v>83</v>
      </c>
      <c r="AV174" s="14" t="s">
        <v>83</v>
      </c>
      <c r="AW174" s="14" t="s">
        <v>30</v>
      </c>
      <c r="AX174" s="14" t="s">
        <v>73</v>
      </c>
      <c r="AY174" s="255" t="s">
        <v>134</v>
      </c>
    </row>
    <row r="175" s="15" customFormat="1">
      <c r="A175" s="15"/>
      <c r="B175" s="256"/>
      <c r="C175" s="257"/>
      <c r="D175" s="236" t="s">
        <v>141</v>
      </c>
      <c r="E175" s="258" t="s">
        <v>1</v>
      </c>
      <c r="F175" s="259" t="s">
        <v>146</v>
      </c>
      <c r="G175" s="257"/>
      <c r="H175" s="260">
        <v>637.27700000000004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141</v>
      </c>
      <c r="AU175" s="266" t="s">
        <v>83</v>
      </c>
      <c r="AV175" s="15" t="s">
        <v>140</v>
      </c>
      <c r="AW175" s="15" t="s">
        <v>30</v>
      </c>
      <c r="AX175" s="15" t="s">
        <v>81</v>
      </c>
      <c r="AY175" s="266" t="s">
        <v>134</v>
      </c>
    </row>
    <row r="176" s="12" customFormat="1" ht="22.8" customHeight="1">
      <c r="A176" s="12"/>
      <c r="B176" s="204"/>
      <c r="C176" s="205"/>
      <c r="D176" s="206" t="s">
        <v>72</v>
      </c>
      <c r="E176" s="218" t="s">
        <v>83</v>
      </c>
      <c r="F176" s="218" t="s">
        <v>198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SUM(P177:P194)</f>
        <v>0</v>
      </c>
      <c r="Q176" s="212"/>
      <c r="R176" s="213">
        <f>SUM(R177:R194)</f>
        <v>10.437687930000001</v>
      </c>
      <c r="S176" s="212"/>
      <c r="T176" s="214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81</v>
      </c>
      <c r="AT176" s="216" t="s">
        <v>72</v>
      </c>
      <c r="AU176" s="216" t="s">
        <v>81</v>
      </c>
      <c r="AY176" s="215" t="s">
        <v>134</v>
      </c>
      <c r="BK176" s="217">
        <f>SUM(BK177:BK194)</f>
        <v>0</v>
      </c>
    </row>
    <row r="177" s="2" customFormat="1" ht="22.2" customHeight="1">
      <c r="A177" s="39"/>
      <c r="B177" s="40"/>
      <c r="C177" s="220" t="s">
        <v>199</v>
      </c>
      <c r="D177" s="220" t="s">
        <v>136</v>
      </c>
      <c r="E177" s="221" t="s">
        <v>200</v>
      </c>
      <c r="F177" s="222" t="s">
        <v>201</v>
      </c>
      <c r="G177" s="223" t="s">
        <v>139</v>
      </c>
      <c r="H177" s="224">
        <v>16.013999999999999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0.00017000000000000001</v>
      </c>
      <c r="R177" s="230">
        <f>Q177*H177</f>
        <v>0.0027223799999999999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140</v>
      </c>
      <c r="AT177" s="232" t="s">
        <v>136</v>
      </c>
      <c r="AU177" s="232" t="s">
        <v>83</v>
      </c>
      <c r="AY177" s="18" t="s">
        <v>134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81</v>
      </c>
      <c r="BK177" s="233">
        <f>ROUND(I177*H177,2)</f>
        <v>0</v>
      </c>
      <c r="BL177" s="18" t="s">
        <v>140</v>
      </c>
      <c r="BM177" s="232" t="s">
        <v>202</v>
      </c>
    </row>
    <row r="178" s="14" customFormat="1">
      <c r="A178" s="14"/>
      <c r="B178" s="245"/>
      <c r="C178" s="246"/>
      <c r="D178" s="236" t="s">
        <v>141</v>
      </c>
      <c r="E178" s="247" t="s">
        <v>1</v>
      </c>
      <c r="F178" s="248" t="s">
        <v>203</v>
      </c>
      <c r="G178" s="246"/>
      <c r="H178" s="249">
        <v>16.013999999999999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141</v>
      </c>
      <c r="AU178" s="255" t="s">
        <v>83</v>
      </c>
      <c r="AV178" s="14" t="s">
        <v>83</v>
      </c>
      <c r="AW178" s="14" t="s">
        <v>30</v>
      </c>
      <c r="AX178" s="14" t="s">
        <v>73</v>
      </c>
      <c r="AY178" s="255" t="s">
        <v>134</v>
      </c>
    </row>
    <row r="179" s="15" customFormat="1">
      <c r="A179" s="15"/>
      <c r="B179" s="256"/>
      <c r="C179" s="257"/>
      <c r="D179" s="236" t="s">
        <v>141</v>
      </c>
      <c r="E179" s="258" t="s">
        <v>1</v>
      </c>
      <c r="F179" s="259" t="s">
        <v>146</v>
      </c>
      <c r="G179" s="257"/>
      <c r="H179" s="260">
        <v>16.013999999999999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6" t="s">
        <v>141</v>
      </c>
      <c r="AU179" s="266" t="s">
        <v>83</v>
      </c>
      <c r="AV179" s="15" t="s">
        <v>140</v>
      </c>
      <c r="AW179" s="15" t="s">
        <v>30</v>
      </c>
      <c r="AX179" s="15" t="s">
        <v>81</v>
      </c>
      <c r="AY179" s="266" t="s">
        <v>134</v>
      </c>
    </row>
    <row r="180" s="2" customFormat="1" ht="22.2" customHeight="1">
      <c r="A180" s="39"/>
      <c r="B180" s="40"/>
      <c r="C180" s="267" t="s">
        <v>204</v>
      </c>
      <c r="D180" s="267" t="s">
        <v>205</v>
      </c>
      <c r="E180" s="268" t="s">
        <v>206</v>
      </c>
      <c r="F180" s="269" t="s">
        <v>207</v>
      </c>
      <c r="G180" s="270" t="s">
        <v>139</v>
      </c>
      <c r="H180" s="271">
        <v>18.969000000000001</v>
      </c>
      <c r="I180" s="272"/>
      <c r="J180" s="273">
        <f>ROUND(I180*H180,2)</f>
        <v>0</v>
      </c>
      <c r="K180" s="274"/>
      <c r="L180" s="275"/>
      <c r="M180" s="276" t="s">
        <v>1</v>
      </c>
      <c r="N180" s="277" t="s">
        <v>38</v>
      </c>
      <c r="O180" s="92"/>
      <c r="P180" s="230">
        <f>O180*H180</f>
        <v>0</v>
      </c>
      <c r="Q180" s="230">
        <v>0.00029999999999999997</v>
      </c>
      <c r="R180" s="230">
        <f>Q180*H180</f>
        <v>0.0056906999999999999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190</v>
      </c>
      <c r="AT180" s="232" t="s">
        <v>205</v>
      </c>
      <c r="AU180" s="232" t="s">
        <v>83</v>
      </c>
      <c r="AY180" s="18" t="s">
        <v>134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81</v>
      </c>
      <c r="BK180" s="233">
        <f>ROUND(I180*H180,2)</f>
        <v>0</v>
      </c>
      <c r="BL180" s="18" t="s">
        <v>140</v>
      </c>
      <c r="BM180" s="232" t="s">
        <v>208</v>
      </c>
    </row>
    <row r="181" s="14" customFormat="1">
      <c r="A181" s="14"/>
      <c r="B181" s="245"/>
      <c r="C181" s="246"/>
      <c r="D181" s="236" t="s">
        <v>141</v>
      </c>
      <c r="E181" s="246"/>
      <c r="F181" s="248" t="s">
        <v>209</v>
      </c>
      <c r="G181" s="246"/>
      <c r="H181" s="249">
        <v>18.969000000000001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141</v>
      </c>
      <c r="AU181" s="255" t="s">
        <v>83</v>
      </c>
      <c r="AV181" s="14" t="s">
        <v>83</v>
      </c>
      <c r="AW181" s="14" t="s">
        <v>4</v>
      </c>
      <c r="AX181" s="14" t="s">
        <v>81</v>
      </c>
      <c r="AY181" s="255" t="s">
        <v>134</v>
      </c>
    </row>
    <row r="182" s="2" customFormat="1" ht="34.8" customHeight="1">
      <c r="A182" s="39"/>
      <c r="B182" s="40"/>
      <c r="C182" s="220" t="s">
        <v>210</v>
      </c>
      <c r="D182" s="220" t="s">
        <v>136</v>
      </c>
      <c r="E182" s="221" t="s">
        <v>211</v>
      </c>
      <c r="F182" s="222" t="s">
        <v>212</v>
      </c>
      <c r="G182" s="223" t="s">
        <v>213</v>
      </c>
      <c r="H182" s="224">
        <v>51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0.20448959999999999</v>
      </c>
      <c r="R182" s="230">
        <f>Q182*H182</f>
        <v>10.4289696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140</v>
      </c>
      <c r="AT182" s="232" t="s">
        <v>136</v>
      </c>
      <c r="AU182" s="232" t="s">
        <v>83</v>
      </c>
      <c r="AY182" s="18" t="s">
        <v>134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81</v>
      </c>
      <c r="BK182" s="233">
        <f>ROUND(I182*H182,2)</f>
        <v>0</v>
      </c>
      <c r="BL182" s="18" t="s">
        <v>140</v>
      </c>
      <c r="BM182" s="232" t="s">
        <v>214</v>
      </c>
    </row>
    <row r="183" s="13" customFormat="1">
      <c r="A183" s="13"/>
      <c r="B183" s="234"/>
      <c r="C183" s="235"/>
      <c r="D183" s="236" t="s">
        <v>141</v>
      </c>
      <c r="E183" s="237" t="s">
        <v>1</v>
      </c>
      <c r="F183" s="238" t="s">
        <v>215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141</v>
      </c>
      <c r="AU183" s="244" t="s">
        <v>83</v>
      </c>
      <c r="AV183" s="13" t="s">
        <v>81</v>
      </c>
      <c r="AW183" s="13" t="s">
        <v>30</v>
      </c>
      <c r="AX183" s="13" t="s">
        <v>73</v>
      </c>
      <c r="AY183" s="244" t="s">
        <v>134</v>
      </c>
    </row>
    <row r="184" s="14" customFormat="1">
      <c r="A184" s="14"/>
      <c r="B184" s="245"/>
      <c r="C184" s="246"/>
      <c r="D184" s="236" t="s">
        <v>141</v>
      </c>
      <c r="E184" s="247" t="s">
        <v>1</v>
      </c>
      <c r="F184" s="248" t="s">
        <v>216</v>
      </c>
      <c r="G184" s="246"/>
      <c r="H184" s="249">
        <v>51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141</v>
      </c>
      <c r="AU184" s="255" t="s">
        <v>83</v>
      </c>
      <c r="AV184" s="14" t="s">
        <v>83</v>
      </c>
      <c r="AW184" s="14" t="s">
        <v>30</v>
      </c>
      <c r="AX184" s="14" t="s">
        <v>73</v>
      </c>
      <c r="AY184" s="255" t="s">
        <v>134</v>
      </c>
    </row>
    <row r="185" s="15" customFormat="1">
      <c r="A185" s="15"/>
      <c r="B185" s="256"/>
      <c r="C185" s="257"/>
      <c r="D185" s="236" t="s">
        <v>141</v>
      </c>
      <c r="E185" s="258" t="s">
        <v>1</v>
      </c>
      <c r="F185" s="259" t="s">
        <v>146</v>
      </c>
      <c r="G185" s="257"/>
      <c r="H185" s="260">
        <v>51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141</v>
      </c>
      <c r="AU185" s="266" t="s">
        <v>83</v>
      </c>
      <c r="AV185" s="15" t="s">
        <v>140</v>
      </c>
      <c r="AW185" s="15" t="s">
        <v>30</v>
      </c>
      <c r="AX185" s="15" t="s">
        <v>81</v>
      </c>
      <c r="AY185" s="266" t="s">
        <v>134</v>
      </c>
    </row>
    <row r="186" s="2" customFormat="1" ht="14.4" customHeight="1">
      <c r="A186" s="39"/>
      <c r="B186" s="40"/>
      <c r="C186" s="220" t="s">
        <v>173</v>
      </c>
      <c r="D186" s="220" t="s">
        <v>136</v>
      </c>
      <c r="E186" s="221" t="s">
        <v>217</v>
      </c>
      <c r="F186" s="222" t="s">
        <v>218</v>
      </c>
      <c r="G186" s="223" t="s">
        <v>219</v>
      </c>
      <c r="H186" s="224">
        <v>3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1.75E-06</v>
      </c>
      <c r="R186" s="230">
        <f>Q186*H186</f>
        <v>5.2499999999999997E-06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140</v>
      </c>
      <c r="AT186" s="232" t="s">
        <v>136</v>
      </c>
      <c r="AU186" s="232" t="s">
        <v>83</v>
      </c>
      <c r="AY186" s="18" t="s">
        <v>134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81</v>
      </c>
      <c r="BK186" s="233">
        <f>ROUND(I186*H186,2)</f>
        <v>0</v>
      </c>
      <c r="BL186" s="18" t="s">
        <v>140</v>
      </c>
      <c r="BM186" s="232" t="s">
        <v>220</v>
      </c>
    </row>
    <row r="187" s="13" customFormat="1">
      <c r="A187" s="13"/>
      <c r="B187" s="234"/>
      <c r="C187" s="235"/>
      <c r="D187" s="236" t="s">
        <v>141</v>
      </c>
      <c r="E187" s="237" t="s">
        <v>1</v>
      </c>
      <c r="F187" s="238" t="s">
        <v>221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141</v>
      </c>
      <c r="AU187" s="244" t="s">
        <v>83</v>
      </c>
      <c r="AV187" s="13" t="s">
        <v>81</v>
      </c>
      <c r="AW187" s="13" t="s">
        <v>30</v>
      </c>
      <c r="AX187" s="13" t="s">
        <v>73</v>
      </c>
      <c r="AY187" s="244" t="s">
        <v>134</v>
      </c>
    </row>
    <row r="188" s="14" customFormat="1">
      <c r="A188" s="14"/>
      <c r="B188" s="245"/>
      <c r="C188" s="246"/>
      <c r="D188" s="236" t="s">
        <v>141</v>
      </c>
      <c r="E188" s="247" t="s">
        <v>1</v>
      </c>
      <c r="F188" s="248" t="s">
        <v>151</v>
      </c>
      <c r="G188" s="246"/>
      <c r="H188" s="249">
        <v>3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141</v>
      </c>
      <c r="AU188" s="255" t="s">
        <v>83</v>
      </c>
      <c r="AV188" s="14" t="s">
        <v>83</v>
      </c>
      <c r="AW188" s="14" t="s">
        <v>30</v>
      </c>
      <c r="AX188" s="14" t="s">
        <v>73</v>
      </c>
      <c r="AY188" s="255" t="s">
        <v>134</v>
      </c>
    </row>
    <row r="189" s="15" customFormat="1">
      <c r="A189" s="15"/>
      <c r="B189" s="256"/>
      <c r="C189" s="257"/>
      <c r="D189" s="236" t="s">
        <v>141</v>
      </c>
      <c r="E189" s="258" t="s">
        <v>1</v>
      </c>
      <c r="F189" s="259" t="s">
        <v>146</v>
      </c>
      <c r="G189" s="257"/>
      <c r="H189" s="260">
        <v>3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141</v>
      </c>
      <c r="AU189" s="266" t="s">
        <v>83</v>
      </c>
      <c r="AV189" s="15" t="s">
        <v>140</v>
      </c>
      <c r="AW189" s="15" t="s">
        <v>30</v>
      </c>
      <c r="AX189" s="15" t="s">
        <v>81</v>
      </c>
      <c r="AY189" s="266" t="s">
        <v>134</v>
      </c>
    </row>
    <row r="190" s="2" customFormat="1" ht="14.4" customHeight="1">
      <c r="A190" s="39"/>
      <c r="B190" s="40"/>
      <c r="C190" s="267" t="s">
        <v>222</v>
      </c>
      <c r="D190" s="267" t="s">
        <v>205</v>
      </c>
      <c r="E190" s="268" t="s">
        <v>223</v>
      </c>
      <c r="F190" s="269" t="s">
        <v>224</v>
      </c>
      <c r="G190" s="270" t="s">
        <v>219</v>
      </c>
      <c r="H190" s="271">
        <v>3</v>
      </c>
      <c r="I190" s="272"/>
      <c r="J190" s="273">
        <f>ROUND(I190*H190,2)</f>
        <v>0</v>
      </c>
      <c r="K190" s="274"/>
      <c r="L190" s="275"/>
      <c r="M190" s="276" t="s">
        <v>1</v>
      </c>
      <c r="N190" s="277" t="s">
        <v>38</v>
      </c>
      <c r="O190" s="92"/>
      <c r="P190" s="230">
        <f>O190*H190</f>
        <v>0</v>
      </c>
      <c r="Q190" s="230">
        <v>0.00010000000000000001</v>
      </c>
      <c r="R190" s="230">
        <f>Q190*H190</f>
        <v>0.00030000000000000003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190</v>
      </c>
      <c r="AT190" s="232" t="s">
        <v>205</v>
      </c>
      <c r="AU190" s="232" t="s">
        <v>83</v>
      </c>
      <c r="AY190" s="18" t="s">
        <v>134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81</v>
      </c>
      <c r="BK190" s="233">
        <f>ROUND(I190*H190,2)</f>
        <v>0</v>
      </c>
      <c r="BL190" s="18" t="s">
        <v>140</v>
      </c>
      <c r="BM190" s="232" t="s">
        <v>225</v>
      </c>
    </row>
    <row r="191" s="13" customFormat="1">
      <c r="A191" s="13"/>
      <c r="B191" s="234"/>
      <c r="C191" s="235"/>
      <c r="D191" s="236" t="s">
        <v>141</v>
      </c>
      <c r="E191" s="237" t="s">
        <v>1</v>
      </c>
      <c r="F191" s="238" t="s">
        <v>226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141</v>
      </c>
      <c r="AU191" s="244" t="s">
        <v>83</v>
      </c>
      <c r="AV191" s="13" t="s">
        <v>81</v>
      </c>
      <c r="AW191" s="13" t="s">
        <v>30</v>
      </c>
      <c r="AX191" s="13" t="s">
        <v>73</v>
      </c>
      <c r="AY191" s="244" t="s">
        <v>134</v>
      </c>
    </row>
    <row r="192" s="14" customFormat="1">
      <c r="A192" s="14"/>
      <c r="B192" s="245"/>
      <c r="C192" s="246"/>
      <c r="D192" s="236" t="s">
        <v>141</v>
      </c>
      <c r="E192" s="247" t="s">
        <v>1</v>
      </c>
      <c r="F192" s="248" t="s">
        <v>151</v>
      </c>
      <c r="G192" s="246"/>
      <c r="H192" s="249">
        <v>3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141</v>
      </c>
      <c r="AU192" s="255" t="s">
        <v>83</v>
      </c>
      <c r="AV192" s="14" t="s">
        <v>83</v>
      </c>
      <c r="AW192" s="14" t="s">
        <v>30</v>
      </c>
      <c r="AX192" s="14" t="s">
        <v>73</v>
      </c>
      <c r="AY192" s="255" t="s">
        <v>134</v>
      </c>
    </row>
    <row r="193" s="15" customFormat="1">
      <c r="A193" s="15"/>
      <c r="B193" s="256"/>
      <c r="C193" s="257"/>
      <c r="D193" s="236" t="s">
        <v>141</v>
      </c>
      <c r="E193" s="258" t="s">
        <v>1</v>
      </c>
      <c r="F193" s="259" t="s">
        <v>146</v>
      </c>
      <c r="G193" s="257"/>
      <c r="H193" s="260">
        <v>3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141</v>
      </c>
      <c r="AU193" s="266" t="s">
        <v>83</v>
      </c>
      <c r="AV193" s="15" t="s">
        <v>140</v>
      </c>
      <c r="AW193" s="15" t="s">
        <v>30</v>
      </c>
      <c r="AX193" s="15" t="s">
        <v>81</v>
      </c>
      <c r="AY193" s="266" t="s">
        <v>134</v>
      </c>
    </row>
    <row r="194" s="2" customFormat="1" ht="22.2" customHeight="1">
      <c r="A194" s="39"/>
      <c r="B194" s="40"/>
      <c r="C194" s="220" t="s">
        <v>227</v>
      </c>
      <c r="D194" s="220" t="s">
        <v>136</v>
      </c>
      <c r="E194" s="221" t="s">
        <v>228</v>
      </c>
      <c r="F194" s="222" t="s">
        <v>229</v>
      </c>
      <c r="G194" s="223" t="s">
        <v>230</v>
      </c>
      <c r="H194" s="224">
        <v>2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38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140</v>
      </c>
      <c r="AT194" s="232" t="s">
        <v>136</v>
      </c>
      <c r="AU194" s="232" t="s">
        <v>83</v>
      </c>
      <c r="AY194" s="18" t="s">
        <v>134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81</v>
      </c>
      <c r="BK194" s="233">
        <f>ROUND(I194*H194,2)</f>
        <v>0</v>
      </c>
      <c r="BL194" s="18" t="s">
        <v>140</v>
      </c>
      <c r="BM194" s="232" t="s">
        <v>231</v>
      </c>
    </row>
    <row r="195" s="12" customFormat="1" ht="22.8" customHeight="1">
      <c r="A195" s="12"/>
      <c r="B195" s="204"/>
      <c r="C195" s="205"/>
      <c r="D195" s="206" t="s">
        <v>72</v>
      </c>
      <c r="E195" s="218" t="s">
        <v>151</v>
      </c>
      <c r="F195" s="218" t="s">
        <v>232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SUM(P196:P217)</f>
        <v>0</v>
      </c>
      <c r="Q195" s="212"/>
      <c r="R195" s="213">
        <f>SUM(R196:R217)</f>
        <v>12.304872</v>
      </c>
      <c r="S195" s="212"/>
      <c r="T195" s="214">
        <f>SUM(T196:T217)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81</v>
      </c>
      <c r="AT195" s="216" t="s">
        <v>72</v>
      </c>
      <c r="AU195" s="216" t="s">
        <v>81</v>
      </c>
      <c r="AY195" s="215" t="s">
        <v>134</v>
      </c>
      <c r="BK195" s="217">
        <f>SUM(BK196:BK217)</f>
        <v>0</v>
      </c>
    </row>
    <row r="196" s="2" customFormat="1" ht="22.2" customHeight="1">
      <c r="A196" s="39"/>
      <c r="B196" s="40"/>
      <c r="C196" s="220" t="s">
        <v>8</v>
      </c>
      <c r="D196" s="220" t="s">
        <v>136</v>
      </c>
      <c r="E196" s="221" t="s">
        <v>233</v>
      </c>
      <c r="F196" s="222" t="s">
        <v>234</v>
      </c>
      <c r="G196" s="223" t="s">
        <v>213</v>
      </c>
      <c r="H196" s="224">
        <v>51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38</v>
      </c>
      <c r="O196" s="92"/>
      <c r="P196" s="230">
        <f>O196*H196</f>
        <v>0</v>
      </c>
      <c r="Q196" s="230">
        <v>0.24127199999999999</v>
      </c>
      <c r="R196" s="230">
        <f>Q196*H196</f>
        <v>12.304872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140</v>
      </c>
      <c r="AT196" s="232" t="s">
        <v>136</v>
      </c>
      <c r="AU196" s="232" t="s">
        <v>83</v>
      </c>
      <c r="AY196" s="18" t="s">
        <v>134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81</v>
      </c>
      <c r="BK196" s="233">
        <f>ROUND(I196*H196,2)</f>
        <v>0</v>
      </c>
      <c r="BL196" s="18" t="s">
        <v>140</v>
      </c>
      <c r="BM196" s="232" t="s">
        <v>235</v>
      </c>
    </row>
    <row r="197" s="13" customFormat="1">
      <c r="A197" s="13"/>
      <c r="B197" s="234"/>
      <c r="C197" s="235"/>
      <c r="D197" s="236" t="s">
        <v>141</v>
      </c>
      <c r="E197" s="237" t="s">
        <v>1</v>
      </c>
      <c r="F197" s="238" t="s">
        <v>236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141</v>
      </c>
      <c r="AU197" s="244" t="s">
        <v>83</v>
      </c>
      <c r="AV197" s="13" t="s">
        <v>81</v>
      </c>
      <c r="AW197" s="13" t="s">
        <v>30</v>
      </c>
      <c r="AX197" s="13" t="s">
        <v>73</v>
      </c>
      <c r="AY197" s="244" t="s">
        <v>134</v>
      </c>
    </row>
    <row r="198" s="13" customFormat="1">
      <c r="A198" s="13"/>
      <c r="B198" s="234"/>
      <c r="C198" s="235"/>
      <c r="D198" s="236" t="s">
        <v>141</v>
      </c>
      <c r="E198" s="237" t="s">
        <v>1</v>
      </c>
      <c r="F198" s="238" t="s">
        <v>237</v>
      </c>
      <c r="G198" s="235"/>
      <c r="H198" s="237" t="s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141</v>
      </c>
      <c r="AU198" s="244" t="s">
        <v>83</v>
      </c>
      <c r="AV198" s="13" t="s">
        <v>81</v>
      </c>
      <c r="AW198" s="13" t="s">
        <v>30</v>
      </c>
      <c r="AX198" s="13" t="s">
        <v>73</v>
      </c>
      <c r="AY198" s="244" t="s">
        <v>134</v>
      </c>
    </row>
    <row r="199" s="13" customFormat="1">
      <c r="A199" s="13"/>
      <c r="B199" s="234"/>
      <c r="C199" s="235"/>
      <c r="D199" s="236" t="s">
        <v>141</v>
      </c>
      <c r="E199" s="237" t="s">
        <v>1</v>
      </c>
      <c r="F199" s="238" t="s">
        <v>238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141</v>
      </c>
      <c r="AU199" s="244" t="s">
        <v>83</v>
      </c>
      <c r="AV199" s="13" t="s">
        <v>81</v>
      </c>
      <c r="AW199" s="13" t="s">
        <v>30</v>
      </c>
      <c r="AX199" s="13" t="s">
        <v>73</v>
      </c>
      <c r="AY199" s="244" t="s">
        <v>134</v>
      </c>
    </row>
    <row r="200" s="14" customFormat="1">
      <c r="A200" s="14"/>
      <c r="B200" s="245"/>
      <c r="C200" s="246"/>
      <c r="D200" s="236" t="s">
        <v>141</v>
      </c>
      <c r="E200" s="247" t="s">
        <v>1</v>
      </c>
      <c r="F200" s="248" t="s">
        <v>239</v>
      </c>
      <c r="G200" s="246"/>
      <c r="H200" s="249">
        <v>12.5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141</v>
      </c>
      <c r="AU200" s="255" t="s">
        <v>83</v>
      </c>
      <c r="AV200" s="14" t="s">
        <v>83</v>
      </c>
      <c r="AW200" s="14" t="s">
        <v>30</v>
      </c>
      <c r="AX200" s="14" t="s">
        <v>73</v>
      </c>
      <c r="AY200" s="255" t="s">
        <v>134</v>
      </c>
    </row>
    <row r="201" s="14" customFormat="1">
      <c r="A201" s="14"/>
      <c r="B201" s="245"/>
      <c r="C201" s="246"/>
      <c r="D201" s="236" t="s">
        <v>141</v>
      </c>
      <c r="E201" s="247" t="s">
        <v>1</v>
      </c>
      <c r="F201" s="248" t="s">
        <v>240</v>
      </c>
      <c r="G201" s="246"/>
      <c r="H201" s="249">
        <v>30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141</v>
      </c>
      <c r="AU201" s="255" t="s">
        <v>83</v>
      </c>
      <c r="AV201" s="14" t="s">
        <v>83</v>
      </c>
      <c r="AW201" s="14" t="s">
        <v>30</v>
      </c>
      <c r="AX201" s="14" t="s">
        <v>73</v>
      </c>
      <c r="AY201" s="255" t="s">
        <v>134</v>
      </c>
    </row>
    <row r="202" s="16" customFormat="1">
      <c r="A202" s="16"/>
      <c r="B202" s="278"/>
      <c r="C202" s="279"/>
      <c r="D202" s="236" t="s">
        <v>141</v>
      </c>
      <c r="E202" s="280" t="s">
        <v>1</v>
      </c>
      <c r="F202" s="281" t="s">
        <v>241</v>
      </c>
      <c r="G202" s="279"/>
      <c r="H202" s="282">
        <v>42.5</v>
      </c>
      <c r="I202" s="283"/>
      <c r="J202" s="279"/>
      <c r="K202" s="279"/>
      <c r="L202" s="284"/>
      <c r="M202" s="285"/>
      <c r="N202" s="286"/>
      <c r="O202" s="286"/>
      <c r="P202" s="286"/>
      <c r="Q202" s="286"/>
      <c r="R202" s="286"/>
      <c r="S202" s="286"/>
      <c r="T202" s="287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88" t="s">
        <v>141</v>
      </c>
      <c r="AU202" s="288" t="s">
        <v>83</v>
      </c>
      <c r="AV202" s="16" t="s">
        <v>151</v>
      </c>
      <c r="AW202" s="16" t="s">
        <v>30</v>
      </c>
      <c r="AX202" s="16" t="s">
        <v>73</v>
      </c>
      <c r="AY202" s="288" t="s">
        <v>134</v>
      </c>
    </row>
    <row r="203" s="13" customFormat="1">
      <c r="A203" s="13"/>
      <c r="B203" s="234"/>
      <c r="C203" s="235"/>
      <c r="D203" s="236" t="s">
        <v>141</v>
      </c>
      <c r="E203" s="237" t="s">
        <v>1</v>
      </c>
      <c r="F203" s="238" t="s">
        <v>242</v>
      </c>
      <c r="G203" s="235"/>
      <c r="H203" s="237" t="s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141</v>
      </c>
      <c r="AU203" s="244" t="s">
        <v>83</v>
      </c>
      <c r="AV203" s="13" t="s">
        <v>81</v>
      </c>
      <c r="AW203" s="13" t="s">
        <v>30</v>
      </c>
      <c r="AX203" s="13" t="s">
        <v>73</v>
      </c>
      <c r="AY203" s="244" t="s">
        <v>134</v>
      </c>
    </row>
    <row r="204" s="14" customFormat="1">
      <c r="A204" s="14"/>
      <c r="B204" s="245"/>
      <c r="C204" s="246"/>
      <c r="D204" s="236" t="s">
        <v>141</v>
      </c>
      <c r="E204" s="247" t="s">
        <v>1</v>
      </c>
      <c r="F204" s="248" t="s">
        <v>243</v>
      </c>
      <c r="G204" s="246"/>
      <c r="H204" s="249">
        <v>8.5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141</v>
      </c>
      <c r="AU204" s="255" t="s">
        <v>83</v>
      </c>
      <c r="AV204" s="14" t="s">
        <v>83</v>
      </c>
      <c r="AW204" s="14" t="s">
        <v>30</v>
      </c>
      <c r="AX204" s="14" t="s">
        <v>73</v>
      </c>
      <c r="AY204" s="255" t="s">
        <v>134</v>
      </c>
    </row>
    <row r="205" s="16" customFormat="1">
      <c r="A205" s="16"/>
      <c r="B205" s="278"/>
      <c r="C205" s="279"/>
      <c r="D205" s="236" t="s">
        <v>141</v>
      </c>
      <c r="E205" s="280" t="s">
        <v>1</v>
      </c>
      <c r="F205" s="281" t="s">
        <v>241</v>
      </c>
      <c r="G205" s="279"/>
      <c r="H205" s="282">
        <v>8.5</v>
      </c>
      <c r="I205" s="283"/>
      <c r="J205" s="279"/>
      <c r="K205" s="279"/>
      <c r="L205" s="284"/>
      <c r="M205" s="285"/>
      <c r="N205" s="286"/>
      <c r="O205" s="286"/>
      <c r="P205" s="286"/>
      <c r="Q205" s="286"/>
      <c r="R205" s="286"/>
      <c r="S205" s="286"/>
      <c r="T205" s="287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8" t="s">
        <v>141</v>
      </c>
      <c r="AU205" s="288" t="s">
        <v>83</v>
      </c>
      <c r="AV205" s="16" t="s">
        <v>151</v>
      </c>
      <c r="AW205" s="16" t="s">
        <v>30</v>
      </c>
      <c r="AX205" s="16" t="s">
        <v>73</v>
      </c>
      <c r="AY205" s="288" t="s">
        <v>134</v>
      </c>
    </row>
    <row r="206" s="15" customFormat="1">
      <c r="A206" s="15"/>
      <c r="B206" s="256"/>
      <c r="C206" s="257"/>
      <c r="D206" s="236" t="s">
        <v>141</v>
      </c>
      <c r="E206" s="258" t="s">
        <v>1</v>
      </c>
      <c r="F206" s="259" t="s">
        <v>146</v>
      </c>
      <c r="G206" s="257"/>
      <c r="H206" s="260">
        <v>51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141</v>
      </c>
      <c r="AU206" s="266" t="s">
        <v>83</v>
      </c>
      <c r="AV206" s="15" t="s">
        <v>140</v>
      </c>
      <c r="AW206" s="15" t="s">
        <v>30</v>
      </c>
      <c r="AX206" s="15" t="s">
        <v>81</v>
      </c>
      <c r="AY206" s="266" t="s">
        <v>134</v>
      </c>
    </row>
    <row r="207" s="2" customFormat="1" ht="19.8" customHeight="1">
      <c r="A207" s="39"/>
      <c r="B207" s="40"/>
      <c r="C207" s="267" t="s">
        <v>244</v>
      </c>
      <c r="D207" s="267" t="s">
        <v>205</v>
      </c>
      <c r="E207" s="268" t="s">
        <v>245</v>
      </c>
      <c r="F207" s="269" t="s">
        <v>246</v>
      </c>
      <c r="G207" s="270" t="s">
        <v>219</v>
      </c>
      <c r="H207" s="271">
        <v>240.833</v>
      </c>
      <c r="I207" s="272"/>
      <c r="J207" s="273">
        <f>ROUND(I207*H207,2)</f>
        <v>0</v>
      </c>
      <c r="K207" s="274"/>
      <c r="L207" s="275"/>
      <c r="M207" s="276" t="s">
        <v>1</v>
      </c>
      <c r="N207" s="277" t="s">
        <v>38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190</v>
      </c>
      <c r="AT207" s="232" t="s">
        <v>205</v>
      </c>
      <c r="AU207" s="232" t="s">
        <v>83</v>
      </c>
      <c r="AY207" s="18" t="s">
        <v>134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81</v>
      </c>
      <c r="BK207" s="233">
        <f>ROUND(I207*H207,2)</f>
        <v>0</v>
      </c>
      <c r="BL207" s="18" t="s">
        <v>140</v>
      </c>
      <c r="BM207" s="232" t="s">
        <v>247</v>
      </c>
    </row>
    <row r="208" s="13" customFormat="1">
      <c r="A208" s="13"/>
      <c r="B208" s="234"/>
      <c r="C208" s="235"/>
      <c r="D208" s="236" t="s">
        <v>141</v>
      </c>
      <c r="E208" s="237" t="s">
        <v>1</v>
      </c>
      <c r="F208" s="238" t="s">
        <v>248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141</v>
      </c>
      <c r="AU208" s="244" t="s">
        <v>83</v>
      </c>
      <c r="AV208" s="13" t="s">
        <v>81</v>
      </c>
      <c r="AW208" s="13" t="s">
        <v>30</v>
      </c>
      <c r="AX208" s="13" t="s">
        <v>73</v>
      </c>
      <c r="AY208" s="244" t="s">
        <v>134</v>
      </c>
    </row>
    <row r="209" s="14" customFormat="1">
      <c r="A209" s="14"/>
      <c r="B209" s="245"/>
      <c r="C209" s="246"/>
      <c r="D209" s="236" t="s">
        <v>141</v>
      </c>
      <c r="E209" s="247" t="s">
        <v>1</v>
      </c>
      <c r="F209" s="248" t="s">
        <v>249</v>
      </c>
      <c r="G209" s="246"/>
      <c r="H209" s="249">
        <v>69.444000000000003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141</v>
      </c>
      <c r="AU209" s="255" t="s">
        <v>83</v>
      </c>
      <c r="AV209" s="14" t="s">
        <v>83</v>
      </c>
      <c r="AW209" s="14" t="s">
        <v>30</v>
      </c>
      <c r="AX209" s="14" t="s">
        <v>73</v>
      </c>
      <c r="AY209" s="255" t="s">
        <v>134</v>
      </c>
    </row>
    <row r="210" s="14" customFormat="1">
      <c r="A210" s="14"/>
      <c r="B210" s="245"/>
      <c r="C210" s="246"/>
      <c r="D210" s="236" t="s">
        <v>141</v>
      </c>
      <c r="E210" s="247" t="s">
        <v>1</v>
      </c>
      <c r="F210" s="248" t="s">
        <v>250</v>
      </c>
      <c r="G210" s="246"/>
      <c r="H210" s="249">
        <v>166.667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141</v>
      </c>
      <c r="AU210" s="255" t="s">
        <v>83</v>
      </c>
      <c r="AV210" s="14" t="s">
        <v>83</v>
      </c>
      <c r="AW210" s="14" t="s">
        <v>30</v>
      </c>
      <c r="AX210" s="14" t="s">
        <v>73</v>
      </c>
      <c r="AY210" s="255" t="s">
        <v>134</v>
      </c>
    </row>
    <row r="211" s="15" customFormat="1">
      <c r="A211" s="15"/>
      <c r="B211" s="256"/>
      <c r="C211" s="257"/>
      <c r="D211" s="236" t="s">
        <v>141</v>
      </c>
      <c r="E211" s="258" t="s">
        <v>1</v>
      </c>
      <c r="F211" s="259" t="s">
        <v>146</v>
      </c>
      <c r="G211" s="257"/>
      <c r="H211" s="260">
        <v>236.11099999999999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6" t="s">
        <v>141</v>
      </c>
      <c r="AU211" s="266" t="s">
        <v>83</v>
      </c>
      <c r="AV211" s="15" t="s">
        <v>140</v>
      </c>
      <c r="AW211" s="15" t="s">
        <v>30</v>
      </c>
      <c r="AX211" s="15" t="s">
        <v>81</v>
      </c>
      <c r="AY211" s="266" t="s">
        <v>134</v>
      </c>
    </row>
    <row r="212" s="14" customFormat="1">
      <c r="A212" s="14"/>
      <c r="B212" s="245"/>
      <c r="C212" s="246"/>
      <c r="D212" s="236" t="s">
        <v>141</v>
      </c>
      <c r="E212" s="246"/>
      <c r="F212" s="248" t="s">
        <v>251</v>
      </c>
      <c r="G212" s="246"/>
      <c r="H212" s="249">
        <v>240.833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141</v>
      </c>
      <c r="AU212" s="255" t="s">
        <v>83</v>
      </c>
      <c r="AV212" s="14" t="s">
        <v>83</v>
      </c>
      <c r="AW212" s="14" t="s">
        <v>4</v>
      </c>
      <c r="AX212" s="14" t="s">
        <v>81</v>
      </c>
      <c r="AY212" s="255" t="s">
        <v>134</v>
      </c>
    </row>
    <row r="213" s="2" customFormat="1" ht="19.8" customHeight="1">
      <c r="A213" s="39"/>
      <c r="B213" s="40"/>
      <c r="C213" s="267" t="s">
        <v>252</v>
      </c>
      <c r="D213" s="267" t="s">
        <v>205</v>
      </c>
      <c r="E213" s="268" t="s">
        <v>253</v>
      </c>
      <c r="F213" s="269" t="s">
        <v>254</v>
      </c>
      <c r="G213" s="270" t="s">
        <v>219</v>
      </c>
      <c r="H213" s="271">
        <v>48.165999999999997</v>
      </c>
      <c r="I213" s="272"/>
      <c r="J213" s="273">
        <f>ROUND(I213*H213,2)</f>
        <v>0</v>
      </c>
      <c r="K213" s="274"/>
      <c r="L213" s="275"/>
      <c r="M213" s="276" t="s">
        <v>1</v>
      </c>
      <c r="N213" s="277" t="s">
        <v>38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190</v>
      </c>
      <c r="AT213" s="232" t="s">
        <v>205</v>
      </c>
      <c r="AU213" s="232" t="s">
        <v>83</v>
      </c>
      <c r="AY213" s="18" t="s">
        <v>134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81</v>
      </c>
      <c r="BK213" s="233">
        <f>ROUND(I213*H213,2)</f>
        <v>0</v>
      </c>
      <c r="BL213" s="18" t="s">
        <v>140</v>
      </c>
      <c r="BM213" s="232" t="s">
        <v>255</v>
      </c>
    </row>
    <row r="214" s="13" customFormat="1">
      <c r="A214" s="13"/>
      <c r="B214" s="234"/>
      <c r="C214" s="235"/>
      <c r="D214" s="236" t="s">
        <v>141</v>
      </c>
      <c r="E214" s="237" t="s">
        <v>1</v>
      </c>
      <c r="F214" s="238" t="s">
        <v>248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141</v>
      </c>
      <c r="AU214" s="244" t="s">
        <v>83</v>
      </c>
      <c r="AV214" s="13" t="s">
        <v>81</v>
      </c>
      <c r="AW214" s="13" t="s">
        <v>30</v>
      </c>
      <c r="AX214" s="13" t="s">
        <v>73</v>
      </c>
      <c r="AY214" s="244" t="s">
        <v>134</v>
      </c>
    </row>
    <row r="215" s="14" customFormat="1">
      <c r="A215" s="14"/>
      <c r="B215" s="245"/>
      <c r="C215" s="246"/>
      <c r="D215" s="236" t="s">
        <v>141</v>
      </c>
      <c r="E215" s="247" t="s">
        <v>1</v>
      </c>
      <c r="F215" s="248" t="s">
        <v>256</v>
      </c>
      <c r="G215" s="246"/>
      <c r="H215" s="249">
        <v>47.222000000000001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141</v>
      </c>
      <c r="AU215" s="255" t="s">
        <v>83</v>
      </c>
      <c r="AV215" s="14" t="s">
        <v>83</v>
      </c>
      <c r="AW215" s="14" t="s">
        <v>30</v>
      </c>
      <c r="AX215" s="14" t="s">
        <v>73</v>
      </c>
      <c r="AY215" s="255" t="s">
        <v>134</v>
      </c>
    </row>
    <row r="216" s="15" customFormat="1">
      <c r="A216" s="15"/>
      <c r="B216" s="256"/>
      <c r="C216" s="257"/>
      <c r="D216" s="236" t="s">
        <v>141</v>
      </c>
      <c r="E216" s="258" t="s">
        <v>1</v>
      </c>
      <c r="F216" s="259" t="s">
        <v>146</v>
      </c>
      <c r="G216" s="257"/>
      <c r="H216" s="260">
        <v>47.222000000000001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141</v>
      </c>
      <c r="AU216" s="266" t="s">
        <v>83</v>
      </c>
      <c r="AV216" s="15" t="s">
        <v>140</v>
      </c>
      <c r="AW216" s="15" t="s">
        <v>30</v>
      </c>
      <c r="AX216" s="15" t="s">
        <v>81</v>
      </c>
      <c r="AY216" s="266" t="s">
        <v>134</v>
      </c>
    </row>
    <row r="217" s="14" customFormat="1">
      <c r="A217" s="14"/>
      <c r="B217" s="245"/>
      <c r="C217" s="246"/>
      <c r="D217" s="236" t="s">
        <v>141</v>
      </c>
      <c r="E217" s="246"/>
      <c r="F217" s="248" t="s">
        <v>257</v>
      </c>
      <c r="G217" s="246"/>
      <c r="H217" s="249">
        <v>48.165999999999997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141</v>
      </c>
      <c r="AU217" s="255" t="s">
        <v>83</v>
      </c>
      <c r="AV217" s="14" t="s">
        <v>83</v>
      </c>
      <c r="AW217" s="14" t="s">
        <v>4</v>
      </c>
      <c r="AX217" s="14" t="s">
        <v>81</v>
      </c>
      <c r="AY217" s="255" t="s">
        <v>134</v>
      </c>
    </row>
    <row r="218" s="12" customFormat="1" ht="22.8" customHeight="1">
      <c r="A218" s="12"/>
      <c r="B218" s="204"/>
      <c r="C218" s="205"/>
      <c r="D218" s="206" t="s">
        <v>72</v>
      </c>
      <c r="E218" s="218" t="s">
        <v>170</v>
      </c>
      <c r="F218" s="218" t="s">
        <v>258</v>
      </c>
      <c r="G218" s="205"/>
      <c r="H218" s="205"/>
      <c r="I218" s="208"/>
      <c r="J218" s="219">
        <f>BK218</f>
        <v>0</v>
      </c>
      <c r="K218" s="205"/>
      <c r="L218" s="210"/>
      <c r="M218" s="211"/>
      <c r="N218" s="212"/>
      <c r="O218" s="212"/>
      <c r="P218" s="213">
        <f>SUM(P219:P255)</f>
        <v>0</v>
      </c>
      <c r="Q218" s="212"/>
      <c r="R218" s="213">
        <f>SUM(R219:R255)</f>
        <v>139.07649360000002</v>
      </c>
      <c r="S218" s="212"/>
      <c r="T218" s="214">
        <f>SUM(T219:T255)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5" t="s">
        <v>81</v>
      </c>
      <c r="AT218" s="216" t="s">
        <v>72</v>
      </c>
      <c r="AU218" s="216" t="s">
        <v>81</v>
      </c>
      <c r="AY218" s="215" t="s">
        <v>134</v>
      </c>
      <c r="BK218" s="217">
        <f>SUM(BK219:BK255)</f>
        <v>0</v>
      </c>
    </row>
    <row r="219" s="2" customFormat="1" ht="19.8" customHeight="1">
      <c r="A219" s="39"/>
      <c r="B219" s="40"/>
      <c r="C219" s="220" t="s">
        <v>259</v>
      </c>
      <c r="D219" s="220" t="s">
        <v>136</v>
      </c>
      <c r="E219" s="221" t="s">
        <v>260</v>
      </c>
      <c r="F219" s="222" t="s">
        <v>261</v>
      </c>
      <c r="G219" s="223" t="s">
        <v>139</v>
      </c>
      <c r="H219" s="224">
        <v>579.947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38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140</v>
      </c>
      <c r="AT219" s="232" t="s">
        <v>136</v>
      </c>
      <c r="AU219" s="232" t="s">
        <v>83</v>
      </c>
      <c r="AY219" s="18" t="s">
        <v>134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81</v>
      </c>
      <c r="BK219" s="233">
        <f>ROUND(I219*H219,2)</f>
        <v>0</v>
      </c>
      <c r="BL219" s="18" t="s">
        <v>140</v>
      </c>
      <c r="BM219" s="232" t="s">
        <v>262</v>
      </c>
    </row>
    <row r="220" s="13" customFormat="1">
      <c r="A220" s="13"/>
      <c r="B220" s="234"/>
      <c r="C220" s="235"/>
      <c r="D220" s="236" t="s">
        <v>141</v>
      </c>
      <c r="E220" s="237" t="s">
        <v>1</v>
      </c>
      <c r="F220" s="238" t="s">
        <v>162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141</v>
      </c>
      <c r="AU220" s="244" t="s">
        <v>83</v>
      </c>
      <c r="AV220" s="13" t="s">
        <v>81</v>
      </c>
      <c r="AW220" s="13" t="s">
        <v>30</v>
      </c>
      <c r="AX220" s="13" t="s">
        <v>73</v>
      </c>
      <c r="AY220" s="244" t="s">
        <v>134</v>
      </c>
    </row>
    <row r="221" s="14" customFormat="1">
      <c r="A221" s="14"/>
      <c r="B221" s="245"/>
      <c r="C221" s="246"/>
      <c r="D221" s="236" t="s">
        <v>141</v>
      </c>
      <c r="E221" s="247" t="s">
        <v>1</v>
      </c>
      <c r="F221" s="248" t="s">
        <v>194</v>
      </c>
      <c r="G221" s="246"/>
      <c r="H221" s="249">
        <v>534.50300000000004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141</v>
      </c>
      <c r="AU221" s="255" t="s">
        <v>83</v>
      </c>
      <c r="AV221" s="14" t="s">
        <v>83</v>
      </c>
      <c r="AW221" s="14" t="s">
        <v>30</v>
      </c>
      <c r="AX221" s="14" t="s">
        <v>73</v>
      </c>
      <c r="AY221" s="255" t="s">
        <v>134</v>
      </c>
    </row>
    <row r="222" s="14" customFormat="1">
      <c r="A222" s="14"/>
      <c r="B222" s="245"/>
      <c r="C222" s="246"/>
      <c r="D222" s="236" t="s">
        <v>141</v>
      </c>
      <c r="E222" s="247" t="s">
        <v>1</v>
      </c>
      <c r="F222" s="248" t="s">
        <v>195</v>
      </c>
      <c r="G222" s="246"/>
      <c r="H222" s="249">
        <v>26.963999999999999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141</v>
      </c>
      <c r="AU222" s="255" t="s">
        <v>83</v>
      </c>
      <c r="AV222" s="14" t="s">
        <v>83</v>
      </c>
      <c r="AW222" s="14" t="s">
        <v>30</v>
      </c>
      <c r="AX222" s="14" t="s">
        <v>73</v>
      </c>
      <c r="AY222" s="255" t="s">
        <v>134</v>
      </c>
    </row>
    <row r="223" s="14" customFormat="1">
      <c r="A223" s="14"/>
      <c r="B223" s="245"/>
      <c r="C223" s="246"/>
      <c r="D223" s="236" t="s">
        <v>141</v>
      </c>
      <c r="E223" s="247" t="s">
        <v>1</v>
      </c>
      <c r="F223" s="248" t="s">
        <v>197</v>
      </c>
      <c r="G223" s="246"/>
      <c r="H223" s="249">
        <v>18.48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141</v>
      </c>
      <c r="AU223" s="255" t="s">
        <v>83</v>
      </c>
      <c r="AV223" s="14" t="s">
        <v>83</v>
      </c>
      <c r="AW223" s="14" t="s">
        <v>30</v>
      </c>
      <c r="AX223" s="14" t="s">
        <v>73</v>
      </c>
      <c r="AY223" s="255" t="s">
        <v>134</v>
      </c>
    </row>
    <row r="224" s="15" customFormat="1">
      <c r="A224" s="15"/>
      <c r="B224" s="256"/>
      <c r="C224" s="257"/>
      <c r="D224" s="236" t="s">
        <v>141</v>
      </c>
      <c r="E224" s="258" t="s">
        <v>1</v>
      </c>
      <c r="F224" s="259" t="s">
        <v>146</v>
      </c>
      <c r="G224" s="257"/>
      <c r="H224" s="260">
        <v>579.947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141</v>
      </c>
      <c r="AU224" s="266" t="s">
        <v>83</v>
      </c>
      <c r="AV224" s="15" t="s">
        <v>140</v>
      </c>
      <c r="AW224" s="15" t="s">
        <v>30</v>
      </c>
      <c r="AX224" s="15" t="s">
        <v>81</v>
      </c>
      <c r="AY224" s="266" t="s">
        <v>134</v>
      </c>
    </row>
    <row r="225" s="2" customFormat="1" ht="19.8" customHeight="1">
      <c r="A225" s="39"/>
      <c r="B225" s="40"/>
      <c r="C225" s="220" t="s">
        <v>263</v>
      </c>
      <c r="D225" s="220" t="s">
        <v>136</v>
      </c>
      <c r="E225" s="221" t="s">
        <v>264</v>
      </c>
      <c r="F225" s="222" t="s">
        <v>265</v>
      </c>
      <c r="G225" s="223" t="s">
        <v>139</v>
      </c>
      <c r="H225" s="224">
        <v>57.329999999999998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38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140</v>
      </c>
      <c r="AT225" s="232" t="s">
        <v>136</v>
      </c>
      <c r="AU225" s="232" t="s">
        <v>83</v>
      </c>
      <c r="AY225" s="18" t="s">
        <v>134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81</v>
      </c>
      <c r="BK225" s="233">
        <f>ROUND(I225*H225,2)</f>
        <v>0</v>
      </c>
      <c r="BL225" s="18" t="s">
        <v>140</v>
      </c>
      <c r="BM225" s="232" t="s">
        <v>266</v>
      </c>
    </row>
    <row r="226" s="13" customFormat="1">
      <c r="A226" s="13"/>
      <c r="B226" s="234"/>
      <c r="C226" s="235"/>
      <c r="D226" s="236" t="s">
        <v>141</v>
      </c>
      <c r="E226" s="237" t="s">
        <v>1</v>
      </c>
      <c r="F226" s="238" t="s">
        <v>162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141</v>
      </c>
      <c r="AU226" s="244" t="s">
        <v>83</v>
      </c>
      <c r="AV226" s="13" t="s">
        <v>81</v>
      </c>
      <c r="AW226" s="13" t="s">
        <v>30</v>
      </c>
      <c r="AX226" s="13" t="s">
        <v>73</v>
      </c>
      <c r="AY226" s="244" t="s">
        <v>134</v>
      </c>
    </row>
    <row r="227" s="14" customFormat="1">
      <c r="A227" s="14"/>
      <c r="B227" s="245"/>
      <c r="C227" s="246"/>
      <c r="D227" s="236" t="s">
        <v>141</v>
      </c>
      <c r="E227" s="247" t="s">
        <v>1</v>
      </c>
      <c r="F227" s="248" t="s">
        <v>196</v>
      </c>
      <c r="G227" s="246"/>
      <c r="H227" s="249">
        <v>57.329999999999998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141</v>
      </c>
      <c r="AU227" s="255" t="s">
        <v>83</v>
      </c>
      <c r="AV227" s="14" t="s">
        <v>83</v>
      </c>
      <c r="AW227" s="14" t="s">
        <v>30</v>
      </c>
      <c r="AX227" s="14" t="s">
        <v>73</v>
      </c>
      <c r="AY227" s="255" t="s">
        <v>134</v>
      </c>
    </row>
    <row r="228" s="15" customFormat="1">
      <c r="A228" s="15"/>
      <c r="B228" s="256"/>
      <c r="C228" s="257"/>
      <c r="D228" s="236" t="s">
        <v>141</v>
      </c>
      <c r="E228" s="258" t="s">
        <v>1</v>
      </c>
      <c r="F228" s="259" t="s">
        <v>146</v>
      </c>
      <c r="G228" s="257"/>
      <c r="H228" s="260">
        <v>57.329999999999998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141</v>
      </c>
      <c r="AU228" s="266" t="s">
        <v>83</v>
      </c>
      <c r="AV228" s="15" t="s">
        <v>140</v>
      </c>
      <c r="AW228" s="15" t="s">
        <v>30</v>
      </c>
      <c r="AX228" s="15" t="s">
        <v>81</v>
      </c>
      <c r="AY228" s="266" t="s">
        <v>134</v>
      </c>
    </row>
    <row r="229" s="2" customFormat="1" ht="22.2" customHeight="1">
      <c r="A229" s="39"/>
      <c r="B229" s="40"/>
      <c r="C229" s="220" t="s">
        <v>186</v>
      </c>
      <c r="D229" s="220" t="s">
        <v>136</v>
      </c>
      <c r="E229" s="221" t="s">
        <v>267</v>
      </c>
      <c r="F229" s="222" t="s">
        <v>268</v>
      </c>
      <c r="G229" s="223" t="s">
        <v>139</v>
      </c>
      <c r="H229" s="224">
        <v>555.52999999999997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38</v>
      </c>
      <c r="O229" s="92"/>
      <c r="P229" s="230">
        <f>O229*H229</f>
        <v>0</v>
      </c>
      <c r="Q229" s="230">
        <v>0.089219999999999994</v>
      </c>
      <c r="R229" s="230">
        <f>Q229*H229</f>
        <v>49.564386599999992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140</v>
      </c>
      <c r="AT229" s="232" t="s">
        <v>136</v>
      </c>
      <c r="AU229" s="232" t="s">
        <v>83</v>
      </c>
      <c r="AY229" s="18" t="s">
        <v>134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81</v>
      </c>
      <c r="BK229" s="233">
        <f>ROUND(I229*H229,2)</f>
        <v>0</v>
      </c>
      <c r="BL229" s="18" t="s">
        <v>140</v>
      </c>
      <c r="BM229" s="232" t="s">
        <v>269</v>
      </c>
    </row>
    <row r="230" s="13" customFormat="1">
      <c r="A230" s="13"/>
      <c r="B230" s="234"/>
      <c r="C230" s="235"/>
      <c r="D230" s="236" t="s">
        <v>141</v>
      </c>
      <c r="E230" s="237" t="s">
        <v>1</v>
      </c>
      <c r="F230" s="238" t="s">
        <v>270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141</v>
      </c>
      <c r="AU230" s="244" t="s">
        <v>83</v>
      </c>
      <c r="AV230" s="13" t="s">
        <v>81</v>
      </c>
      <c r="AW230" s="13" t="s">
        <v>30</v>
      </c>
      <c r="AX230" s="13" t="s">
        <v>73</v>
      </c>
      <c r="AY230" s="244" t="s">
        <v>134</v>
      </c>
    </row>
    <row r="231" s="14" customFormat="1">
      <c r="A231" s="14"/>
      <c r="B231" s="245"/>
      <c r="C231" s="246"/>
      <c r="D231" s="236" t="s">
        <v>141</v>
      </c>
      <c r="E231" s="247" t="s">
        <v>1</v>
      </c>
      <c r="F231" s="248" t="s">
        <v>271</v>
      </c>
      <c r="G231" s="246"/>
      <c r="H231" s="249">
        <v>509.05000000000001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141</v>
      </c>
      <c r="AU231" s="255" t="s">
        <v>83</v>
      </c>
      <c r="AV231" s="14" t="s">
        <v>83</v>
      </c>
      <c r="AW231" s="14" t="s">
        <v>30</v>
      </c>
      <c r="AX231" s="14" t="s">
        <v>73</v>
      </c>
      <c r="AY231" s="255" t="s">
        <v>134</v>
      </c>
    </row>
    <row r="232" s="14" customFormat="1">
      <c r="A232" s="14"/>
      <c r="B232" s="245"/>
      <c r="C232" s="246"/>
      <c r="D232" s="236" t="s">
        <v>141</v>
      </c>
      <c r="E232" s="247" t="s">
        <v>1</v>
      </c>
      <c r="F232" s="248" t="s">
        <v>272</v>
      </c>
      <c r="G232" s="246"/>
      <c r="H232" s="249">
        <v>17.600000000000001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141</v>
      </c>
      <c r="AU232" s="255" t="s">
        <v>83</v>
      </c>
      <c r="AV232" s="14" t="s">
        <v>83</v>
      </c>
      <c r="AW232" s="14" t="s">
        <v>30</v>
      </c>
      <c r="AX232" s="14" t="s">
        <v>73</v>
      </c>
      <c r="AY232" s="255" t="s">
        <v>134</v>
      </c>
    </row>
    <row r="233" s="14" customFormat="1">
      <c r="A233" s="14"/>
      <c r="B233" s="245"/>
      <c r="C233" s="246"/>
      <c r="D233" s="236" t="s">
        <v>141</v>
      </c>
      <c r="E233" s="247" t="s">
        <v>1</v>
      </c>
      <c r="F233" s="248" t="s">
        <v>273</v>
      </c>
      <c r="G233" s="246"/>
      <c r="H233" s="249">
        <v>3.2000000000000002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141</v>
      </c>
      <c r="AU233" s="255" t="s">
        <v>83</v>
      </c>
      <c r="AV233" s="14" t="s">
        <v>83</v>
      </c>
      <c r="AW233" s="14" t="s">
        <v>30</v>
      </c>
      <c r="AX233" s="14" t="s">
        <v>73</v>
      </c>
      <c r="AY233" s="255" t="s">
        <v>134</v>
      </c>
    </row>
    <row r="234" s="14" customFormat="1">
      <c r="A234" s="14"/>
      <c r="B234" s="245"/>
      <c r="C234" s="246"/>
      <c r="D234" s="236" t="s">
        <v>141</v>
      </c>
      <c r="E234" s="247" t="s">
        <v>1</v>
      </c>
      <c r="F234" s="248" t="s">
        <v>274</v>
      </c>
      <c r="G234" s="246"/>
      <c r="H234" s="249">
        <v>25.68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141</v>
      </c>
      <c r="AU234" s="255" t="s">
        <v>83</v>
      </c>
      <c r="AV234" s="14" t="s">
        <v>83</v>
      </c>
      <c r="AW234" s="14" t="s">
        <v>30</v>
      </c>
      <c r="AX234" s="14" t="s">
        <v>73</v>
      </c>
      <c r="AY234" s="255" t="s">
        <v>134</v>
      </c>
    </row>
    <row r="235" s="15" customFormat="1">
      <c r="A235" s="15"/>
      <c r="B235" s="256"/>
      <c r="C235" s="257"/>
      <c r="D235" s="236" t="s">
        <v>141</v>
      </c>
      <c r="E235" s="258" t="s">
        <v>1</v>
      </c>
      <c r="F235" s="259" t="s">
        <v>146</v>
      </c>
      <c r="G235" s="257"/>
      <c r="H235" s="260">
        <v>555.52999999999997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141</v>
      </c>
      <c r="AU235" s="266" t="s">
        <v>83</v>
      </c>
      <c r="AV235" s="15" t="s">
        <v>140</v>
      </c>
      <c r="AW235" s="15" t="s">
        <v>30</v>
      </c>
      <c r="AX235" s="15" t="s">
        <v>81</v>
      </c>
      <c r="AY235" s="266" t="s">
        <v>134</v>
      </c>
    </row>
    <row r="236" s="2" customFormat="1" ht="19.8" customHeight="1">
      <c r="A236" s="39"/>
      <c r="B236" s="40"/>
      <c r="C236" s="267" t="s">
        <v>7</v>
      </c>
      <c r="D236" s="267" t="s">
        <v>205</v>
      </c>
      <c r="E236" s="268" t="s">
        <v>275</v>
      </c>
      <c r="F236" s="269" t="s">
        <v>276</v>
      </c>
      <c r="G236" s="270" t="s">
        <v>139</v>
      </c>
      <c r="H236" s="271">
        <v>542.45000000000005</v>
      </c>
      <c r="I236" s="272"/>
      <c r="J236" s="273">
        <f>ROUND(I236*H236,2)</f>
        <v>0</v>
      </c>
      <c r="K236" s="274"/>
      <c r="L236" s="275"/>
      <c r="M236" s="276" t="s">
        <v>1</v>
      </c>
      <c r="N236" s="277" t="s">
        <v>38</v>
      </c>
      <c r="O236" s="92"/>
      <c r="P236" s="230">
        <f>O236*H236</f>
        <v>0</v>
      </c>
      <c r="Q236" s="230">
        <v>0.13100000000000001</v>
      </c>
      <c r="R236" s="230">
        <f>Q236*H236</f>
        <v>71.060950000000005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190</v>
      </c>
      <c r="AT236" s="232" t="s">
        <v>205</v>
      </c>
      <c r="AU236" s="232" t="s">
        <v>83</v>
      </c>
      <c r="AY236" s="18" t="s">
        <v>134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81</v>
      </c>
      <c r="BK236" s="233">
        <f>ROUND(I236*H236,2)</f>
        <v>0</v>
      </c>
      <c r="BL236" s="18" t="s">
        <v>140</v>
      </c>
      <c r="BM236" s="232" t="s">
        <v>277</v>
      </c>
    </row>
    <row r="237" s="14" customFormat="1">
      <c r="A237" s="14"/>
      <c r="B237" s="245"/>
      <c r="C237" s="246"/>
      <c r="D237" s="236" t="s">
        <v>141</v>
      </c>
      <c r="E237" s="247" t="s">
        <v>1</v>
      </c>
      <c r="F237" s="248" t="s">
        <v>271</v>
      </c>
      <c r="G237" s="246"/>
      <c r="H237" s="249">
        <v>509.05000000000001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141</v>
      </c>
      <c r="AU237" s="255" t="s">
        <v>83</v>
      </c>
      <c r="AV237" s="14" t="s">
        <v>83</v>
      </c>
      <c r="AW237" s="14" t="s">
        <v>30</v>
      </c>
      <c r="AX237" s="14" t="s">
        <v>73</v>
      </c>
      <c r="AY237" s="255" t="s">
        <v>134</v>
      </c>
    </row>
    <row r="238" s="14" customFormat="1">
      <c r="A238" s="14"/>
      <c r="B238" s="245"/>
      <c r="C238" s="246"/>
      <c r="D238" s="236" t="s">
        <v>141</v>
      </c>
      <c r="E238" s="247" t="s">
        <v>1</v>
      </c>
      <c r="F238" s="248" t="s">
        <v>272</v>
      </c>
      <c r="G238" s="246"/>
      <c r="H238" s="249">
        <v>17.600000000000001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141</v>
      </c>
      <c r="AU238" s="255" t="s">
        <v>83</v>
      </c>
      <c r="AV238" s="14" t="s">
        <v>83</v>
      </c>
      <c r="AW238" s="14" t="s">
        <v>30</v>
      </c>
      <c r="AX238" s="14" t="s">
        <v>73</v>
      </c>
      <c r="AY238" s="255" t="s">
        <v>134</v>
      </c>
    </row>
    <row r="239" s="15" customFormat="1">
      <c r="A239" s="15"/>
      <c r="B239" s="256"/>
      <c r="C239" s="257"/>
      <c r="D239" s="236" t="s">
        <v>141</v>
      </c>
      <c r="E239" s="258" t="s">
        <v>1</v>
      </c>
      <c r="F239" s="259" t="s">
        <v>146</v>
      </c>
      <c r="G239" s="257"/>
      <c r="H239" s="260">
        <v>526.64999999999998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141</v>
      </c>
      <c r="AU239" s="266" t="s">
        <v>83</v>
      </c>
      <c r="AV239" s="15" t="s">
        <v>140</v>
      </c>
      <c r="AW239" s="15" t="s">
        <v>30</v>
      </c>
      <c r="AX239" s="15" t="s">
        <v>81</v>
      </c>
      <c r="AY239" s="266" t="s">
        <v>134</v>
      </c>
    </row>
    <row r="240" s="14" customFormat="1">
      <c r="A240" s="14"/>
      <c r="B240" s="245"/>
      <c r="C240" s="246"/>
      <c r="D240" s="236" t="s">
        <v>141</v>
      </c>
      <c r="E240" s="246"/>
      <c r="F240" s="248" t="s">
        <v>278</v>
      </c>
      <c r="G240" s="246"/>
      <c r="H240" s="249">
        <v>542.45000000000005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141</v>
      </c>
      <c r="AU240" s="255" t="s">
        <v>83</v>
      </c>
      <c r="AV240" s="14" t="s">
        <v>83</v>
      </c>
      <c r="AW240" s="14" t="s">
        <v>4</v>
      </c>
      <c r="AX240" s="14" t="s">
        <v>81</v>
      </c>
      <c r="AY240" s="255" t="s">
        <v>134</v>
      </c>
    </row>
    <row r="241" s="2" customFormat="1" ht="19.8" customHeight="1">
      <c r="A241" s="39"/>
      <c r="B241" s="40"/>
      <c r="C241" s="267" t="s">
        <v>193</v>
      </c>
      <c r="D241" s="267" t="s">
        <v>205</v>
      </c>
      <c r="E241" s="268" t="s">
        <v>279</v>
      </c>
      <c r="F241" s="269" t="s">
        <v>280</v>
      </c>
      <c r="G241" s="270" t="s">
        <v>139</v>
      </c>
      <c r="H241" s="271">
        <v>9.1669999999999998</v>
      </c>
      <c r="I241" s="272"/>
      <c r="J241" s="273">
        <f>ROUND(I241*H241,2)</f>
        <v>0</v>
      </c>
      <c r="K241" s="274"/>
      <c r="L241" s="275"/>
      <c r="M241" s="276" t="s">
        <v>1</v>
      </c>
      <c r="N241" s="277" t="s">
        <v>38</v>
      </c>
      <c r="O241" s="92"/>
      <c r="P241" s="230">
        <f>O241*H241</f>
        <v>0</v>
      </c>
      <c r="Q241" s="230">
        <v>0.13100000000000001</v>
      </c>
      <c r="R241" s="230">
        <f>Q241*H241</f>
        <v>1.200877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190</v>
      </c>
      <c r="AT241" s="232" t="s">
        <v>205</v>
      </c>
      <c r="AU241" s="232" t="s">
        <v>83</v>
      </c>
      <c r="AY241" s="18" t="s">
        <v>134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81</v>
      </c>
      <c r="BK241" s="233">
        <f>ROUND(I241*H241,2)</f>
        <v>0</v>
      </c>
      <c r="BL241" s="18" t="s">
        <v>140</v>
      </c>
      <c r="BM241" s="232" t="s">
        <v>281</v>
      </c>
    </row>
    <row r="242" s="13" customFormat="1">
      <c r="A242" s="13"/>
      <c r="B242" s="234"/>
      <c r="C242" s="235"/>
      <c r="D242" s="236" t="s">
        <v>141</v>
      </c>
      <c r="E242" s="237" t="s">
        <v>1</v>
      </c>
      <c r="F242" s="238" t="s">
        <v>282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141</v>
      </c>
      <c r="AU242" s="244" t="s">
        <v>83</v>
      </c>
      <c r="AV242" s="13" t="s">
        <v>81</v>
      </c>
      <c r="AW242" s="13" t="s">
        <v>30</v>
      </c>
      <c r="AX242" s="13" t="s">
        <v>73</v>
      </c>
      <c r="AY242" s="244" t="s">
        <v>134</v>
      </c>
    </row>
    <row r="243" s="14" customFormat="1">
      <c r="A243" s="14"/>
      <c r="B243" s="245"/>
      <c r="C243" s="246"/>
      <c r="D243" s="236" t="s">
        <v>141</v>
      </c>
      <c r="E243" s="247" t="s">
        <v>1</v>
      </c>
      <c r="F243" s="248" t="s">
        <v>273</v>
      </c>
      <c r="G243" s="246"/>
      <c r="H243" s="249">
        <v>3.2000000000000002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141</v>
      </c>
      <c r="AU243" s="255" t="s">
        <v>83</v>
      </c>
      <c r="AV243" s="14" t="s">
        <v>83</v>
      </c>
      <c r="AW243" s="14" t="s">
        <v>30</v>
      </c>
      <c r="AX243" s="14" t="s">
        <v>73</v>
      </c>
      <c r="AY243" s="255" t="s">
        <v>134</v>
      </c>
    </row>
    <row r="244" s="14" customFormat="1">
      <c r="A244" s="14"/>
      <c r="B244" s="245"/>
      <c r="C244" s="246"/>
      <c r="D244" s="236" t="s">
        <v>141</v>
      </c>
      <c r="E244" s="247" t="s">
        <v>1</v>
      </c>
      <c r="F244" s="248" t="s">
        <v>283</v>
      </c>
      <c r="G244" s="246"/>
      <c r="H244" s="249">
        <v>5.7000000000000002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141</v>
      </c>
      <c r="AU244" s="255" t="s">
        <v>83</v>
      </c>
      <c r="AV244" s="14" t="s">
        <v>83</v>
      </c>
      <c r="AW244" s="14" t="s">
        <v>30</v>
      </c>
      <c r="AX244" s="14" t="s">
        <v>73</v>
      </c>
      <c r="AY244" s="255" t="s">
        <v>134</v>
      </c>
    </row>
    <row r="245" s="15" customFormat="1">
      <c r="A245" s="15"/>
      <c r="B245" s="256"/>
      <c r="C245" s="257"/>
      <c r="D245" s="236" t="s">
        <v>141</v>
      </c>
      <c r="E245" s="258" t="s">
        <v>1</v>
      </c>
      <c r="F245" s="259" t="s">
        <v>146</v>
      </c>
      <c r="G245" s="257"/>
      <c r="H245" s="260">
        <v>8.9000000000000004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141</v>
      </c>
      <c r="AU245" s="266" t="s">
        <v>83</v>
      </c>
      <c r="AV245" s="15" t="s">
        <v>140</v>
      </c>
      <c r="AW245" s="15" t="s">
        <v>30</v>
      </c>
      <c r="AX245" s="15" t="s">
        <v>81</v>
      </c>
      <c r="AY245" s="266" t="s">
        <v>134</v>
      </c>
    </row>
    <row r="246" s="14" customFormat="1">
      <c r="A246" s="14"/>
      <c r="B246" s="245"/>
      <c r="C246" s="246"/>
      <c r="D246" s="236" t="s">
        <v>141</v>
      </c>
      <c r="E246" s="246"/>
      <c r="F246" s="248" t="s">
        <v>284</v>
      </c>
      <c r="G246" s="246"/>
      <c r="H246" s="249">
        <v>9.1669999999999998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141</v>
      </c>
      <c r="AU246" s="255" t="s">
        <v>83</v>
      </c>
      <c r="AV246" s="14" t="s">
        <v>83</v>
      </c>
      <c r="AW246" s="14" t="s">
        <v>4</v>
      </c>
      <c r="AX246" s="14" t="s">
        <v>81</v>
      </c>
      <c r="AY246" s="255" t="s">
        <v>134</v>
      </c>
    </row>
    <row r="247" s="2" customFormat="1" ht="22.2" customHeight="1">
      <c r="A247" s="39"/>
      <c r="B247" s="40"/>
      <c r="C247" s="267" t="s">
        <v>285</v>
      </c>
      <c r="D247" s="267" t="s">
        <v>205</v>
      </c>
      <c r="E247" s="268" t="s">
        <v>286</v>
      </c>
      <c r="F247" s="269" t="s">
        <v>287</v>
      </c>
      <c r="G247" s="270" t="s">
        <v>139</v>
      </c>
      <c r="H247" s="271">
        <v>26.449999999999999</v>
      </c>
      <c r="I247" s="272"/>
      <c r="J247" s="273">
        <f>ROUND(I247*H247,2)</f>
        <v>0</v>
      </c>
      <c r="K247" s="274"/>
      <c r="L247" s="275"/>
      <c r="M247" s="276" t="s">
        <v>1</v>
      </c>
      <c r="N247" s="277" t="s">
        <v>38</v>
      </c>
      <c r="O247" s="92"/>
      <c r="P247" s="230">
        <f>O247*H247</f>
        <v>0</v>
      </c>
      <c r="Q247" s="230">
        <v>0.13100000000000001</v>
      </c>
      <c r="R247" s="230">
        <f>Q247*H247</f>
        <v>3.46495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190</v>
      </c>
      <c r="AT247" s="232" t="s">
        <v>205</v>
      </c>
      <c r="AU247" s="232" t="s">
        <v>83</v>
      </c>
      <c r="AY247" s="18" t="s">
        <v>134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81</v>
      </c>
      <c r="BK247" s="233">
        <f>ROUND(I247*H247,2)</f>
        <v>0</v>
      </c>
      <c r="BL247" s="18" t="s">
        <v>140</v>
      </c>
      <c r="BM247" s="232" t="s">
        <v>288</v>
      </c>
    </row>
    <row r="248" s="13" customFormat="1">
      <c r="A248" s="13"/>
      <c r="B248" s="234"/>
      <c r="C248" s="235"/>
      <c r="D248" s="236" t="s">
        <v>141</v>
      </c>
      <c r="E248" s="237" t="s">
        <v>1</v>
      </c>
      <c r="F248" s="238" t="s">
        <v>289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141</v>
      </c>
      <c r="AU248" s="244" t="s">
        <v>83</v>
      </c>
      <c r="AV248" s="13" t="s">
        <v>81</v>
      </c>
      <c r="AW248" s="13" t="s">
        <v>30</v>
      </c>
      <c r="AX248" s="13" t="s">
        <v>73</v>
      </c>
      <c r="AY248" s="244" t="s">
        <v>134</v>
      </c>
    </row>
    <row r="249" s="14" customFormat="1">
      <c r="A249" s="14"/>
      <c r="B249" s="245"/>
      <c r="C249" s="246"/>
      <c r="D249" s="236" t="s">
        <v>141</v>
      </c>
      <c r="E249" s="247" t="s">
        <v>1</v>
      </c>
      <c r="F249" s="248" t="s">
        <v>274</v>
      </c>
      <c r="G249" s="246"/>
      <c r="H249" s="249">
        <v>25.68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141</v>
      </c>
      <c r="AU249" s="255" t="s">
        <v>83</v>
      </c>
      <c r="AV249" s="14" t="s">
        <v>83</v>
      </c>
      <c r="AW249" s="14" t="s">
        <v>30</v>
      </c>
      <c r="AX249" s="14" t="s">
        <v>73</v>
      </c>
      <c r="AY249" s="255" t="s">
        <v>134</v>
      </c>
    </row>
    <row r="250" s="15" customFormat="1">
      <c r="A250" s="15"/>
      <c r="B250" s="256"/>
      <c r="C250" s="257"/>
      <c r="D250" s="236" t="s">
        <v>141</v>
      </c>
      <c r="E250" s="258" t="s">
        <v>1</v>
      </c>
      <c r="F250" s="259" t="s">
        <v>146</v>
      </c>
      <c r="G250" s="257"/>
      <c r="H250" s="260">
        <v>25.68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141</v>
      </c>
      <c r="AU250" s="266" t="s">
        <v>83</v>
      </c>
      <c r="AV250" s="15" t="s">
        <v>140</v>
      </c>
      <c r="AW250" s="15" t="s">
        <v>30</v>
      </c>
      <c r="AX250" s="15" t="s">
        <v>81</v>
      </c>
      <c r="AY250" s="266" t="s">
        <v>134</v>
      </c>
    </row>
    <row r="251" s="14" customFormat="1">
      <c r="A251" s="14"/>
      <c r="B251" s="245"/>
      <c r="C251" s="246"/>
      <c r="D251" s="236" t="s">
        <v>141</v>
      </c>
      <c r="E251" s="246"/>
      <c r="F251" s="248" t="s">
        <v>290</v>
      </c>
      <c r="G251" s="246"/>
      <c r="H251" s="249">
        <v>26.449999999999999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141</v>
      </c>
      <c r="AU251" s="255" t="s">
        <v>83</v>
      </c>
      <c r="AV251" s="14" t="s">
        <v>83</v>
      </c>
      <c r="AW251" s="14" t="s">
        <v>4</v>
      </c>
      <c r="AX251" s="14" t="s">
        <v>81</v>
      </c>
      <c r="AY251" s="255" t="s">
        <v>134</v>
      </c>
    </row>
    <row r="252" s="2" customFormat="1" ht="22.2" customHeight="1">
      <c r="A252" s="39"/>
      <c r="B252" s="40"/>
      <c r="C252" s="220" t="s">
        <v>214</v>
      </c>
      <c r="D252" s="220" t="s">
        <v>136</v>
      </c>
      <c r="E252" s="221" t="s">
        <v>291</v>
      </c>
      <c r="F252" s="222" t="s">
        <v>292</v>
      </c>
      <c r="G252" s="223" t="s">
        <v>139</v>
      </c>
      <c r="H252" s="224">
        <v>50.700000000000003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38</v>
      </c>
      <c r="O252" s="92"/>
      <c r="P252" s="230">
        <f>O252*H252</f>
        <v>0</v>
      </c>
      <c r="Q252" s="230">
        <v>0.090620000000000006</v>
      </c>
      <c r="R252" s="230">
        <f>Q252*H252</f>
        <v>4.5944340000000006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140</v>
      </c>
      <c r="AT252" s="232" t="s">
        <v>136</v>
      </c>
      <c r="AU252" s="232" t="s">
        <v>83</v>
      </c>
      <c r="AY252" s="18" t="s">
        <v>134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81</v>
      </c>
      <c r="BK252" s="233">
        <f>ROUND(I252*H252,2)</f>
        <v>0</v>
      </c>
      <c r="BL252" s="18" t="s">
        <v>140</v>
      </c>
      <c r="BM252" s="232" t="s">
        <v>293</v>
      </c>
    </row>
    <row r="253" s="14" customFormat="1">
      <c r="A253" s="14"/>
      <c r="B253" s="245"/>
      <c r="C253" s="246"/>
      <c r="D253" s="236" t="s">
        <v>141</v>
      </c>
      <c r="E253" s="247" t="s">
        <v>1</v>
      </c>
      <c r="F253" s="248" t="s">
        <v>294</v>
      </c>
      <c r="G253" s="246"/>
      <c r="H253" s="249">
        <v>50.700000000000003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141</v>
      </c>
      <c r="AU253" s="255" t="s">
        <v>83</v>
      </c>
      <c r="AV253" s="14" t="s">
        <v>83</v>
      </c>
      <c r="AW253" s="14" t="s">
        <v>30</v>
      </c>
      <c r="AX253" s="14" t="s">
        <v>81</v>
      </c>
      <c r="AY253" s="255" t="s">
        <v>134</v>
      </c>
    </row>
    <row r="254" s="2" customFormat="1" ht="19.8" customHeight="1">
      <c r="A254" s="39"/>
      <c r="B254" s="40"/>
      <c r="C254" s="267" t="s">
        <v>295</v>
      </c>
      <c r="D254" s="267" t="s">
        <v>205</v>
      </c>
      <c r="E254" s="268" t="s">
        <v>296</v>
      </c>
      <c r="F254" s="269" t="s">
        <v>297</v>
      </c>
      <c r="G254" s="270" t="s">
        <v>139</v>
      </c>
      <c r="H254" s="271">
        <v>52.220999999999997</v>
      </c>
      <c r="I254" s="272"/>
      <c r="J254" s="273">
        <f>ROUND(I254*H254,2)</f>
        <v>0</v>
      </c>
      <c r="K254" s="274"/>
      <c r="L254" s="275"/>
      <c r="M254" s="276" t="s">
        <v>1</v>
      </c>
      <c r="N254" s="277" t="s">
        <v>38</v>
      </c>
      <c r="O254" s="92"/>
      <c r="P254" s="230">
        <f>O254*H254</f>
        <v>0</v>
      </c>
      <c r="Q254" s="230">
        <v>0.17599999999999999</v>
      </c>
      <c r="R254" s="230">
        <f>Q254*H254</f>
        <v>9.1908959999999986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190</v>
      </c>
      <c r="AT254" s="232" t="s">
        <v>205</v>
      </c>
      <c r="AU254" s="232" t="s">
        <v>83</v>
      </c>
      <c r="AY254" s="18" t="s">
        <v>134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81</v>
      </c>
      <c r="BK254" s="233">
        <f>ROUND(I254*H254,2)</f>
        <v>0</v>
      </c>
      <c r="BL254" s="18" t="s">
        <v>140</v>
      </c>
      <c r="BM254" s="232" t="s">
        <v>298</v>
      </c>
    </row>
    <row r="255" s="14" customFormat="1">
      <c r="A255" s="14"/>
      <c r="B255" s="245"/>
      <c r="C255" s="246"/>
      <c r="D255" s="236" t="s">
        <v>141</v>
      </c>
      <c r="E255" s="246"/>
      <c r="F255" s="248" t="s">
        <v>299</v>
      </c>
      <c r="G255" s="246"/>
      <c r="H255" s="249">
        <v>52.220999999999997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141</v>
      </c>
      <c r="AU255" s="255" t="s">
        <v>83</v>
      </c>
      <c r="AV255" s="14" t="s">
        <v>83</v>
      </c>
      <c r="AW255" s="14" t="s">
        <v>4</v>
      </c>
      <c r="AX255" s="14" t="s">
        <v>81</v>
      </c>
      <c r="AY255" s="255" t="s">
        <v>134</v>
      </c>
    </row>
    <row r="256" s="12" customFormat="1" ht="22.8" customHeight="1">
      <c r="A256" s="12"/>
      <c r="B256" s="204"/>
      <c r="C256" s="205"/>
      <c r="D256" s="206" t="s">
        <v>72</v>
      </c>
      <c r="E256" s="218" t="s">
        <v>190</v>
      </c>
      <c r="F256" s="218" t="s">
        <v>300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SUM(P257:P282)</f>
        <v>0</v>
      </c>
      <c r="Q256" s="212"/>
      <c r="R256" s="213">
        <f>SUM(R257:R282)</f>
        <v>1.69598</v>
      </c>
      <c r="S256" s="212"/>
      <c r="T256" s="214">
        <f>SUM(T257:T282)</f>
        <v>0.10000000000000001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81</v>
      </c>
      <c r="AT256" s="216" t="s">
        <v>72</v>
      </c>
      <c r="AU256" s="216" t="s">
        <v>81</v>
      </c>
      <c r="AY256" s="215" t="s">
        <v>134</v>
      </c>
      <c r="BK256" s="217">
        <f>SUM(BK257:BK282)</f>
        <v>0</v>
      </c>
    </row>
    <row r="257" s="2" customFormat="1" ht="22.2" customHeight="1">
      <c r="A257" s="39"/>
      <c r="B257" s="40"/>
      <c r="C257" s="220" t="s">
        <v>220</v>
      </c>
      <c r="D257" s="220" t="s">
        <v>136</v>
      </c>
      <c r="E257" s="221" t="s">
        <v>301</v>
      </c>
      <c r="F257" s="222" t="s">
        <v>302</v>
      </c>
      <c r="G257" s="223" t="s">
        <v>219</v>
      </c>
      <c r="H257" s="224">
        <v>1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38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140</v>
      </c>
      <c r="AT257" s="232" t="s">
        <v>136</v>
      </c>
      <c r="AU257" s="232" t="s">
        <v>83</v>
      </c>
      <c r="AY257" s="18" t="s">
        <v>134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81</v>
      </c>
      <c r="BK257" s="233">
        <f>ROUND(I257*H257,2)</f>
        <v>0</v>
      </c>
      <c r="BL257" s="18" t="s">
        <v>140</v>
      </c>
      <c r="BM257" s="232" t="s">
        <v>303</v>
      </c>
    </row>
    <row r="258" s="14" customFormat="1">
      <c r="A258" s="14"/>
      <c r="B258" s="245"/>
      <c r="C258" s="246"/>
      <c r="D258" s="236" t="s">
        <v>141</v>
      </c>
      <c r="E258" s="247" t="s">
        <v>1</v>
      </c>
      <c r="F258" s="248" t="s">
        <v>304</v>
      </c>
      <c r="G258" s="246"/>
      <c r="H258" s="249">
        <v>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141</v>
      </c>
      <c r="AU258" s="255" t="s">
        <v>83</v>
      </c>
      <c r="AV258" s="14" t="s">
        <v>83</v>
      </c>
      <c r="AW258" s="14" t="s">
        <v>30</v>
      </c>
      <c r="AX258" s="14" t="s">
        <v>81</v>
      </c>
      <c r="AY258" s="255" t="s">
        <v>134</v>
      </c>
    </row>
    <row r="259" s="2" customFormat="1" ht="22.2" customHeight="1">
      <c r="A259" s="39"/>
      <c r="B259" s="40"/>
      <c r="C259" s="220" t="s">
        <v>305</v>
      </c>
      <c r="D259" s="220" t="s">
        <v>136</v>
      </c>
      <c r="E259" s="221" t="s">
        <v>306</v>
      </c>
      <c r="F259" s="222" t="s">
        <v>307</v>
      </c>
      <c r="G259" s="223" t="s">
        <v>219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38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0.10000000000000001</v>
      </c>
      <c r="T259" s="231">
        <f>S259*H259</f>
        <v>0.10000000000000001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140</v>
      </c>
      <c r="AT259" s="232" t="s">
        <v>136</v>
      </c>
      <c r="AU259" s="232" t="s">
        <v>83</v>
      </c>
      <c r="AY259" s="18" t="s">
        <v>134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81</v>
      </c>
      <c r="BK259" s="233">
        <f>ROUND(I259*H259,2)</f>
        <v>0</v>
      </c>
      <c r="BL259" s="18" t="s">
        <v>140</v>
      </c>
      <c r="BM259" s="232" t="s">
        <v>308</v>
      </c>
    </row>
    <row r="260" s="13" customFormat="1">
      <c r="A260" s="13"/>
      <c r="B260" s="234"/>
      <c r="C260" s="235"/>
      <c r="D260" s="236" t="s">
        <v>141</v>
      </c>
      <c r="E260" s="237" t="s">
        <v>1</v>
      </c>
      <c r="F260" s="238" t="s">
        <v>309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141</v>
      </c>
      <c r="AU260" s="244" t="s">
        <v>83</v>
      </c>
      <c r="AV260" s="13" t="s">
        <v>81</v>
      </c>
      <c r="AW260" s="13" t="s">
        <v>30</v>
      </c>
      <c r="AX260" s="13" t="s">
        <v>73</v>
      </c>
      <c r="AY260" s="244" t="s">
        <v>134</v>
      </c>
    </row>
    <row r="261" s="14" customFormat="1">
      <c r="A261" s="14"/>
      <c r="B261" s="245"/>
      <c r="C261" s="246"/>
      <c r="D261" s="236" t="s">
        <v>141</v>
      </c>
      <c r="E261" s="247" t="s">
        <v>1</v>
      </c>
      <c r="F261" s="248" t="s">
        <v>310</v>
      </c>
      <c r="G261" s="246"/>
      <c r="H261" s="249">
        <v>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141</v>
      </c>
      <c r="AU261" s="255" t="s">
        <v>83</v>
      </c>
      <c r="AV261" s="14" t="s">
        <v>83</v>
      </c>
      <c r="AW261" s="14" t="s">
        <v>30</v>
      </c>
      <c r="AX261" s="14" t="s">
        <v>73</v>
      </c>
      <c r="AY261" s="255" t="s">
        <v>134</v>
      </c>
    </row>
    <row r="262" s="15" customFormat="1">
      <c r="A262" s="15"/>
      <c r="B262" s="256"/>
      <c r="C262" s="257"/>
      <c r="D262" s="236" t="s">
        <v>141</v>
      </c>
      <c r="E262" s="258" t="s">
        <v>1</v>
      </c>
      <c r="F262" s="259" t="s">
        <v>146</v>
      </c>
      <c r="G262" s="257"/>
      <c r="H262" s="260">
        <v>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141</v>
      </c>
      <c r="AU262" s="266" t="s">
        <v>83</v>
      </c>
      <c r="AV262" s="15" t="s">
        <v>140</v>
      </c>
      <c r="AW262" s="15" t="s">
        <v>30</v>
      </c>
      <c r="AX262" s="15" t="s">
        <v>81</v>
      </c>
      <c r="AY262" s="266" t="s">
        <v>134</v>
      </c>
    </row>
    <row r="263" s="2" customFormat="1" ht="22.2" customHeight="1">
      <c r="A263" s="39"/>
      <c r="B263" s="40"/>
      <c r="C263" s="220" t="s">
        <v>225</v>
      </c>
      <c r="D263" s="220" t="s">
        <v>136</v>
      </c>
      <c r="E263" s="221" t="s">
        <v>311</v>
      </c>
      <c r="F263" s="222" t="s">
        <v>312</v>
      </c>
      <c r="G263" s="223" t="s">
        <v>219</v>
      </c>
      <c r="H263" s="224">
        <v>2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38</v>
      </c>
      <c r="O263" s="92"/>
      <c r="P263" s="230">
        <f>O263*H263</f>
        <v>0</v>
      </c>
      <c r="Q263" s="230">
        <v>0.42368</v>
      </c>
      <c r="R263" s="230">
        <f>Q263*H263</f>
        <v>0.84736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140</v>
      </c>
      <c r="AT263" s="232" t="s">
        <v>136</v>
      </c>
      <c r="AU263" s="232" t="s">
        <v>83</v>
      </c>
      <c r="AY263" s="18" t="s">
        <v>134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81</v>
      </c>
      <c r="BK263" s="233">
        <f>ROUND(I263*H263,2)</f>
        <v>0</v>
      </c>
      <c r="BL263" s="18" t="s">
        <v>140</v>
      </c>
      <c r="BM263" s="232" t="s">
        <v>313</v>
      </c>
    </row>
    <row r="264" s="13" customFormat="1">
      <c r="A264" s="13"/>
      <c r="B264" s="234"/>
      <c r="C264" s="235"/>
      <c r="D264" s="236" t="s">
        <v>141</v>
      </c>
      <c r="E264" s="237" t="s">
        <v>1</v>
      </c>
      <c r="F264" s="238" t="s">
        <v>314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141</v>
      </c>
      <c r="AU264" s="244" t="s">
        <v>83</v>
      </c>
      <c r="AV264" s="13" t="s">
        <v>81</v>
      </c>
      <c r="AW264" s="13" t="s">
        <v>30</v>
      </c>
      <c r="AX264" s="13" t="s">
        <v>73</v>
      </c>
      <c r="AY264" s="244" t="s">
        <v>134</v>
      </c>
    </row>
    <row r="265" s="14" customFormat="1">
      <c r="A265" s="14"/>
      <c r="B265" s="245"/>
      <c r="C265" s="246"/>
      <c r="D265" s="236" t="s">
        <v>141</v>
      </c>
      <c r="E265" s="247" t="s">
        <v>1</v>
      </c>
      <c r="F265" s="248" t="s">
        <v>83</v>
      </c>
      <c r="G265" s="246"/>
      <c r="H265" s="249">
        <v>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141</v>
      </c>
      <c r="AU265" s="255" t="s">
        <v>83</v>
      </c>
      <c r="AV265" s="14" t="s">
        <v>83</v>
      </c>
      <c r="AW265" s="14" t="s">
        <v>30</v>
      </c>
      <c r="AX265" s="14" t="s">
        <v>73</v>
      </c>
      <c r="AY265" s="255" t="s">
        <v>134</v>
      </c>
    </row>
    <row r="266" s="15" customFormat="1">
      <c r="A266" s="15"/>
      <c r="B266" s="256"/>
      <c r="C266" s="257"/>
      <c r="D266" s="236" t="s">
        <v>141</v>
      </c>
      <c r="E266" s="258" t="s">
        <v>1</v>
      </c>
      <c r="F266" s="259" t="s">
        <v>146</v>
      </c>
      <c r="G266" s="257"/>
      <c r="H266" s="260">
        <v>2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141</v>
      </c>
      <c r="AU266" s="266" t="s">
        <v>83</v>
      </c>
      <c r="AV266" s="15" t="s">
        <v>140</v>
      </c>
      <c r="AW266" s="15" t="s">
        <v>30</v>
      </c>
      <c r="AX266" s="15" t="s">
        <v>81</v>
      </c>
      <c r="AY266" s="266" t="s">
        <v>134</v>
      </c>
    </row>
    <row r="267" s="2" customFormat="1" ht="22.2" customHeight="1">
      <c r="A267" s="39"/>
      <c r="B267" s="40"/>
      <c r="C267" s="220" t="s">
        <v>315</v>
      </c>
      <c r="D267" s="220" t="s">
        <v>136</v>
      </c>
      <c r="E267" s="221" t="s">
        <v>316</v>
      </c>
      <c r="F267" s="222" t="s">
        <v>317</v>
      </c>
      <c r="G267" s="223" t="s">
        <v>219</v>
      </c>
      <c r="H267" s="224">
        <v>1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38</v>
      </c>
      <c r="O267" s="92"/>
      <c r="P267" s="230">
        <f>O267*H267</f>
        <v>0</v>
      </c>
      <c r="Q267" s="230">
        <v>0.0070200000000000002</v>
      </c>
      <c r="R267" s="230">
        <f>Q267*H267</f>
        <v>0.0070200000000000002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140</v>
      </c>
      <c r="AT267" s="232" t="s">
        <v>136</v>
      </c>
      <c r="AU267" s="232" t="s">
        <v>83</v>
      </c>
      <c r="AY267" s="18" t="s">
        <v>134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81</v>
      </c>
      <c r="BK267" s="233">
        <f>ROUND(I267*H267,2)</f>
        <v>0</v>
      </c>
      <c r="BL267" s="18" t="s">
        <v>140</v>
      </c>
      <c r="BM267" s="232" t="s">
        <v>318</v>
      </c>
    </row>
    <row r="268" s="13" customFormat="1">
      <c r="A268" s="13"/>
      <c r="B268" s="234"/>
      <c r="C268" s="235"/>
      <c r="D268" s="236" t="s">
        <v>141</v>
      </c>
      <c r="E268" s="237" t="s">
        <v>1</v>
      </c>
      <c r="F268" s="238" t="s">
        <v>319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141</v>
      </c>
      <c r="AU268" s="244" t="s">
        <v>83</v>
      </c>
      <c r="AV268" s="13" t="s">
        <v>81</v>
      </c>
      <c r="AW268" s="13" t="s">
        <v>30</v>
      </c>
      <c r="AX268" s="13" t="s">
        <v>73</v>
      </c>
      <c r="AY268" s="244" t="s">
        <v>134</v>
      </c>
    </row>
    <row r="269" s="14" customFormat="1">
      <c r="A269" s="14"/>
      <c r="B269" s="245"/>
      <c r="C269" s="246"/>
      <c r="D269" s="236" t="s">
        <v>141</v>
      </c>
      <c r="E269" s="247" t="s">
        <v>1</v>
      </c>
      <c r="F269" s="248" t="s">
        <v>310</v>
      </c>
      <c r="G269" s="246"/>
      <c r="H269" s="249">
        <v>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141</v>
      </c>
      <c r="AU269" s="255" t="s">
        <v>83</v>
      </c>
      <c r="AV269" s="14" t="s">
        <v>83</v>
      </c>
      <c r="AW269" s="14" t="s">
        <v>30</v>
      </c>
      <c r="AX269" s="14" t="s">
        <v>73</v>
      </c>
      <c r="AY269" s="255" t="s">
        <v>134</v>
      </c>
    </row>
    <row r="270" s="15" customFormat="1">
      <c r="A270" s="15"/>
      <c r="B270" s="256"/>
      <c r="C270" s="257"/>
      <c r="D270" s="236" t="s">
        <v>141</v>
      </c>
      <c r="E270" s="258" t="s">
        <v>1</v>
      </c>
      <c r="F270" s="259" t="s">
        <v>146</v>
      </c>
      <c r="G270" s="257"/>
      <c r="H270" s="260">
        <v>1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141</v>
      </c>
      <c r="AU270" s="266" t="s">
        <v>83</v>
      </c>
      <c r="AV270" s="15" t="s">
        <v>140</v>
      </c>
      <c r="AW270" s="15" t="s">
        <v>30</v>
      </c>
      <c r="AX270" s="15" t="s">
        <v>81</v>
      </c>
      <c r="AY270" s="266" t="s">
        <v>134</v>
      </c>
    </row>
    <row r="271" s="2" customFormat="1" ht="14.4" customHeight="1">
      <c r="A271" s="39"/>
      <c r="B271" s="40"/>
      <c r="C271" s="267" t="s">
        <v>231</v>
      </c>
      <c r="D271" s="267" t="s">
        <v>205</v>
      </c>
      <c r="E271" s="268" t="s">
        <v>320</v>
      </c>
      <c r="F271" s="269" t="s">
        <v>321</v>
      </c>
      <c r="G271" s="270" t="s">
        <v>219</v>
      </c>
      <c r="H271" s="271">
        <v>1</v>
      </c>
      <c r="I271" s="272"/>
      <c r="J271" s="273">
        <f>ROUND(I271*H271,2)</f>
        <v>0</v>
      </c>
      <c r="K271" s="274"/>
      <c r="L271" s="275"/>
      <c r="M271" s="276" t="s">
        <v>1</v>
      </c>
      <c r="N271" s="277" t="s">
        <v>38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190</v>
      </c>
      <c r="AT271" s="232" t="s">
        <v>205</v>
      </c>
      <c r="AU271" s="232" t="s">
        <v>83</v>
      </c>
      <c r="AY271" s="18" t="s">
        <v>134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81</v>
      </c>
      <c r="BK271" s="233">
        <f>ROUND(I271*H271,2)</f>
        <v>0</v>
      </c>
      <c r="BL271" s="18" t="s">
        <v>140</v>
      </c>
      <c r="BM271" s="232" t="s">
        <v>322</v>
      </c>
    </row>
    <row r="272" s="13" customFormat="1">
      <c r="A272" s="13"/>
      <c r="B272" s="234"/>
      <c r="C272" s="235"/>
      <c r="D272" s="236" t="s">
        <v>141</v>
      </c>
      <c r="E272" s="237" t="s">
        <v>1</v>
      </c>
      <c r="F272" s="238" t="s">
        <v>323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141</v>
      </c>
      <c r="AU272" s="244" t="s">
        <v>83</v>
      </c>
      <c r="AV272" s="13" t="s">
        <v>81</v>
      </c>
      <c r="AW272" s="13" t="s">
        <v>30</v>
      </c>
      <c r="AX272" s="13" t="s">
        <v>73</v>
      </c>
      <c r="AY272" s="244" t="s">
        <v>134</v>
      </c>
    </row>
    <row r="273" s="14" customFormat="1">
      <c r="A273" s="14"/>
      <c r="B273" s="245"/>
      <c r="C273" s="246"/>
      <c r="D273" s="236" t="s">
        <v>141</v>
      </c>
      <c r="E273" s="247" t="s">
        <v>1</v>
      </c>
      <c r="F273" s="248" t="s">
        <v>310</v>
      </c>
      <c r="G273" s="246"/>
      <c r="H273" s="249">
        <v>1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141</v>
      </c>
      <c r="AU273" s="255" t="s">
        <v>83</v>
      </c>
      <c r="AV273" s="14" t="s">
        <v>83</v>
      </c>
      <c r="AW273" s="14" t="s">
        <v>30</v>
      </c>
      <c r="AX273" s="14" t="s">
        <v>73</v>
      </c>
      <c r="AY273" s="255" t="s">
        <v>134</v>
      </c>
    </row>
    <row r="274" s="15" customFormat="1">
      <c r="A274" s="15"/>
      <c r="B274" s="256"/>
      <c r="C274" s="257"/>
      <c r="D274" s="236" t="s">
        <v>141</v>
      </c>
      <c r="E274" s="258" t="s">
        <v>1</v>
      </c>
      <c r="F274" s="259" t="s">
        <v>146</v>
      </c>
      <c r="G274" s="257"/>
      <c r="H274" s="260">
        <v>1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6" t="s">
        <v>141</v>
      </c>
      <c r="AU274" s="266" t="s">
        <v>83</v>
      </c>
      <c r="AV274" s="15" t="s">
        <v>140</v>
      </c>
      <c r="AW274" s="15" t="s">
        <v>30</v>
      </c>
      <c r="AX274" s="15" t="s">
        <v>81</v>
      </c>
      <c r="AY274" s="266" t="s">
        <v>134</v>
      </c>
    </row>
    <row r="275" s="2" customFormat="1" ht="22.2" customHeight="1">
      <c r="A275" s="39"/>
      <c r="B275" s="40"/>
      <c r="C275" s="220" t="s">
        <v>324</v>
      </c>
      <c r="D275" s="220" t="s">
        <v>136</v>
      </c>
      <c r="E275" s="221" t="s">
        <v>325</v>
      </c>
      <c r="F275" s="222" t="s">
        <v>326</v>
      </c>
      <c r="G275" s="223" t="s">
        <v>219</v>
      </c>
      <c r="H275" s="224">
        <v>2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38</v>
      </c>
      <c r="O275" s="92"/>
      <c r="P275" s="230">
        <f>O275*H275</f>
        <v>0</v>
      </c>
      <c r="Q275" s="230">
        <v>0.42080000000000001</v>
      </c>
      <c r="R275" s="230">
        <f>Q275*H275</f>
        <v>0.84160000000000001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140</v>
      </c>
      <c r="AT275" s="232" t="s">
        <v>136</v>
      </c>
      <c r="AU275" s="232" t="s">
        <v>83</v>
      </c>
      <c r="AY275" s="18" t="s">
        <v>134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81</v>
      </c>
      <c r="BK275" s="233">
        <f>ROUND(I275*H275,2)</f>
        <v>0</v>
      </c>
      <c r="BL275" s="18" t="s">
        <v>140</v>
      </c>
      <c r="BM275" s="232" t="s">
        <v>327</v>
      </c>
    </row>
    <row r="276" s="13" customFormat="1">
      <c r="A276" s="13"/>
      <c r="B276" s="234"/>
      <c r="C276" s="235"/>
      <c r="D276" s="236" t="s">
        <v>141</v>
      </c>
      <c r="E276" s="237" t="s">
        <v>1</v>
      </c>
      <c r="F276" s="238" t="s">
        <v>328</v>
      </c>
      <c r="G276" s="235"/>
      <c r="H276" s="237" t="s">
        <v>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141</v>
      </c>
      <c r="AU276" s="244" t="s">
        <v>83</v>
      </c>
      <c r="AV276" s="13" t="s">
        <v>81</v>
      </c>
      <c r="AW276" s="13" t="s">
        <v>30</v>
      </c>
      <c r="AX276" s="13" t="s">
        <v>73</v>
      </c>
      <c r="AY276" s="244" t="s">
        <v>134</v>
      </c>
    </row>
    <row r="277" s="14" customFormat="1">
      <c r="A277" s="14"/>
      <c r="B277" s="245"/>
      <c r="C277" s="246"/>
      <c r="D277" s="236" t="s">
        <v>141</v>
      </c>
      <c r="E277" s="247" t="s">
        <v>1</v>
      </c>
      <c r="F277" s="248" t="s">
        <v>83</v>
      </c>
      <c r="G277" s="246"/>
      <c r="H277" s="249">
        <v>2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141</v>
      </c>
      <c r="AU277" s="255" t="s">
        <v>83</v>
      </c>
      <c r="AV277" s="14" t="s">
        <v>83</v>
      </c>
      <c r="AW277" s="14" t="s">
        <v>30</v>
      </c>
      <c r="AX277" s="14" t="s">
        <v>73</v>
      </c>
      <c r="AY277" s="255" t="s">
        <v>134</v>
      </c>
    </row>
    <row r="278" s="15" customFormat="1">
      <c r="A278" s="15"/>
      <c r="B278" s="256"/>
      <c r="C278" s="257"/>
      <c r="D278" s="236" t="s">
        <v>141</v>
      </c>
      <c r="E278" s="258" t="s">
        <v>1</v>
      </c>
      <c r="F278" s="259" t="s">
        <v>146</v>
      </c>
      <c r="G278" s="257"/>
      <c r="H278" s="260">
        <v>2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141</v>
      </c>
      <c r="AU278" s="266" t="s">
        <v>83</v>
      </c>
      <c r="AV278" s="15" t="s">
        <v>140</v>
      </c>
      <c r="AW278" s="15" t="s">
        <v>30</v>
      </c>
      <c r="AX278" s="15" t="s">
        <v>81</v>
      </c>
      <c r="AY278" s="266" t="s">
        <v>134</v>
      </c>
    </row>
    <row r="279" s="2" customFormat="1" ht="14.4" customHeight="1">
      <c r="A279" s="39"/>
      <c r="B279" s="40"/>
      <c r="C279" s="220" t="s">
        <v>235</v>
      </c>
      <c r="D279" s="220" t="s">
        <v>136</v>
      </c>
      <c r="E279" s="221" t="s">
        <v>329</v>
      </c>
      <c r="F279" s="222" t="s">
        <v>330</v>
      </c>
      <c r="G279" s="223" t="s">
        <v>230</v>
      </c>
      <c r="H279" s="224">
        <v>1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38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140</v>
      </c>
      <c r="AT279" s="232" t="s">
        <v>136</v>
      </c>
      <c r="AU279" s="232" t="s">
        <v>83</v>
      </c>
      <c r="AY279" s="18" t="s">
        <v>134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81</v>
      </c>
      <c r="BK279" s="233">
        <f>ROUND(I279*H279,2)</f>
        <v>0</v>
      </c>
      <c r="BL279" s="18" t="s">
        <v>140</v>
      </c>
      <c r="BM279" s="232" t="s">
        <v>331</v>
      </c>
    </row>
    <row r="280" s="13" customFormat="1">
      <c r="A280" s="13"/>
      <c r="B280" s="234"/>
      <c r="C280" s="235"/>
      <c r="D280" s="236" t="s">
        <v>141</v>
      </c>
      <c r="E280" s="237" t="s">
        <v>1</v>
      </c>
      <c r="F280" s="238" t="s">
        <v>332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141</v>
      </c>
      <c r="AU280" s="244" t="s">
        <v>83</v>
      </c>
      <c r="AV280" s="13" t="s">
        <v>81</v>
      </c>
      <c r="AW280" s="13" t="s">
        <v>30</v>
      </c>
      <c r="AX280" s="13" t="s">
        <v>73</v>
      </c>
      <c r="AY280" s="244" t="s">
        <v>134</v>
      </c>
    </row>
    <row r="281" s="14" customFormat="1">
      <c r="A281" s="14"/>
      <c r="B281" s="245"/>
      <c r="C281" s="246"/>
      <c r="D281" s="236" t="s">
        <v>141</v>
      </c>
      <c r="E281" s="247" t="s">
        <v>1</v>
      </c>
      <c r="F281" s="248" t="s">
        <v>310</v>
      </c>
      <c r="G281" s="246"/>
      <c r="H281" s="249">
        <v>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141</v>
      </c>
      <c r="AU281" s="255" t="s">
        <v>83</v>
      </c>
      <c r="AV281" s="14" t="s">
        <v>83</v>
      </c>
      <c r="AW281" s="14" t="s">
        <v>30</v>
      </c>
      <c r="AX281" s="14" t="s">
        <v>73</v>
      </c>
      <c r="AY281" s="255" t="s">
        <v>134</v>
      </c>
    </row>
    <row r="282" s="15" customFormat="1">
      <c r="A282" s="15"/>
      <c r="B282" s="256"/>
      <c r="C282" s="257"/>
      <c r="D282" s="236" t="s">
        <v>141</v>
      </c>
      <c r="E282" s="258" t="s">
        <v>1</v>
      </c>
      <c r="F282" s="259" t="s">
        <v>146</v>
      </c>
      <c r="G282" s="257"/>
      <c r="H282" s="260">
        <v>1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6" t="s">
        <v>141</v>
      </c>
      <c r="AU282" s="266" t="s">
        <v>83</v>
      </c>
      <c r="AV282" s="15" t="s">
        <v>140</v>
      </c>
      <c r="AW282" s="15" t="s">
        <v>30</v>
      </c>
      <c r="AX282" s="15" t="s">
        <v>81</v>
      </c>
      <c r="AY282" s="266" t="s">
        <v>134</v>
      </c>
    </row>
    <row r="283" s="12" customFormat="1" ht="22.8" customHeight="1">
      <c r="A283" s="12"/>
      <c r="B283" s="204"/>
      <c r="C283" s="205"/>
      <c r="D283" s="206" t="s">
        <v>72</v>
      </c>
      <c r="E283" s="218" t="s">
        <v>199</v>
      </c>
      <c r="F283" s="218" t="s">
        <v>333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SUM(P284:P315)</f>
        <v>0</v>
      </c>
      <c r="Q283" s="212"/>
      <c r="R283" s="213">
        <f>SUM(R284:R315)</f>
        <v>60.665811617000003</v>
      </c>
      <c r="S283" s="212"/>
      <c r="T283" s="214">
        <f>SUM(T284:T315)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81</v>
      </c>
      <c r="AT283" s="216" t="s">
        <v>72</v>
      </c>
      <c r="AU283" s="216" t="s">
        <v>81</v>
      </c>
      <c r="AY283" s="215" t="s">
        <v>134</v>
      </c>
      <c r="BK283" s="217">
        <f>SUM(BK284:BK315)</f>
        <v>0</v>
      </c>
    </row>
    <row r="284" s="2" customFormat="1" ht="22.2" customHeight="1">
      <c r="A284" s="39"/>
      <c r="B284" s="40"/>
      <c r="C284" s="220" t="s">
        <v>334</v>
      </c>
      <c r="D284" s="220" t="s">
        <v>136</v>
      </c>
      <c r="E284" s="221" t="s">
        <v>335</v>
      </c>
      <c r="F284" s="222" t="s">
        <v>336</v>
      </c>
      <c r="G284" s="223" t="s">
        <v>213</v>
      </c>
      <c r="H284" s="224">
        <v>43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38</v>
      </c>
      <c r="O284" s="92"/>
      <c r="P284" s="230">
        <f>O284*H284</f>
        <v>0</v>
      </c>
      <c r="Q284" s="230">
        <v>0.15540000000000001</v>
      </c>
      <c r="R284" s="230">
        <f>Q284*H284</f>
        <v>6.6822000000000008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140</v>
      </c>
      <c r="AT284" s="232" t="s">
        <v>136</v>
      </c>
      <c r="AU284" s="232" t="s">
        <v>83</v>
      </c>
      <c r="AY284" s="18" t="s">
        <v>134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81</v>
      </c>
      <c r="BK284" s="233">
        <f>ROUND(I284*H284,2)</f>
        <v>0</v>
      </c>
      <c r="BL284" s="18" t="s">
        <v>140</v>
      </c>
      <c r="BM284" s="232" t="s">
        <v>337</v>
      </c>
    </row>
    <row r="285" s="13" customFormat="1">
      <c r="A285" s="13"/>
      <c r="B285" s="234"/>
      <c r="C285" s="235"/>
      <c r="D285" s="236" t="s">
        <v>141</v>
      </c>
      <c r="E285" s="237" t="s">
        <v>1</v>
      </c>
      <c r="F285" s="238" t="s">
        <v>338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141</v>
      </c>
      <c r="AU285" s="244" t="s">
        <v>83</v>
      </c>
      <c r="AV285" s="13" t="s">
        <v>81</v>
      </c>
      <c r="AW285" s="13" t="s">
        <v>30</v>
      </c>
      <c r="AX285" s="13" t="s">
        <v>73</v>
      </c>
      <c r="AY285" s="244" t="s">
        <v>134</v>
      </c>
    </row>
    <row r="286" s="14" customFormat="1">
      <c r="A286" s="14"/>
      <c r="B286" s="245"/>
      <c r="C286" s="246"/>
      <c r="D286" s="236" t="s">
        <v>141</v>
      </c>
      <c r="E286" s="247" t="s">
        <v>1</v>
      </c>
      <c r="F286" s="248" t="s">
        <v>339</v>
      </c>
      <c r="G286" s="246"/>
      <c r="H286" s="249">
        <v>43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141</v>
      </c>
      <c r="AU286" s="255" t="s">
        <v>83</v>
      </c>
      <c r="AV286" s="14" t="s">
        <v>83</v>
      </c>
      <c r="AW286" s="14" t="s">
        <v>30</v>
      </c>
      <c r="AX286" s="14" t="s">
        <v>81</v>
      </c>
      <c r="AY286" s="255" t="s">
        <v>134</v>
      </c>
    </row>
    <row r="287" s="2" customFormat="1" ht="19.8" customHeight="1">
      <c r="A287" s="39"/>
      <c r="B287" s="40"/>
      <c r="C287" s="267" t="s">
        <v>247</v>
      </c>
      <c r="D287" s="267" t="s">
        <v>205</v>
      </c>
      <c r="E287" s="268" t="s">
        <v>340</v>
      </c>
      <c r="F287" s="269" t="s">
        <v>341</v>
      </c>
      <c r="G287" s="270" t="s">
        <v>213</v>
      </c>
      <c r="H287" s="271">
        <v>43.859999999999999</v>
      </c>
      <c r="I287" s="272"/>
      <c r="J287" s="273">
        <f>ROUND(I287*H287,2)</f>
        <v>0</v>
      </c>
      <c r="K287" s="274"/>
      <c r="L287" s="275"/>
      <c r="M287" s="276" t="s">
        <v>1</v>
      </c>
      <c r="N287" s="277" t="s">
        <v>38</v>
      </c>
      <c r="O287" s="92"/>
      <c r="P287" s="230">
        <f>O287*H287</f>
        <v>0</v>
      </c>
      <c r="Q287" s="230">
        <v>0.048300000000000003</v>
      </c>
      <c r="R287" s="230">
        <f>Q287*H287</f>
        <v>2.1184380000000003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190</v>
      </c>
      <c r="AT287" s="232" t="s">
        <v>205</v>
      </c>
      <c r="AU287" s="232" t="s">
        <v>83</v>
      </c>
      <c r="AY287" s="18" t="s">
        <v>134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81</v>
      </c>
      <c r="BK287" s="233">
        <f>ROUND(I287*H287,2)</f>
        <v>0</v>
      </c>
      <c r="BL287" s="18" t="s">
        <v>140</v>
      </c>
      <c r="BM287" s="232" t="s">
        <v>342</v>
      </c>
    </row>
    <row r="288" s="14" customFormat="1">
      <c r="A288" s="14"/>
      <c r="B288" s="245"/>
      <c r="C288" s="246"/>
      <c r="D288" s="236" t="s">
        <v>141</v>
      </c>
      <c r="E288" s="246"/>
      <c r="F288" s="248" t="s">
        <v>343</v>
      </c>
      <c r="G288" s="246"/>
      <c r="H288" s="249">
        <v>43.859999999999999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141</v>
      </c>
      <c r="AU288" s="255" t="s">
        <v>83</v>
      </c>
      <c r="AV288" s="14" t="s">
        <v>83</v>
      </c>
      <c r="AW288" s="14" t="s">
        <v>4</v>
      </c>
      <c r="AX288" s="14" t="s">
        <v>81</v>
      </c>
      <c r="AY288" s="255" t="s">
        <v>134</v>
      </c>
    </row>
    <row r="289" s="2" customFormat="1" ht="30" customHeight="1">
      <c r="A289" s="39"/>
      <c r="B289" s="40"/>
      <c r="C289" s="220" t="s">
        <v>344</v>
      </c>
      <c r="D289" s="220" t="s">
        <v>136</v>
      </c>
      <c r="E289" s="221" t="s">
        <v>345</v>
      </c>
      <c r="F289" s="222" t="s">
        <v>346</v>
      </c>
      <c r="G289" s="223" t="s">
        <v>213</v>
      </c>
      <c r="H289" s="224">
        <v>236.80000000000001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38</v>
      </c>
      <c r="O289" s="92"/>
      <c r="P289" s="230">
        <f>O289*H289</f>
        <v>0</v>
      </c>
      <c r="Q289" s="230">
        <v>0.12949959999999999</v>
      </c>
      <c r="R289" s="230">
        <f>Q289*H289</f>
        <v>30.665505280000001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140</v>
      </c>
      <c r="AT289" s="232" t="s">
        <v>136</v>
      </c>
      <c r="AU289" s="232" t="s">
        <v>83</v>
      </c>
      <c r="AY289" s="18" t="s">
        <v>134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81</v>
      </c>
      <c r="BK289" s="233">
        <f>ROUND(I289*H289,2)</f>
        <v>0</v>
      </c>
      <c r="BL289" s="18" t="s">
        <v>140</v>
      </c>
      <c r="BM289" s="232" t="s">
        <v>347</v>
      </c>
    </row>
    <row r="290" s="13" customFormat="1">
      <c r="A290" s="13"/>
      <c r="B290" s="234"/>
      <c r="C290" s="235"/>
      <c r="D290" s="236" t="s">
        <v>141</v>
      </c>
      <c r="E290" s="237" t="s">
        <v>1</v>
      </c>
      <c r="F290" s="238" t="s">
        <v>348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141</v>
      </c>
      <c r="AU290" s="244" t="s">
        <v>83</v>
      </c>
      <c r="AV290" s="13" t="s">
        <v>81</v>
      </c>
      <c r="AW290" s="13" t="s">
        <v>30</v>
      </c>
      <c r="AX290" s="13" t="s">
        <v>73</v>
      </c>
      <c r="AY290" s="244" t="s">
        <v>134</v>
      </c>
    </row>
    <row r="291" s="13" customFormat="1">
      <c r="A291" s="13"/>
      <c r="B291" s="234"/>
      <c r="C291" s="235"/>
      <c r="D291" s="236" t="s">
        <v>141</v>
      </c>
      <c r="E291" s="237" t="s">
        <v>1</v>
      </c>
      <c r="F291" s="238" t="s">
        <v>237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141</v>
      </c>
      <c r="AU291" s="244" t="s">
        <v>83</v>
      </c>
      <c r="AV291" s="13" t="s">
        <v>81</v>
      </c>
      <c r="AW291" s="13" t="s">
        <v>30</v>
      </c>
      <c r="AX291" s="13" t="s">
        <v>73</v>
      </c>
      <c r="AY291" s="244" t="s">
        <v>134</v>
      </c>
    </row>
    <row r="292" s="14" customFormat="1">
      <c r="A292" s="14"/>
      <c r="B292" s="245"/>
      <c r="C292" s="246"/>
      <c r="D292" s="236" t="s">
        <v>141</v>
      </c>
      <c r="E292" s="247" t="s">
        <v>1</v>
      </c>
      <c r="F292" s="248" t="s">
        <v>349</v>
      </c>
      <c r="G292" s="246"/>
      <c r="H292" s="249">
        <v>287.80000000000001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141</v>
      </c>
      <c r="AU292" s="255" t="s">
        <v>83</v>
      </c>
      <c r="AV292" s="14" t="s">
        <v>83</v>
      </c>
      <c r="AW292" s="14" t="s">
        <v>30</v>
      </c>
      <c r="AX292" s="14" t="s">
        <v>73</v>
      </c>
      <c r="AY292" s="255" t="s">
        <v>134</v>
      </c>
    </row>
    <row r="293" s="14" customFormat="1">
      <c r="A293" s="14"/>
      <c r="B293" s="245"/>
      <c r="C293" s="246"/>
      <c r="D293" s="236" t="s">
        <v>141</v>
      </c>
      <c r="E293" s="247" t="s">
        <v>1</v>
      </c>
      <c r="F293" s="248" t="s">
        <v>350</v>
      </c>
      <c r="G293" s="246"/>
      <c r="H293" s="249">
        <v>-51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141</v>
      </c>
      <c r="AU293" s="255" t="s">
        <v>83</v>
      </c>
      <c r="AV293" s="14" t="s">
        <v>83</v>
      </c>
      <c r="AW293" s="14" t="s">
        <v>30</v>
      </c>
      <c r="AX293" s="14" t="s">
        <v>73</v>
      </c>
      <c r="AY293" s="255" t="s">
        <v>134</v>
      </c>
    </row>
    <row r="294" s="15" customFormat="1">
      <c r="A294" s="15"/>
      <c r="B294" s="256"/>
      <c r="C294" s="257"/>
      <c r="D294" s="236" t="s">
        <v>141</v>
      </c>
      <c r="E294" s="258" t="s">
        <v>1</v>
      </c>
      <c r="F294" s="259" t="s">
        <v>146</v>
      </c>
      <c r="G294" s="257"/>
      <c r="H294" s="260">
        <v>236.80000000000001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141</v>
      </c>
      <c r="AU294" s="266" t="s">
        <v>83</v>
      </c>
      <c r="AV294" s="15" t="s">
        <v>140</v>
      </c>
      <c r="AW294" s="15" t="s">
        <v>30</v>
      </c>
      <c r="AX294" s="15" t="s">
        <v>81</v>
      </c>
      <c r="AY294" s="266" t="s">
        <v>134</v>
      </c>
    </row>
    <row r="295" s="2" customFormat="1" ht="14.4" customHeight="1">
      <c r="A295" s="39"/>
      <c r="B295" s="40"/>
      <c r="C295" s="267" t="s">
        <v>255</v>
      </c>
      <c r="D295" s="267" t="s">
        <v>205</v>
      </c>
      <c r="E295" s="268" t="s">
        <v>351</v>
      </c>
      <c r="F295" s="269" t="s">
        <v>352</v>
      </c>
      <c r="G295" s="270" t="s">
        <v>213</v>
      </c>
      <c r="H295" s="271">
        <v>241.536</v>
      </c>
      <c r="I295" s="272"/>
      <c r="J295" s="273">
        <f>ROUND(I295*H295,2)</f>
        <v>0</v>
      </c>
      <c r="K295" s="274"/>
      <c r="L295" s="275"/>
      <c r="M295" s="276" t="s">
        <v>1</v>
      </c>
      <c r="N295" s="277" t="s">
        <v>38</v>
      </c>
      <c r="O295" s="92"/>
      <c r="P295" s="230">
        <f>O295*H295</f>
        <v>0</v>
      </c>
      <c r="Q295" s="230">
        <v>0.056120000000000003</v>
      </c>
      <c r="R295" s="230">
        <f>Q295*H295</f>
        <v>13.555000320000001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190</v>
      </c>
      <c r="AT295" s="232" t="s">
        <v>205</v>
      </c>
      <c r="AU295" s="232" t="s">
        <v>83</v>
      </c>
      <c r="AY295" s="18" t="s">
        <v>134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81</v>
      </c>
      <c r="BK295" s="233">
        <f>ROUND(I295*H295,2)</f>
        <v>0</v>
      </c>
      <c r="BL295" s="18" t="s">
        <v>140</v>
      </c>
      <c r="BM295" s="232" t="s">
        <v>353</v>
      </c>
    </row>
    <row r="296" s="13" customFormat="1">
      <c r="A296" s="13"/>
      <c r="B296" s="234"/>
      <c r="C296" s="235"/>
      <c r="D296" s="236" t="s">
        <v>141</v>
      </c>
      <c r="E296" s="237" t="s">
        <v>1</v>
      </c>
      <c r="F296" s="238" t="s">
        <v>354</v>
      </c>
      <c r="G296" s="235"/>
      <c r="H296" s="237" t="s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141</v>
      </c>
      <c r="AU296" s="244" t="s">
        <v>83</v>
      </c>
      <c r="AV296" s="13" t="s">
        <v>81</v>
      </c>
      <c r="AW296" s="13" t="s">
        <v>30</v>
      </c>
      <c r="AX296" s="13" t="s">
        <v>73</v>
      </c>
      <c r="AY296" s="244" t="s">
        <v>134</v>
      </c>
    </row>
    <row r="297" s="14" customFormat="1">
      <c r="A297" s="14"/>
      <c r="B297" s="245"/>
      <c r="C297" s="246"/>
      <c r="D297" s="236" t="s">
        <v>141</v>
      </c>
      <c r="E297" s="247" t="s">
        <v>1</v>
      </c>
      <c r="F297" s="248" t="s">
        <v>355</v>
      </c>
      <c r="G297" s="246"/>
      <c r="H297" s="249">
        <v>236.80000000000001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141</v>
      </c>
      <c r="AU297" s="255" t="s">
        <v>83</v>
      </c>
      <c r="AV297" s="14" t="s">
        <v>83</v>
      </c>
      <c r="AW297" s="14" t="s">
        <v>30</v>
      </c>
      <c r="AX297" s="14" t="s">
        <v>73</v>
      </c>
      <c r="AY297" s="255" t="s">
        <v>134</v>
      </c>
    </row>
    <row r="298" s="15" customFormat="1">
      <c r="A298" s="15"/>
      <c r="B298" s="256"/>
      <c r="C298" s="257"/>
      <c r="D298" s="236" t="s">
        <v>141</v>
      </c>
      <c r="E298" s="258" t="s">
        <v>1</v>
      </c>
      <c r="F298" s="259" t="s">
        <v>146</v>
      </c>
      <c r="G298" s="257"/>
      <c r="H298" s="260">
        <v>236.80000000000001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6" t="s">
        <v>141</v>
      </c>
      <c r="AU298" s="266" t="s">
        <v>83</v>
      </c>
      <c r="AV298" s="15" t="s">
        <v>140</v>
      </c>
      <c r="AW298" s="15" t="s">
        <v>30</v>
      </c>
      <c r="AX298" s="15" t="s">
        <v>81</v>
      </c>
      <c r="AY298" s="266" t="s">
        <v>134</v>
      </c>
    </row>
    <row r="299" s="14" customFormat="1">
      <c r="A299" s="14"/>
      <c r="B299" s="245"/>
      <c r="C299" s="246"/>
      <c r="D299" s="236" t="s">
        <v>141</v>
      </c>
      <c r="E299" s="246"/>
      <c r="F299" s="248" t="s">
        <v>356</v>
      </c>
      <c r="G299" s="246"/>
      <c r="H299" s="249">
        <v>241.536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141</v>
      </c>
      <c r="AU299" s="255" t="s">
        <v>83</v>
      </c>
      <c r="AV299" s="14" t="s">
        <v>83</v>
      </c>
      <c r="AW299" s="14" t="s">
        <v>4</v>
      </c>
      <c r="AX299" s="14" t="s">
        <v>81</v>
      </c>
      <c r="AY299" s="255" t="s">
        <v>134</v>
      </c>
    </row>
    <row r="300" s="2" customFormat="1" ht="22.2" customHeight="1">
      <c r="A300" s="39"/>
      <c r="B300" s="40"/>
      <c r="C300" s="220" t="s">
        <v>357</v>
      </c>
      <c r="D300" s="220" t="s">
        <v>136</v>
      </c>
      <c r="E300" s="221" t="s">
        <v>358</v>
      </c>
      <c r="F300" s="222" t="s">
        <v>359</v>
      </c>
      <c r="G300" s="223" t="s">
        <v>160</v>
      </c>
      <c r="H300" s="224">
        <v>3.3879999999999999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38</v>
      </c>
      <c r="O300" s="92"/>
      <c r="P300" s="230">
        <f>O300*H300</f>
        <v>0</v>
      </c>
      <c r="Q300" s="230">
        <v>2.2563399999999998</v>
      </c>
      <c r="R300" s="230">
        <f>Q300*H300</f>
        <v>7.6444799199999993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140</v>
      </c>
      <c r="AT300" s="232" t="s">
        <v>136</v>
      </c>
      <c r="AU300" s="232" t="s">
        <v>83</v>
      </c>
      <c r="AY300" s="18" t="s">
        <v>134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81</v>
      </c>
      <c r="BK300" s="233">
        <f>ROUND(I300*H300,2)</f>
        <v>0</v>
      </c>
      <c r="BL300" s="18" t="s">
        <v>140</v>
      </c>
      <c r="BM300" s="232" t="s">
        <v>360</v>
      </c>
    </row>
    <row r="301" s="13" customFormat="1">
      <c r="A301" s="13"/>
      <c r="B301" s="234"/>
      <c r="C301" s="235"/>
      <c r="D301" s="236" t="s">
        <v>141</v>
      </c>
      <c r="E301" s="237" t="s">
        <v>1</v>
      </c>
      <c r="F301" s="238" t="s">
        <v>361</v>
      </c>
      <c r="G301" s="235"/>
      <c r="H301" s="237" t="s">
        <v>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141</v>
      </c>
      <c r="AU301" s="244" t="s">
        <v>83</v>
      </c>
      <c r="AV301" s="13" t="s">
        <v>81</v>
      </c>
      <c r="AW301" s="13" t="s">
        <v>30</v>
      </c>
      <c r="AX301" s="13" t="s">
        <v>73</v>
      </c>
      <c r="AY301" s="244" t="s">
        <v>134</v>
      </c>
    </row>
    <row r="302" s="14" customFormat="1">
      <c r="A302" s="14"/>
      <c r="B302" s="245"/>
      <c r="C302" s="246"/>
      <c r="D302" s="236" t="s">
        <v>141</v>
      </c>
      <c r="E302" s="247" t="s">
        <v>1</v>
      </c>
      <c r="F302" s="248" t="s">
        <v>362</v>
      </c>
      <c r="G302" s="246"/>
      <c r="H302" s="249">
        <v>2.3679999999999999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141</v>
      </c>
      <c r="AU302" s="255" t="s">
        <v>83</v>
      </c>
      <c r="AV302" s="14" t="s">
        <v>83</v>
      </c>
      <c r="AW302" s="14" t="s">
        <v>30</v>
      </c>
      <c r="AX302" s="14" t="s">
        <v>73</v>
      </c>
      <c r="AY302" s="255" t="s">
        <v>134</v>
      </c>
    </row>
    <row r="303" s="13" customFormat="1">
      <c r="A303" s="13"/>
      <c r="B303" s="234"/>
      <c r="C303" s="235"/>
      <c r="D303" s="236" t="s">
        <v>141</v>
      </c>
      <c r="E303" s="237" t="s">
        <v>1</v>
      </c>
      <c r="F303" s="238" t="s">
        <v>363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141</v>
      </c>
      <c r="AU303" s="244" t="s">
        <v>83</v>
      </c>
      <c r="AV303" s="13" t="s">
        <v>81</v>
      </c>
      <c r="AW303" s="13" t="s">
        <v>30</v>
      </c>
      <c r="AX303" s="13" t="s">
        <v>73</v>
      </c>
      <c r="AY303" s="244" t="s">
        <v>134</v>
      </c>
    </row>
    <row r="304" s="14" customFormat="1">
      <c r="A304" s="14"/>
      <c r="B304" s="245"/>
      <c r="C304" s="246"/>
      <c r="D304" s="236" t="s">
        <v>141</v>
      </c>
      <c r="E304" s="247" t="s">
        <v>1</v>
      </c>
      <c r="F304" s="248" t="s">
        <v>364</v>
      </c>
      <c r="G304" s="246"/>
      <c r="H304" s="249">
        <v>1.02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141</v>
      </c>
      <c r="AU304" s="255" t="s">
        <v>83</v>
      </c>
      <c r="AV304" s="14" t="s">
        <v>83</v>
      </c>
      <c r="AW304" s="14" t="s">
        <v>30</v>
      </c>
      <c r="AX304" s="14" t="s">
        <v>73</v>
      </c>
      <c r="AY304" s="255" t="s">
        <v>134</v>
      </c>
    </row>
    <row r="305" s="15" customFormat="1">
      <c r="A305" s="15"/>
      <c r="B305" s="256"/>
      <c r="C305" s="257"/>
      <c r="D305" s="236" t="s">
        <v>141</v>
      </c>
      <c r="E305" s="258" t="s">
        <v>1</v>
      </c>
      <c r="F305" s="259" t="s">
        <v>146</v>
      </c>
      <c r="G305" s="257"/>
      <c r="H305" s="260">
        <v>3.3879999999999999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141</v>
      </c>
      <c r="AU305" s="266" t="s">
        <v>83</v>
      </c>
      <c r="AV305" s="15" t="s">
        <v>140</v>
      </c>
      <c r="AW305" s="15" t="s">
        <v>30</v>
      </c>
      <c r="AX305" s="15" t="s">
        <v>81</v>
      </c>
      <c r="AY305" s="266" t="s">
        <v>134</v>
      </c>
    </row>
    <row r="306" s="2" customFormat="1" ht="19.8" customHeight="1">
      <c r="A306" s="39"/>
      <c r="B306" s="40"/>
      <c r="C306" s="220" t="s">
        <v>365</v>
      </c>
      <c r="D306" s="220" t="s">
        <v>136</v>
      </c>
      <c r="E306" s="221" t="s">
        <v>366</v>
      </c>
      <c r="F306" s="222" t="s">
        <v>367</v>
      </c>
      <c r="G306" s="223" t="s">
        <v>213</v>
      </c>
      <c r="H306" s="224">
        <v>18.600000000000001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38</v>
      </c>
      <c r="O306" s="92"/>
      <c r="P306" s="230">
        <f>O306*H306</f>
        <v>0</v>
      </c>
      <c r="Q306" s="230">
        <v>1.6449999999999999E-06</v>
      </c>
      <c r="R306" s="230">
        <f>Q306*H306</f>
        <v>3.0596999999999999E-05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140</v>
      </c>
      <c r="AT306" s="232" t="s">
        <v>136</v>
      </c>
      <c r="AU306" s="232" t="s">
        <v>83</v>
      </c>
      <c r="AY306" s="18" t="s">
        <v>134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81</v>
      </c>
      <c r="BK306" s="233">
        <f>ROUND(I306*H306,2)</f>
        <v>0</v>
      </c>
      <c r="BL306" s="18" t="s">
        <v>140</v>
      </c>
      <c r="BM306" s="232" t="s">
        <v>368</v>
      </c>
    </row>
    <row r="307" s="14" customFormat="1">
      <c r="A307" s="14"/>
      <c r="B307" s="245"/>
      <c r="C307" s="246"/>
      <c r="D307" s="236" t="s">
        <v>141</v>
      </c>
      <c r="E307" s="247" t="s">
        <v>1</v>
      </c>
      <c r="F307" s="248" t="s">
        <v>369</v>
      </c>
      <c r="G307" s="246"/>
      <c r="H307" s="249">
        <v>18.600000000000001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141</v>
      </c>
      <c r="AU307" s="255" t="s">
        <v>83</v>
      </c>
      <c r="AV307" s="14" t="s">
        <v>83</v>
      </c>
      <c r="AW307" s="14" t="s">
        <v>30</v>
      </c>
      <c r="AX307" s="14" t="s">
        <v>73</v>
      </c>
      <c r="AY307" s="255" t="s">
        <v>134</v>
      </c>
    </row>
    <row r="308" s="15" customFormat="1">
      <c r="A308" s="15"/>
      <c r="B308" s="256"/>
      <c r="C308" s="257"/>
      <c r="D308" s="236" t="s">
        <v>141</v>
      </c>
      <c r="E308" s="258" t="s">
        <v>1</v>
      </c>
      <c r="F308" s="259" t="s">
        <v>146</v>
      </c>
      <c r="G308" s="257"/>
      <c r="H308" s="260">
        <v>18.600000000000001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141</v>
      </c>
      <c r="AU308" s="266" t="s">
        <v>83</v>
      </c>
      <c r="AV308" s="15" t="s">
        <v>140</v>
      </c>
      <c r="AW308" s="15" t="s">
        <v>30</v>
      </c>
      <c r="AX308" s="15" t="s">
        <v>81</v>
      </c>
      <c r="AY308" s="266" t="s">
        <v>134</v>
      </c>
    </row>
    <row r="309" s="2" customFormat="1" ht="22.2" customHeight="1">
      <c r="A309" s="39"/>
      <c r="B309" s="40"/>
      <c r="C309" s="220" t="s">
        <v>370</v>
      </c>
      <c r="D309" s="220" t="s">
        <v>136</v>
      </c>
      <c r="E309" s="221" t="s">
        <v>371</v>
      </c>
      <c r="F309" s="222" t="s">
        <v>372</v>
      </c>
      <c r="G309" s="223" t="s">
        <v>213</v>
      </c>
      <c r="H309" s="224">
        <v>6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38</v>
      </c>
      <c r="O309" s="92"/>
      <c r="P309" s="230">
        <f>O309*H309</f>
        <v>0</v>
      </c>
      <c r="Q309" s="230">
        <v>2.6250000000000001E-05</v>
      </c>
      <c r="R309" s="230">
        <f>Q309*H309</f>
        <v>0.00015750000000000001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140</v>
      </c>
      <c r="AT309" s="232" t="s">
        <v>136</v>
      </c>
      <c r="AU309" s="232" t="s">
        <v>83</v>
      </c>
      <c r="AY309" s="18" t="s">
        <v>134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81</v>
      </c>
      <c r="BK309" s="233">
        <f>ROUND(I309*H309,2)</f>
        <v>0</v>
      </c>
      <c r="BL309" s="18" t="s">
        <v>140</v>
      </c>
      <c r="BM309" s="232" t="s">
        <v>373</v>
      </c>
    </row>
    <row r="310" s="14" customFormat="1">
      <c r="A310" s="14"/>
      <c r="B310" s="245"/>
      <c r="C310" s="246"/>
      <c r="D310" s="236" t="s">
        <v>141</v>
      </c>
      <c r="E310" s="247" t="s">
        <v>1</v>
      </c>
      <c r="F310" s="248" t="s">
        <v>374</v>
      </c>
      <c r="G310" s="246"/>
      <c r="H310" s="249">
        <v>6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141</v>
      </c>
      <c r="AU310" s="255" t="s">
        <v>83</v>
      </c>
      <c r="AV310" s="14" t="s">
        <v>83</v>
      </c>
      <c r="AW310" s="14" t="s">
        <v>30</v>
      </c>
      <c r="AX310" s="14" t="s">
        <v>73</v>
      </c>
      <c r="AY310" s="255" t="s">
        <v>134</v>
      </c>
    </row>
    <row r="311" s="15" customFormat="1">
      <c r="A311" s="15"/>
      <c r="B311" s="256"/>
      <c r="C311" s="257"/>
      <c r="D311" s="236" t="s">
        <v>141</v>
      </c>
      <c r="E311" s="258" t="s">
        <v>1</v>
      </c>
      <c r="F311" s="259" t="s">
        <v>146</v>
      </c>
      <c r="G311" s="257"/>
      <c r="H311" s="260">
        <v>6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141</v>
      </c>
      <c r="AU311" s="266" t="s">
        <v>83</v>
      </c>
      <c r="AV311" s="15" t="s">
        <v>140</v>
      </c>
      <c r="AW311" s="15" t="s">
        <v>30</v>
      </c>
      <c r="AX311" s="15" t="s">
        <v>81</v>
      </c>
      <c r="AY311" s="266" t="s">
        <v>134</v>
      </c>
    </row>
    <row r="312" s="2" customFormat="1" ht="14.4" customHeight="1">
      <c r="A312" s="39"/>
      <c r="B312" s="40"/>
      <c r="C312" s="220" t="s">
        <v>375</v>
      </c>
      <c r="D312" s="220" t="s">
        <v>136</v>
      </c>
      <c r="E312" s="221" t="s">
        <v>376</v>
      </c>
      <c r="F312" s="222" t="s">
        <v>377</v>
      </c>
      <c r="G312" s="223" t="s">
        <v>378</v>
      </c>
      <c r="H312" s="224">
        <v>16.539999999999999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38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140</v>
      </c>
      <c r="AT312" s="232" t="s">
        <v>136</v>
      </c>
      <c r="AU312" s="232" t="s">
        <v>83</v>
      </c>
      <c r="AY312" s="18" t="s">
        <v>134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81</v>
      </c>
      <c r="BK312" s="233">
        <f>ROUND(I312*H312,2)</f>
        <v>0</v>
      </c>
      <c r="BL312" s="18" t="s">
        <v>140</v>
      </c>
      <c r="BM312" s="232" t="s">
        <v>379</v>
      </c>
    </row>
    <row r="313" s="13" customFormat="1">
      <c r="A313" s="13"/>
      <c r="B313" s="234"/>
      <c r="C313" s="235"/>
      <c r="D313" s="236" t="s">
        <v>141</v>
      </c>
      <c r="E313" s="237" t="s">
        <v>1</v>
      </c>
      <c r="F313" s="238" t="s">
        <v>380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141</v>
      </c>
      <c r="AU313" s="244" t="s">
        <v>83</v>
      </c>
      <c r="AV313" s="13" t="s">
        <v>81</v>
      </c>
      <c r="AW313" s="13" t="s">
        <v>30</v>
      </c>
      <c r="AX313" s="13" t="s">
        <v>73</v>
      </c>
      <c r="AY313" s="244" t="s">
        <v>134</v>
      </c>
    </row>
    <row r="314" s="14" customFormat="1">
      <c r="A314" s="14"/>
      <c r="B314" s="245"/>
      <c r="C314" s="246"/>
      <c r="D314" s="236" t="s">
        <v>141</v>
      </c>
      <c r="E314" s="247" t="s">
        <v>1</v>
      </c>
      <c r="F314" s="248" t="s">
        <v>381</v>
      </c>
      <c r="G314" s="246"/>
      <c r="H314" s="249">
        <v>16.539999999999999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141</v>
      </c>
      <c r="AU314" s="255" t="s">
        <v>83</v>
      </c>
      <c r="AV314" s="14" t="s">
        <v>83</v>
      </c>
      <c r="AW314" s="14" t="s">
        <v>30</v>
      </c>
      <c r="AX314" s="14" t="s">
        <v>73</v>
      </c>
      <c r="AY314" s="255" t="s">
        <v>134</v>
      </c>
    </row>
    <row r="315" s="15" customFormat="1">
      <c r="A315" s="15"/>
      <c r="B315" s="256"/>
      <c r="C315" s="257"/>
      <c r="D315" s="236" t="s">
        <v>141</v>
      </c>
      <c r="E315" s="258" t="s">
        <v>1</v>
      </c>
      <c r="F315" s="259" t="s">
        <v>146</v>
      </c>
      <c r="G315" s="257"/>
      <c r="H315" s="260">
        <v>16.539999999999999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141</v>
      </c>
      <c r="AU315" s="266" t="s">
        <v>83</v>
      </c>
      <c r="AV315" s="15" t="s">
        <v>140</v>
      </c>
      <c r="AW315" s="15" t="s">
        <v>30</v>
      </c>
      <c r="AX315" s="15" t="s">
        <v>81</v>
      </c>
      <c r="AY315" s="266" t="s">
        <v>134</v>
      </c>
    </row>
    <row r="316" s="12" customFormat="1" ht="22.8" customHeight="1">
      <c r="A316" s="12"/>
      <c r="B316" s="204"/>
      <c r="C316" s="205"/>
      <c r="D316" s="206" t="s">
        <v>72</v>
      </c>
      <c r="E316" s="218" t="s">
        <v>382</v>
      </c>
      <c r="F316" s="218" t="s">
        <v>383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SUM(P317:P335)</f>
        <v>0</v>
      </c>
      <c r="Q316" s="212"/>
      <c r="R316" s="213">
        <f>SUM(R317:R335)</f>
        <v>0</v>
      </c>
      <c r="S316" s="212"/>
      <c r="T316" s="214">
        <f>SUM(T317:T335)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81</v>
      </c>
      <c r="AT316" s="216" t="s">
        <v>72</v>
      </c>
      <c r="AU316" s="216" t="s">
        <v>81</v>
      </c>
      <c r="AY316" s="215" t="s">
        <v>134</v>
      </c>
      <c r="BK316" s="217">
        <f>SUM(BK317:BK335)</f>
        <v>0</v>
      </c>
    </row>
    <row r="317" s="2" customFormat="1" ht="22.2" customHeight="1">
      <c r="A317" s="39"/>
      <c r="B317" s="40"/>
      <c r="C317" s="220" t="s">
        <v>384</v>
      </c>
      <c r="D317" s="220" t="s">
        <v>136</v>
      </c>
      <c r="E317" s="221" t="s">
        <v>385</v>
      </c>
      <c r="F317" s="222" t="s">
        <v>386</v>
      </c>
      <c r="G317" s="223" t="s">
        <v>387</v>
      </c>
      <c r="H317" s="224">
        <v>177.97800000000001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38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140</v>
      </c>
      <c r="AT317" s="232" t="s">
        <v>136</v>
      </c>
      <c r="AU317" s="232" t="s">
        <v>83</v>
      </c>
      <c r="AY317" s="18" t="s">
        <v>134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81</v>
      </c>
      <c r="BK317" s="233">
        <f>ROUND(I317*H317,2)</f>
        <v>0</v>
      </c>
      <c r="BL317" s="18" t="s">
        <v>140</v>
      </c>
      <c r="BM317" s="232" t="s">
        <v>388</v>
      </c>
    </row>
    <row r="318" s="13" customFormat="1">
      <c r="A318" s="13"/>
      <c r="B318" s="234"/>
      <c r="C318" s="235"/>
      <c r="D318" s="236" t="s">
        <v>141</v>
      </c>
      <c r="E318" s="237" t="s">
        <v>1</v>
      </c>
      <c r="F318" s="238" t="s">
        <v>389</v>
      </c>
      <c r="G318" s="235"/>
      <c r="H318" s="237" t="s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141</v>
      </c>
      <c r="AU318" s="244" t="s">
        <v>83</v>
      </c>
      <c r="AV318" s="13" t="s">
        <v>81</v>
      </c>
      <c r="AW318" s="13" t="s">
        <v>30</v>
      </c>
      <c r="AX318" s="13" t="s">
        <v>73</v>
      </c>
      <c r="AY318" s="244" t="s">
        <v>134</v>
      </c>
    </row>
    <row r="319" s="14" customFormat="1">
      <c r="A319" s="14"/>
      <c r="B319" s="245"/>
      <c r="C319" s="246"/>
      <c r="D319" s="236" t="s">
        <v>141</v>
      </c>
      <c r="E319" s="247" t="s">
        <v>1</v>
      </c>
      <c r="F319" s="248" t="s">
        <v>390</v>
      </c>
      <c r="G319" s="246"/>
      <c r="H319" s="249">
        <v>121.387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141</v>
      </c>
      <c r="AU319" s="255" t="s">
        <v>83</v>
      </c>
      <c r="AV319" s="14" t="s">
        <v>83</v>
      </c>
      <c r="AW319" s="14" t="s">
        <v>30</v>
      </c>
      <c r="AX319" s="14" t="s">
        <v>73</v>
      </c>
      <c r="AY319" s="255" t="s">
        <v>134</v>
      </c>
    </row>
    <row r="320" s="14" customFormat="1">
      <c r="A320" s="14"/>
      <c r="B320" s="245"/>
      <c r="C320" s="246"/>
      <c r="D320" s="236" t="s">
        <v>141</v>
      </c>
      <c r="E320" s="247" t="s">
        <v>1</v>
      </c>
      <c r="F320" s="248" t="s">
        <v>391</v>
      </c>
      <c r="G320" s="246"/>
      <c r="H320" s="249">
        <v>56.591000000000001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141</v>
      </c>
      <c r="AU320" s="255" t="s">
        <v>83</v>
      </c>
      <c r="AV320" s="14" t="s">
        <v>83</v>
      </c>
      <c r="AW320" s="14" t="s">
        <v>30</v>
      </c>
      <c r="AX320" s="14" t="s">
        <v>73</v>
      </c>
      <c r="AY320" s="255" t="s">
        <v>134</v>
      </c>
    </row>
    <row r="321" s="15" customFormat="1">
      <c r="A321" s="15"/>
      <c r="B321" s="256"/>
      <c r="C321" s="257"/>
      <c r="D321" s="236" t="s">
        <v>141</v>
      </c>
      <c r="E321" s="258" t="s">
        <v>1</v>
      </c>
      <c r="F321" s="259" t="s">
        <v>146</v>
      </c>
      <c r="G321" s="257"/>
      <c r="H321" s="260">
        <v>177.97800000000001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141</v>
      </c>
      <c r="AU321" s="266" t="s">
        <v>83</v>
      </c>
      <c r="AV321" s="15" t="s">
        <v>140</v>
      </c>
      <c r="AW321" s="15" t="s">
        <v>30</v>
      </c>
      <c r="AX321" s="15" t="s">
        <v>81</v>
      </c>
      <c r="AY321" s="266" t="s">
        <v>134</v>
      </c>
    </row>
    <row r="322" s="2" customFormat="1" ht="19.8" customHeight="1">
      <c r="A322" s="39"/>
      <c r="B322" s="40"/>
      <c r="C322" s="220" t="s">
        <v>269</v>
      </c>
      <c r="D322" s="220" t="s">
        <v>136</v>
      </c>
      <c r="E322" s="221" t="s">
        <v>392</v>
      </c>
      <c r="F322" s="222" t="s">
        <v>393</v>
      </c>
      <c r="G322" s="223" t="s">
        <v>387</v>
      </c>
      <c r="H322" s="224">
        <v>75.721000000000004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38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140</v>
      </c>
      <c r="AT322" s="232" t="s">
        <v>136</v>
      </c>
      <c r="AU322" s="232" t="s">
        <v>83</v>
      </c>
      <c r="AY322" s="18" t="s">
        <v>134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81</v>
      </c>
      <c r="BK322" s="233">
        <f>ROUND(I322*H322,2)</f>
        <v>0</v>
      </c>
      <c r="BL322" s="18" t="s">
        <v>140</v>
      </c>
      <c r="BM322" s="232" t="s">
        <v>394</v>
      </c>
    </row>
    <row r="323" s="13" customFormat="1">
      <c r="A323" s="13"/>
      <c r="B323" s="234"/>
      <c r="C323" s="235"/>
      <c r="D323" s="236" t="s">
        <v>141</v>
      </c>
      <c r="E323" s="237" t="s">
        <v>1</v>
      </c>
      <c r="F323" s="238" t="s">
        <v>395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141</v>
      </c>
      <c r="AU323" s="244" t="s">
        <v>83</v>
      </c>
      <c r="AV323" s="13" t="s">
        <v>81</v>
      </c>
      <c r="AW323" s="13" t="s">
        <v>30</v>
      </c>
      <c r="AX323" s="13" t="s">
        <v>73</v>
      </c>
      <c r="AY323" s="244" t="s">
        <v>134</v>
      </c>
    </row>
    <row r="324" s="14" customFormat="1">
      <c r="A324" s="14"/>
      <c r="B324" s="245"/>
      <c r="C324" s="246"/>
      <c r="D324" s="236" t="s">
        <v>141</v>
      </c>
      <c r="E324" s="247" t="s">
        <v>1</v>
      </c>
      <c r="F324" s="248" t="s">
        <v>396</v>
      </c>
      <c r="G324" s="246"/>
      <c r="H324" s="249">
        <v>14.092000000000001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141</v>
      </c>
      <c r="AU324" s="255" t="s">
        <v>83</v>
      </c>
      <c r="AV324" s="14" t="s">
        <v>83</v>
      </c>
      <c r="AW324" s="14" t="s">
        <v>30</v>
      </c>
      <c r="AX324" s="14" t="s">
        <v>73</v>
      </c>
      <c r="AY324" s="255" t="s">
        <v>134</v>
      </c>
    </row>
    <row r="325" s="14" customFormat="1">
      <c r="A325" s="14"/>
      <c r="B325" s="245"/>
      <c r="C325" s="246"/>
      <c r="D325" s="236" t="s">
        <v>141</v>
      </c>
      <c r="E325" s="247" t="s">
        <v>1</v>
      </c>
      <c r="F325" s="248" t="s">
        <v>397</v>
      </c>
      <c r="G325" s="246"/>
      <c r="H325" s="249">
        <v>5.0380000000000003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141</v>
      </c>
      <c r="AU325" s="255" t="s">
        <v>83</v>
      </c>
      <c r="AV325" s="14" t="s">
        <v>83</v>
      </c>
      <c r="AW325" s="14" t="s">
        <v>30</v>
      </c>
      <c r="AX325" s="14" t="s">
        <v>73</v>
      </c>
      <c r="AY325" s="255" t="s">
        <v>134</v>
      </c>
    </row>
    <row r="326" s="14" customFormat="1">
      <c r="A326" s="14"/>
      <c r="B326" s="245"/>
      <c r="C326" s="246"/>
      <c r="D326" s="236" t="s">
        <v>141</v>
      </c>
      <c r="E326" s="247" t="s">
        <v>1</v>
      </c>
      <c r="F326" s="248" t="s">
        <v>398</v>
      </c>
      <c r="G326" s="246"/>
      <c r="H326" s="249">
        <v>56.591000000000001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141</v>
      </c>
      <c r="AU326" s="255" t="s">
        <v>83</v>
      </c>
      <c r="AV326" s="14" t="s">
        <v>83</v>
      </c>
      <c r="AW326" s="14" t="s">
        <v>30</v>
      </c>
      <c r="AX326" s="14" t="s">
        <v>73</v>
      </c>
      <c r="AY326" s="255" t="s">
        <v>134</v>
      </c>
    </row>
    <row r="327" s="15" customFormat="1">
      <c r="A327" s="15"/>
      <c r="B327" s="256"/>
      <c r="C327" s="257"/>
      <c r="D327" s="236" t="s">
        <v>141</v>
      </c>
      <c r="E327" s="258" t="s">
        <v>1</v>
      </c>
      <c r="F327" s="259" t="s">
        <v>146</v>
      </c>
      <c r="G327" s="257"/>
      <c r="H327" s="260">
        <v>75.721000000000004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141</v>
      </c>
      <c r="AU327" s="266" t="s">
        <v>83</v>
      </c>
      <c r="AV327" s="15" t="s">
        <v>140</v>
      </c>
      <c r="AW327" s="15" t="s">
        <v>30</v>
      </c>
      <c r="AX327" s="15" t="s">
        <v>81</v>
      </c>
      <c r="AY327" s="266" t="s">
        <v>134</v>
      </c>
    </row>
    <row r="328" s="2" customFormat="1" ht="22.2" customHeight="1">
      <c r="A328" s="39"/>
      <c r="B328" s="40"/>
      <c r="C328" s="220" t="s">
        <v>399</v>
      </c>
      <c r="D328" s="220" t="s">
        <v>136</v>
      </c>
      <c r="E328" s="221" t="s">
        <v>400</v>
      </c>
      <c r="F328" s="222" t="s">
        <v>401</v>
      </c>
      <c r="G328" s="223" t="s">
        <v>387</v>
      </c>
      <c r="H328" s="224">
        <v>397.80500000000001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38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140</v>
      </c>
      <c r="AT328" s="232" t="s">
        <v>136</v>
      </c>
      <c r="AU328" s="232" t="s">
        <v>83</v>
      </c>
      <c r="AY328" s="18" t="s">
        <v>134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81</v>
      </c>
      <c r="BK328" s="233">
        <f>ROUND(I328*H328,2)</f>
        <v>0</v>
      </c>
      <c r="BL328" s="18" t="s">
        <v>140</v>
      </c>
      <c r="BM328" s="232" t="s">
        <v>402</v>
      </c>
    </row>
    <row r="329" s="13" customFormat="1">
      <c r="A329" s="13"/>
      <c r="B329" s="234"/>
      <c r="C329" s="235"/>
      <c r="D329" s="236" t="s">
        <v>141</v>
      </c>
      <c r="E329" s="237" t="s">
        <v>1</v>
      </c>
      <c r="F329" s="238" t="s">
        <v>403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141</v>
      </c>
      <c r="AU329" s="244" t="s">
        <v>83</v>
      </c>
      <c r="AV329" s="13" t="s">
        <v>81</v>
      </c>
      <c r="AW329" s="13" t="s">
        <v>30</v>
      </c>
      <c r="AX329" s="13" t="s">
        <v>73</v>
      </c>
      <c r="AY329" s="244" t="s">
        <v>134</v>
      </c>
    </row>
    <row r="330" s="14" customFormat="1">
      <c r="A330" s="14"/>
      <c r="B330" s="245"/>
      <c r="C330" s="246"/>
      <c r="D330" s="236" t="s">
        <v>141</v>
      </c>
      <c r="E330" s="247" t="s">
        <v>1</v>
      </c>
      <c r="F330" s="248" t="s">
        <v>404</v>
      </c>
      <c r="G330" s="246"/>
      <c r="H330" s="249">
        <v>397.80500000000001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141</v>
      </c>
      <c r="AU330" s="255" t="s">
        <v>83</v>
      </c>
      <c r="AV330" s="14" t="s">
        <v>83</v>
      </c>
      <c r="AW330" s="14" t="s">
        <v>30</v>
      </c>
      <c r="AX330" s="14" t="s">
        <v>73</v>
      </c>
      <c r="AY330" s="255" t="s">
        <v>134</v>
      </c>
    </row>
    <row r="331" s="15" customFormat="1">
      <c r="A331" s="15"/>
      <c r="B331" s="256"/>
      <c r="C331" s="257"/>
      <c r="D331" s="236" t="s">
        <v>141</v>
      </c>
      <c r="E331" s="258" t="s">
        <v>1</v>
      </c>
      <c r="F331" s="259" t="s">
        <v>146</v>
      </c>
      <c r="G331" s="257"/>
      <c r="H331" s="260">
        <v>397.80500000000001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141</v>
      </c>
      <c r="AU331" s="266" t="s">
        <v>83</v>
      </c>
      <c r="AV331" s="15" t="s">
        <v>140</v>
      </c>
      <c r="AW331" s="15" t="s">
        <v>30</v>
      </c>
      <c r="AX331" s="15" t="s">
        <v>81</v>
      </c>
      <c r="AY331" s="266" t="s">
        <v>134</v>
      </c>
    </row>
    <row r="332" s="2" customFormat="1" ht="30" customHeight="1">
      <c r="A332" s="39"/>
      <c r="B332" s="40"/>
      <c r="C332" s="220" t="s">
        <v>277</v>
      </c>
      <c r="D332" s="220" t="s">
        <v>136</v>
      </c>
      <c r="E332" s="221" t="s">
        <v>405</v>
      </c>
      <c r="F332" s="222" t="s">
        <v>406</v>
      </c>
      <c r="G332" s="223" t="s">
        <v>387</v>
      </c>
      <c r="H332" s="224">
        <v>19.129999999999999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38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140</v>
      </c>
      <c r="AT332" s="232" t="s">
        <v>136</v>
      </c>
      <c r="AU332" s="232" t="s">
        <v>83</v>
      </c>
      <c r="AY332" s="18" t="s">
        <v>134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81</v>
      </c>
      <c r="BK332" s="233">
        <f>ROUND(I332*H332,2)</f>
        <v>0</v>
      </c>
      <c r="BL332" s="18" t="s">
        <v>140</v>
      </c>
      <c r="BM332" s="232" t="s">
        <v>407</v>
      </c>
    </row>
    <row r="333" s="14" customFormat="1">
      <c r="A333" s="14"/>
      <c r="B333" s="245"/>
      <c r="C333" s="246"/>
      <c r="D333" s="236" t="s">
        <v>141</v>
      </c>
      <c r="E333" s="247" t="s">
        <v>1</v>
      </c>
      <c r="F333" s="248" t="s">
        <v>396</v>
      </c>
      <c r="G333" s="246"/>
      <c r="H333" s="249">
        <v>14.092000000000001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141</v>
      </c>
      <c r="AU333" s="255" t="s">
        <v>83</v>
      </c>
      <c r="AV333" s="14" t="s">
        <v>83</v>
      </c>
      <c r="AW333" s="14" t="s">
        <v>30</v>
      </c>
      <c r="AX333" s="14" t="s">
        <v>73</v>
      </c>
      <c r="AY333" s="255" t="s">
        <v>134</v>
      </c>
    </row>
    <row r="334" s="14" customFormat="1">
      <c r="A334" s="14"/>
      <c r="B334" s="245"/>
      <c r="C334" s="246"/>
      <c r="D334" s="236" t="s">
        <v>141</v>
      </c>
      <c r="E334" s="247" t="s">
        <v>1</v>
      </c>
      <c r="F334" s="248" t="s">
        <v>397</v>
      </c>
      <c r="G334" s="246"/>
      <c r="H334" s="249">
        <v>5.0380000000000003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141</v>
      </c>
      <c r="AU334" s="255" t="s">
        <v>83</v>
      </c>
      <c r="AV334" s="14" t="s">
        <v>83</v>
      </c>
      <c r="AW334" s="14" t="s">
        <v>30</v>
      </c>
      <c r="AX334" s="14" t="s">
        <v>73</v>
      </c>
      <c r="AY334" s="255" t="s">
        <v>134</v>
      </c>
    </row>
    <row r="335" s="15" customFormat="1">
      <c r="A335" s="15"/>
      <c r="B335" s="256"/>
      <c r="C335" s="257"/>
      <c r="D335" s="236" t="s">
        <v>141</v>
      </c>
      <c r="E335" s="258" t="s">
        <v>1</v>
      </c>
      <c r="F335" s="259" t="s">
        <v>146</v>
      </c>
      <c r="G335" s="257"/>
      <c r="H335" s="260">
        <v>19.129999999999999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141</v>
      </c>
      <c r="AU335" s="266" t="s">
        <v>83</v>
      </c>
      <c r="AV335" s="15" t="s">
        <v>140</v>
      </c>
      <c r="AW335" s="15" t="s">
        <v>30</v>
      </c>
      <c r="AX335" s="15" t="s">
        <v>81</v>
      </c>
      <c r="AY335" s="266" t="s">
        <v>134</v>
      </c>
    </row>
    <row r="336" s="12" customFormat="1" ht="22.8" customHeight="1">
      <c r="A336" s="12"/>
      <c r="B336" s="204"/>
      <c r="C336" s="205"/>
      <c r="D336" s="206" t="s">
        <v>72</v>
      </c>
      <c r="E336" s="218" t="s">
        <v>408</v>
      </c>
      <c r="F336" s="218" t="s">
        <v>409</v>
      </c>
      <c r="G336" s="205"/>
      <c r="H336" s="205"/>
      <c r="I336" s="208"/>
      <c r="J336" s="219">
        <f>BK336</f>
        <v>0</v>
      </c>
      <c r="K336" s="205"/>
      <c r="L336" s="210"/>
      <c r="M336" s="211"/>
      <c r="N336" s="212"/>
      <c r="O336" s="212"/>
      <c r="P336" s="213">
        <f>P337</f>
        <v>0</v>
      </c>
      <c r="Q336" s="212"/>
      <c r="R336" s="213">
        <f>R337</f>
        <v>0</v>
      </c>
      <c r="S336" s="212"/>
      <c r="T336" s="214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81</v>
      </c>
      <c r="AT336" s="216" t="s">
        <v>72</v>
      </c>
      <c r="AU336" s="216" t="s">
        <v>81</v>
      </c>
      <c r="AY336" s="215" t="s">
        <v>134</v>
      </c>
      <c r="BK336" s="217">
        <f>BK337</f>
        <v>0</v>
      </c>
    </row>
    <row r="337" s="2" customFormat="1" ht="22.2" customHeight="1">
      <c r="A337" s="39"/>
      <c r="B337" s="40"/>
      <c r="C337" s="220" t="s">
        <v>410</v>
      </c>
      <c r="D337" s="220" t="s">
        <v>136</v>
      </c>
      <c r="E337" s="221" t="s">
        <v>411</v>
      </c>
      <c r="F337" s="222" t="s">
        <v>412</v>
      </c>
      <c r="G337" s="223" t="s">
        <v>387</v>
      </c>
      <c r="H337" s="224">
        <v>224.19499999999999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38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140</v>
      </c>
      <c r="AT337" s="232" t="s">
        <v>136</v>
      </c>
      <c r="AU337" s="232" t="s">
        <v>83</v>
      </c>
      <c r="AY337" s="18" t="s">
        <v>134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81</v>
      </c>
      <c r="BK337" s="233">
        <f>ROUND(I337*H337,2)</f>
        <v>0</v>
      </c>
      <c r="BL337" s="18" t="s">
        <v>140</v>
      </c>
      <c r="BM337" s="232" t="s">
        <v>413</v>
      </c>
    </row>
    <row r="338" s="12" customFormat="1" ht="25.92" customHeight="1">
      <c r="A338" s="12"/>
      <c r="B338" s="204"/>
      <c r="C338" s="205"/>
      <c r="D338" s="206" t="s">
        <v>72</v>
      </c>
      <c r="E338" s="207" t="s">
        <v>414</v>
      </c>
      <c r="F338" s="207" t="s">
        <v>415</v>
      </c>
      <c r="G338" s="205"/>
      <c r="H338" s="205"/>
      <c r="I338" s="208"/>
      <c r="J338" s="209">
        <f>BK338</f>
        <v>0</v>
      </c>
      <c r="K338" s="205"/>
      <c r="L338" s="210"/>
      <c r="M338" s="211"/>
      <c r="N338" s="212"/>
      <c r="O338" s="212"/>
      <c r="P338" s="213">
        <f>P339+P343</f>
        <v>0</v>
      </c>
      <c r="Q338" s="212"/>
      <c r="R338" s="213">
        <f>R339+R343</f>
        <v>0.013740000000000001</v>
      </c>
      <c r="S338" s="212"/>
      <c r="T338" s="214">
        <f>T339+T343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83</v>
      </c>
      <c r="AT338" s="216" t="s">
        <v>72</v>
      </c>
      <c r="AU338" s="216" t="s">
        <v>73</v>
      </c>
      <c r="AY338" s="215" t="s">
        <v>134</v>
      </c>
      <c r="BK338" s="217">
        <f>BK339+BK343</f>
        <v>0</v>
      </c>
    </row>
    <row r="339" s="12" customFormat="1" ht="22.8" customHeight="1">
      <c r="A339" s="12"/>
      <c r="B339" s="204"/>
      <c r="C339" s="205"/>
      <c r="D339" s="206" t="s">
        <v>72</v>
      </c>
      <c r="E339" s="218" t="s">
        <v>416</v>
      </c>
      <c r="F339" s="218" t="s">
        <v>417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SUM(P340:P342)</f>
        <v>0</v>
      </c>
      <c r="Q339" s="212"/>
      <c r="R339" s="213">
        <f>SUM(R340:R342)</f>
        <v>0.012240000000000001</v>
      </c>
      <c r="S339" s="212"/>
      <c r="T339" s="214">
        <f>SUM(T340:T342)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83</v>
      </c>
      <c r="AT339" s="216" t="s">
        <v>72</v>
      </c>
      <c r="AU339" s="216" t="s">
        <v>81</v>
      </c>
      <c r="AY339" s="215" t="s">
        <v>134</v>
      </c>
      <c r="BK339" s="217">
        <f>SUM(BK340:BK342)</f>
        <v>0</v>
      </c>
    </row>
    <row r="340" s="2" customFormat="1" ht="22.2" customHeight="1">
      <c r="A340" s="39"/>
      <c r="B340" s="40"/>
      <c r="C340" s="220" t="s">
        <v>281</v>
      </c>
      <c r="D340" s="220" t="s">
        <v>136</v>
      </c>
      <c r="E340" s="221" t="s">
        <v>418</v>
      </c>
      <c r="F340" s="222" t="s">
        <v>419</v>
      </c>
      <c r="G340" s="223" t="s">
        <v>139</v>
      </c>
      <c r="H340" s="224">
        <v>30.600000000000001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38</v>
      </c>
      <c r="O340" s="92"/>
      <c r="P340" s="230">
        <f>O340*H340</f>
        <v>0</v>
      </c>
      <c r="Q340" s="230">
        <v>0.00040000000000000002</v>
      </c>
      <c r="R340" s="230">
        <f>Q340*H340</f>
        <v>0.012240000000000001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140</v>
      </c>
      <c r="AT340" s="232" t="s">
        <v>136</v>
      </c>
      <c r="AU340" s="232" t="s">
        <v>83</v>
      </c>
      <c r="AY340" s="18" t="s">
        <v>134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81</v>
      </c>
      <c r="BK340" s="233">
        <f>ROUND(I340*H340,2)</f>
        <v>0</v>
      </c>
      <c r="BL340" s="18" t="s">
        <v>140</v>
      </c>
      <c r="BM340" s="232" t="s">
        <v>420</v>
      </c>
    </row>
    <row r="341" s="14" customFormat="1">
      <c r="A341" s="14"/>
      <c r="B341" s="245"/>
      <c r="C341" s="246"/>
      <c r="D341" s="236" t="s">
        <v>141</v>
      </c>
      <c r="E341" s="247" t="s">
        <v>1</v>
      </c>
      <c r="F341" s="248" t="s">
        <v>421</v>
      </c>
      <c r="G341" s="246"/>
      <c r="H341" s="249">
        <v>30.600000000000001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141</v>
      </c>
      <c r="AU341" s="255" t="s">
        <v>83</v>
      </c>
      <c r="AV341" s="14" t="s">
        <v>83</v>
      </c>
      <c r="AW341" s="14" t="s">
        <v>30</v>
      </c>
      <c r="AX341" s="14" t="s">
        <v>81</v>
      </c>
      <c r="AY341" s="255" t="s">
        <v>134</v>
      </c>
    </row>
    <row r="342" s="2" customFormat="1" ht="22.2" customHeight="1">
      <c r="A342" s="39"/>
      <c r="B342" s="40"/>
      <c r="C342" s="220" t="s">
        <v>422</v>
      </c>
      <c r="D342" s="220" t="s">
        <v>136</v>
      </c>
      <c r="E342" s="221" t="s">
        <v>423</v>
      </c>
      <c r="F342" s="222" t="s">
        <v>424</v>
      </c>
      <c r="G342" s="223" t="s">
        <v>425</v>
      </c>
      <c r="H342" s="289"/>
      <c r="I342" s="225"/>
      <c r="J342" s="226">
        <f>ROUND(I342*H342,2)</f>
        <v>0</v>
      </c>
      <c r="K342" s="227"/>
      <c r="L342" s="45"/>
      <c r="M342" s="228" t="s">
        <v>1</v>
      </c>
      <c r="N342" s="229" t="s">
        <v>38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244</v>
      </c>
      <c r="AT342" s="232" t="s">
        <v>136</v>
      </c>
      <c r="AU342" s="232" t="s">
        <v>83</v>
      </c>
      <c r="AY342" s="18" t="s">
        <v>134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81</v>
      </c>
      <c r="BK342" s="233">
        <f>ROUND(I342*H342,2)</f>
        <v>0</v>
      </c>
      <c r="BL342" s="18" t="s">
        <v>244</v>
      </c>
      <c r="BM342" s="232" t="s">
        <v>426</v>
      </c>
    </row>
    <row r="343" s="12" customFormat="1" ht="22.8" customHeight="1">
      <c r="A343" s="12"/>
      <c r="B343" s="204"/>
      <c r="C343" s="205"/>
      <c r="D343" s="206" t="s">
        <v>72</v>
      </c>
      <c r="E343" s="218" t="s">
        <v>427</v>
      </c>
      <c r="F343" s="218" t="s">
        <v>428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SUM(P344:P351)</f>
        <v>0</v>
      </c>
      <c r="Q343" s="212"/>
      <c r="R343" s="213">
        <f>SUM(R344:R351)</f>
        <v>0.0015</v>
      </c>
      <c r="S343" s="212"/>
      <c r="T343" s="214">
        <f>SUM(T344:T351)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5" t="s">
        <v>83</v>
      </c>
      <c r="AT343" s="216" t="s">
        <v>72</v>
      </c>
      <c r="AU343" s="216" t="s">
        <v>81</v>
      </c>
      <c r="AY343" s="215" t="s">
        <v>134</v>
      </c>
      <c r="BK343" s="217">
        <f>SUM(BK344:BK351)</f>
        <v>0</v>
      </c>
    </row>
    <row r="344" s="2" customFormat="1" ht="22.2" customHeight="1">
      <c r="A344" s="39"/>
      <c r="B344" s="40"/>
      <c r="C344" s="220" t="s">
        <v>288</v>
      </c>
      <c r="D344" s="220" t="s">
        <v>136</v>
      </c>
      <c r="E344" s="221" t="s">
        <v>429</v>
      </c>
      <c r="F344" s="222" t="s">
        <v>430</v>
      </c>
      <c r="G344" s="223" t="s">
        <v>219</v>
      </c>
      <c r="H344" s="224">
        <v>1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38</v>
      </c>
      <c r="O344" s="92"/>
      <c r="P344" s="230">
        <f>O344*H344</f>
        <v>0</v>
      </c>
      <c r="Q344" s="230">
        <v>0.0015</v>
      </c>
      <c r="R344" s="230">
        <f>Q344*H344</f>
        <v>0.0015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244</v>
      </c>
      <c r="AT344" s="232" t="s">
        <v>136</v>
      </c>
      <c r="AU344" s="232" t="s">
        <v>83</v>
      </c>
      <c r="AY344" s="18" t="s">
        <v>134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81</v>
      </c>
      <c r="BK344" s="233">
        <f>ROUND(I344*H344,2)</f>
        <v>0</v>
      </c>
      <c r="BL344" s="18" t="s">
        <v>244</v>
      </c>
      <c r="BM344" s="232" t="s">
        <v>431</v>
      </c>
    </row>
    <row r="345" s="13" customFormat="1">
      <c r="A345" s="13"/>
      <c r="B345" s="234"/>
      <c r="C345" s="235"/>
      <c r="D345" s="236" t="s">
        <v>141</v>
      </c>
      <c r="E345" s="237" t="s">
        <v>1</v>
      </c>
      <c r="F345" s="238" t="s">
        <v>432</v>
      </c>
      <c r="G345" s="235"/>
      <c r="H345" s="237" t="s">
        <v>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141</v>
      </c>
      <c r="AU345" s="244" t="s">
        <v>83</v>
      </c>
      <c r="AV345" s="13" t="s">
        <v>81</v>
      </c>
      <c r="AW345" s="13" t="s">
        <v>30</v>
      </c>
      <c r="AX345" s="13" t="s">
        <v>73</v>
      </c>
      <c r="AY345" s="244" t="s">
        <v>134</v>
      </c>
    </row>
    <row r="346" s="14" customFormat="1">
      <c r="A346" s="14"/>
      <c r="B346" s="245"/>
      <c r="C346" s="246"/>
      <c r="D346" s="236" t="s">
        <v>141</v>
      </c>
      <c r="E346" s="247" t="s">
        <v>1</v>
      </c>
      <c r="F346" s="248" t="s">
        <v>81</v>
      </c>
      <c r="G346" s="246"/>
      <c r="H346" s="249">
        <v>1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141</v>
      </c>
      <c r="AU346" s="255" t="s">
        <v>83</v>
      </c>
      <c r="AV346" s="14" t="s">
        <v>83</v>
      </c>
      <c r="AW346" s="14" t="s">
        <v>30</v>
      </c>
      <c r="AX346" s="14" t="s">
        <v>73</v>
      </c>
      <c r="AY346" s="255" t="s">
        <v>134</v>
      </c>
    </row>
    <row r="347" s="15" customFormat="1">
      <c r="A347" s="15"/>
      <c r="B347" s="256"/>
      <c r="C347" s="257"/>
      <c r="D347" s="236" t="s">
        <v>141</v>
      </c>
      <c r="E347" s="258" t="s">
        <v>1</v>
      </c>
      <c r="F347" s="259" t="s">
        <v>146</v>
      </c>
      <c r="G347" s="257"/>
      <c r="H347" s="260">
        <v>1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141</v>
      </c>
      <c r="AU347" s="266" t="s">
        <v>83</v>
      </c>
      <c r="AV347" s="15" t="s">
        <v>140</v>
      </c>
      <c r="AW347" s="15" t="s">
        <v>30</v>
      </c>
      <c r="AX347" s="15" t="s">
        <v>81</v>
      </c>
      <c r="AY347" s="266" t="s">
        <v>134</v>
      </c>
    </row>
    <row r="348" s="2" customFormat="1" ht="14.4" customHeight="1">
      <c r="A348" s="39"/>
      <c r="B348" s="40"/>
      <c r="C348" s="220" t="s">
        <v>433</v>
      </c>
      <c r="D348" s="220" t="s">
        <v>136</v>
      </c>
      <c r="E348" s="221" t="s">
        <v>434</v>
      </c>
      <c r="F348" s="222" t="s">
        <v>435</v>
      </c>
      <c r="G348" s="223" t="s">
        <v>230</v>
      </c>
      <c r="H348" s="224">
        <v>1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38</v>
      </c>
      <c r="O348" s="92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244</v>
      </c>
      <c r="AT348" s="232" t="s">
        <v>136</v>
      </c>
      <c r="AU348" s="232" t="s">
        <v>83</v>
      </c>
      <c r="AY348" s="18" t="s">
        <v>134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81</v>
      </c>
      <c r="BK348" s="233">
        <f>ROUND(I348*H348,2)</f>
        <v>0</v>
      </c>
      <c r="BL348" s="18" t="s">
        <v>244</v>
      </c>
      <c r="BM348" s="232" t="s">
        <v>436</v>
      </c>
    </row>
    <row r="349" s="13" customFormat="1">
      <c r="A349" s="13"/>
      <c r="B349" s="234"/>
      <c r="C349" s="235"/>
      <c r="D349" s="236" t="s">
        <v>141</v>
      </c>
      <c r="E349" s="237" t="s">
        <v>1</v>
      </c>
      <c r="F349" s="238" t="s">
        <v>437</v>
      </c>
      <c r="G349" s="235"/>
      <c r="H349" s="237" t="s">
        <v>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141</v>
      </c>
      <c r="AU349" s="244" t="s">
        <v>83</v>
      </c>
      <c r="AV349" s="13" t="s">
        <v>81</v>
      </c>
      <c r="AW349" s="13" t="s">
        <v>30</v>
      </c>
      <c r="AX349" s="13" t="s">
        <v>73</v>
      </c>
      <c r="AY349" s="244" t="s">
        <v>134</v>
      </c>
    </row>
    <row r="350" s="14" customFormat="1">
      <c r="A350" s="14"/>
      <c r="B350" s="245"/>
      <c r="C350" s="246"/>
      <c r="D350" s="236" t="s">
        <v>141</v>
      </c>
      <c r="E350" s="247" t="s">
        <v>1</v>
      </c>
      <c r="F350" s="248" t="s">
        <v>310</v>
      </c>
      <c r="G350" s="246"/>
      <c r="H350" s="249">
        <v>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141</v>
      </c>
      <c r="AU350" s="255" t="s">
        <v>83</v>
      </c>
      <c r="AV350" s="14" t="s">
        <v>83</v>
      </c>
      <c r="AW350" s="14" t="s">
        <v>30</v>
      </c>
      <c r="AX350" s="14" t="s">
        <v>73</v>
      </c>
      <c r="AY350" s="255" t="s">
        <v>134</v>
      </c>
    </row>
    <row r="351" s="15" customFormat="1">
      <c r="A351" s="15"/>
      <c r="B351" s="256"/>
      <c r="C351" s="257"/>
      <c r="D351" s="236" t="s">
        <v>141</v>
      </c>
      <c r="E351" s="258" t="s">
        <v>1</v>
      </c>
      <c r="F351" s="259" t="s">
        <v>146</v>
      </c>
      <c r="G351" s="257"/>
      <c r="H351" s="260">
        <v>1</v>
      </c>
      <c r="I351" s="261"/>
      <c r="J351" s="257"/>
      <c r="K351" s="257"/>
      <c r="L351" s="262"/>
      <c r="M351" s="290"/>
      <c r="N351" s="291"/>
      <c r="O351" s="291"/>
      <c r="P351" s="291"/>
      <c r="Q351" s="291"/>
      <c r="R351" s="291"/>
      <c r="S351" s="291"/>
      <c r="T351" s="29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141</v>
      </c>
      <c r="AU351" s="266" t="s">
        <v>83</v>
      </c>
      <c r="AV351" s="15" t="s">
        <v>140</v>
      </c>
      <c r="AW351" s="15" t="s">
        <v>30</v>
      </c>
      <c r="AX351" s="15" t="s">
        <v>81</v>
      </c>
      <c r="AY351" s="266" t="s">
        <v>134</v>
      </c>
    </row>
    <row r="352" s="2" customFormat="1" ht="6.96" customHeight="1">
      <c r="A352" s="39"/>
      <c r="B352" s="67"/>
      <c r="C352" s="68"/>
      <c r="D352" s="68"/>
      <c r="E352" s="68"/>
      <c r="F352" s="68"/>
      <c r="G352" s="68"/>
      <c r="H352" s="68"/>
      <c r="I352" s="68"/>
      <c r="J352" s="68"/>
      <c r="K352" s="68"/>
      <c r="L352" s="45"/>
      <c r="M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</row>
  </sheetData>
  <sheetProtection sheet="1" autoFilter="0" formatColumns="0" formatRows="0" objects="1" scenarios="1" spinCount="100000" saltValue="d/CMx1/pWy5RcxBjLQn3l7lk17weCW8BexQ8V2p8ez2hHZJMhSt21eQRQffwXGFi1tXbxBJ1fxNQTKuVeWBTUA==" hashValue="MrCGVDUVDv04QZehWXLWaddc3udCWAlEqyg6jcKoPdAwC4/+gRuaZJhmzO1N6xgraXwZ30xj4g6xYeZLBeW/1A==" algorithmName="SHA-512" password="DFAD"/>
  <autoFilter ref="C127:K35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438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ROUND((SUM(BE122:BE198)),  2)</f>
        <v>0</v>
      </c>
      <c r="G33" s="39"/>
      <c r="H33" s="39"/>
      <c r="I33" s="156">
        <v>0.20999999999999999</v>
      </c>
      <c r="J33" s="155">
        <f>ROUND(((SUM(BE122:BE198))*I33),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ROUND((SUM(BF122:BF198)),  2)</f>
        <v>0</v>
      </c>
      <c r="G34" s="39"/>
      <c r="H34" s="39"/>
      <c r="I34" s="156">
        <v>0.14999999999999999</v>
      </c>
      <c r="J34" s="155">
        <f>ROUND(((SUM(BF122:BF198))*I34),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ROUND((SUM(BG122:BG198)),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ROUND((SUM(BH122:BH198)),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ROUND((SUM(BI122:BI198)),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111.2 - chodník - II-445 rekonstrukce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J144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J173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114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115</v>
      </c>
      <c r="E102" s="189"/>
      <c r="F102" s="189"/>
      <c r="G102" s="189"/>
      <c r="H102" s="189"/>
      <c r="I102" s="189"/>
      <c r="J102" s="190">
        <f>J197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4" customHeight="1">
      <c r="A112" s="39"/>
      <c r="B112" s="40"/>
      <c r="C112" s="41"/>
      <c r="D112" s="41"/>
      <c r="E112" s="175" t="str">
        <f>E7</f>
        <v>0971-21-3-II - Město Šternberk, Chabičov - chodníky, II.etapa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6" customHeight="1">
      <c r="A114" s="39"/>
      <c r="B114" s="40"/>
      <c r="C114" s="41"/>
      <c r="D114" s="41"/>
      <c r="E114" s="77" t="str">
        <f>E9</f>
        <v>SO 111.2 - chodník - II-445 rekonstrukce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2. 5. 2022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6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6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120</v>
      </c>
      <c r="D121" s="195" t="s">
        <v>58</v>
      </c>
      <c r="E121" s="195" t="s">
        <v>54</v>
      </c>
      <c r="F121" s="195" t="s">
        <v>55</v>
      </c>
      <c r="G121" s="195" t="s">
        <v>121</v>
      </c>
      <c r="H121" s="195" t="s">
        <v>122</v>
      </c>
      <c r="I121" s="195" t="s">
        <v>123</v>
      </c>
      <c r="J121" s="196" t="s">
        <v>104</v>
      </c>
      <c r="K121" s="197" t="s">
        <v>124</v>
      </c>
      <c r="L121" s="198"/>
      <c r="M121" s="101" t="s">
        <v>1</v>
      </c>
      <c r="N121" s="102" t="s">
        <v>37</v>
      </c>
      <c r="O121" s="102" t="s">
        <v>125</v>
      </c>
      <c r="P121" s="102" t="s">
        <v>126</v>
      </c>
      <c r="Q121" s="102" t="s">
        <v>127</v>
      </c>
      <c r="R121" s="102" t="s">
        <v>128</v>
      </c>
      <c r="S121" s="102" t="s">
        <v>129</v>
      </c>
      <c r="T121" s="103" t="s">
        <v>130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131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67.758741479999998</v>
      </c>
      <c r="S122" s="105"/>
      <c r="T122" s="202">
        <f>T123</f>
        <v>23.599999999999998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106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72</v>
      </c>
      <c r="E123" s="207" t="s">
        <v>132</v>
      </c>
      <c r="F123" s="207" t="s">
        <v>133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P124+P144+P173+P184+P197</f>
        <v>0</v>
      </c>
      <c r="Q123" s="212"/>
      <c r="R123" s="213">
        <f>R124+R144+R173+R184+R197</f>
        <v>67.758741479999998</v>
      </c>
      <c r="S123" s="212"/>
      <c r="T123" s="214">
        <f>T124+T144+T173+T184+T197</f>
        <v>23.599999999999998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81</v>
      </c>
      <c r="AT123" s="216" t="s">
        <v>72</v>
      </c>
      <c r="AU123" s="216" t="s">
        <v>73</v>
      </c>
      <c r="AY123" s="215" t="s">
        <v>134</v>
      </c>
      <c r="BK123" s="217">
        <f>BK124+BK144+BK173+BK184+BK197</f>
        <v>0</v>
      </c>
    </row>
    <row r="124" s="12" customFormat="1" ht="22.8" customHeight="1">
      <c r="A124" s="12"/>
      <c r="B124" s="204"/>
      <c r="C124" s="205"/>
      <c r="D124" s="206" t="s">
        <v>72</v>
      </c>
      <c r="E124" s="218" t="s">
        <v>81</v>
      </c>
      <c r="F124" s="218" t="s">
        <v>135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SUM(P125:P143)</f>
        <v>0</v>
      </c>
      <c r="Q124" s="212"/>
      <c r="R124" s="213">
        <f>SUM(R125:R143)</f>
        <v>0</v>
      </c>
      <c r="S124" s="212"/>
      <c r="T124" s="214">
        <f>SUM(T125:T143)</f>
        <v>23.599999999999998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81</v>
      </c>
      <c r="AT124" s="216" t="s">
        <v>72</v>
      </c>
      <c r="AU124" s="216" t="s">
        <v>81</v>
      </c>
      <c r="AY124" s="215" t="s">
        <v>134</v>
      </c>
      <c r="BK124" s="217">
        <f>SUM(BK125:BK143)</f>
        <v>0</v>
      </c>
    </row>
    <row r="125" s="2" customFormat="1" ht="22.2" customHeight="1">
      <c r="A125" s="39"/>
      <c r="B125" s="40"/>
      <c r="C125" s="220" t="s">
        <v>81</v>
      </c>
      <c r="D125" s="220" t="s">
        <v>136</v>
      </c>
      <c r="E125" s="221" t="s">
        <v>439</v>
      </c>
      <c r="F125" s="222" t="s">
        <v>440</v>
      </c>
      <c r="G125" s="223" t="s">
        <v>139</v>
      </c>
      <c r="H125" s="224">
        <v>80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38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0.29499999999999998</v>
      </c>
      <c r="T125" s="231">
        <f>S125*H125</f>
        <v>23.599999999999998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140</v>
      </c>
      <c r="AT125" s="232" t="s">
        <v>136</v>
      </c>
      <c r="AU125" s="232" t="s">
        <v>83</v>
      </c>
      <c r="AY125" s="18" t="s">
        <v>134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81</v>
      </c>
      <c r="BK125" s="233">
        <f>ROUND(I125*H125,2)</f>
        <v>0</v>
      </c>
      <c r="BL125" s="18" t="s">
        <v>140</v>
      </c>
      <c r="BM125" s="232" t="s">
        <v>140</v>
      </c>
    </row>
    <row r="126" s="13" customFormat="1">
      <c r="A126" s="13"/>
      <c r="B126" s="234"/>
      <c r="C126" s="235"/>
      <c r="D126" s="236" t="s">
        <v>141</v>
      </c>
      <c r="E126" s="237" t="s">
        <v>1</v>
      </c>
      <c r="F126" s="238" t="s">
        <v>441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141</v>
      </c>
      <c r="AU126" s="244" t="s">
        <v>83</v>
      </c>
      <c r="AV126" s="13" t="s">
        <v>81</v>
      </c>
      <c r="AW126" s="13" t="s">
        <v>30</v>
      </c>
      <c r="AX126" s="13" t="s">
        <v>73</v>
      </c>
      <c r="AY126" s="244" t="s">
        <v>134</v>
      </c>
    </row>
    <row r="127" s="14" customFormat="1">
      <c r="A127" s="14"/>
      <c r="B127" s="245"/>
      <c r="C127" s="246"/>
      <c r="D127" s="236" t="s">
        <v>141</v>
      </c>
      <c r="E127" s="247" t="s">
        <v>1</v>
      </c>
      <c r="F127" s="248" t="s">
        <v>442</v>
      </c>
      <c r="G127" s="246"/>
      <c r="H127" s="249">
        <v>80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141</v>
      </c>
      <c r="AU127" s="255" t="s">
        <v>83</v>
      </c>
      <c r="AV127" s="14" t="s">
        <v>83</v>
      </c>
      <c r="AW127" s="14" t="s">
        <v>30</v>
      </c>
      <c r="AX127" s="14" t="s">
        <v>73</v>
      </c>
      <c r="AY127" s="255" t="s">
        <v>134</v>
      </c>
    </row>
    <row r="128" s="15" customFormat="1">
      <c r="A128" s="15"/>
      <c r="B128" s="256"/>
      <c r="C128" s="257"/>
      <c r="D128" s="236" t="s">
        <v>141</v>
      </c>
      <c r="E128" s="258" t="s">
        <v>1</v>
      </c>
      <c r="F128" s="259" t="s">
        <v>146</v>
      </c>
      <c r="G128" s="257"/>
      <c r="H128" s="260">
        <v>80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141</v>
      </c>
      <c r="AU128" s="266" t="s">
        <v>83</v>
      </c>
      <c r="AV128" s="15" t="s">
        <v>140</v>
      </c>
      <c r="AW128" s="15" t="s">
        <v>30</v>
      </c>
      <c r="AX128" s="15" t="s">
        <v>81</v>
      </c>
      <c r="AY128" s="266" t="s">
        <v>134</v>
      </c>
    </row>
    <row r="129" s="2" customFormat="1" ht="34.8" customHeight="1">
      <c r="A129" s="39"/>
      <c r="B129" s="40"/>
      <c r="C129" s="220" t="s">
        <v>83</v>
      </c>
      <c r="D129" s="220" t="s">
        <v>136</v>
      </c>
      <c r="E129" s="221" t="s">
        <v>443</v>
      </c>
      <c r="F129" s="222" t="s">
        <v>444</v>
      </c>
      <c r="G129" s="223" t="s">
        <v>160</v>
      </c>
      <c r="H129" s="224">
        <v>41.557000000000002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140</v>
      </c>
      <c r="AT129" s="232" t="s">
        <v>136</v>
      </c>
      <c r="AU129" s="232" t="s">
        <v>83</v>
      </c>
      <c r="AY129" s="18" t="s">
        <v>134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81</v>
      </c>
      <c r="BK129" s="233">
        <f>ROUND(I129*H129,2)</f>
        <v>0</v>
      </c>
      <c r="BL129" s="18" t="s">
        <v>140</v>
      </c>
      <c r="BM129" s="232" t="s">
        <v>204</v>
      </c>
    </row>
    <row r="130" s="13" customFormat="1">
      <c r="A130" s="13"/>
      <c r="B130" s="234"/>
      <c r="C130" s="235"/>
      <c r="D130" s="236" t="s">
        <v>141</v>
      </c>
      <c r="E130" s="237" t="s">
        <v>1</v>
      </c>
      <c r="F130" s="238" t="s">
        <v>445</v>
      </c>
      <c r="G130" s="235"/>
      <c r="H130" s="237" t="s">
        <v>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141</v>
      </c>
      <c r="AU130" s="244" t="s">
        <v>83</v>
      </c>
      <c r="AV130" s="13" t="s">
        <v>81</v>
      </c>
      <c r="AW130" s="13" t="s">
        <v>30</v>
      </c>
      <c r="AX130" s="13" t="s">
        <v>73</v>
      </c>
      <c r="AY130" s="244" t="s">
        <v>134</v>
      </c>
    </row>
    <row r="131" s="14" customFormat="1">
      <c r="A131" s="14"/>
      <c r="B131" s="245"/>
      <c r="C131" s="246"/>
      <c r="D131" s="236" t="s">
        <v>141</v>
      </c>
      <c r="E131" s="247" t="s">
        <v>1</v>
      </c>
      <c r="F131" s="248" t="s">
        <v>446</v>
      </c>
      <c r="G131" s="246"/>
      <c r="H131" s="249">
        <v>38.267000000000003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141</v>
      </c>
      <c r="AU131" s="255" t="s">
        <v>83</v>
      </c>
      <c r="AV131" s="14" t="s">
        <v>83</v>
      </c>
      <c r="AW131" s="14" t="s">
        <v>30</v>
      </c>
      <c r="AX131" s="14" t="s">
        <v>73</v>
      </c>
      <c r="AY131" s="255" t="s">
        <v>134</v>
      </c>
    </row>
    <row r="132" s="14" customFormat="1">
      <c r="A132" s="14"/>
      <c r="B132" s="245"/>
      <c r="C132" s="246"/>
      <c r="D132" s="236" t="s">
        <v>141</v>
      </c>
      <c r="E132" s="247" t="s">
        <v>1</v>
      </c>
      <c r="F132" s="248" t="s">
        <v>447</v>
      </c>
      <c r="G132" s="246"/>
      <c r="H132" s="249">
        <v>3.29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141</v>
      </c>
      <c r="AU132" s="255" t="s">
        <v>83</v>
      </c>
      <c r="AV132" s="14" t="s">
        <v>83</v>
      </c>
      <c r="AW132" s="14" t="s">
        <v>30</v>
      </c>
      <c r="AX132" s="14" t="s">
        <v>73</v>
      </c>
      <c r="AY132" s="255" t="s">
        <v>134</v>
      </c>
    </row>
    <row r="133" s="15" customFormat="1">
      <c r="A133" s="15"/>
      <c r="B133" s="256"/>
      <c r="C133" s="257"/>
      <c r="D133" s="236" t="s">
        <v>141</v>
      </c>
      <c r="E133" s="258" t="s">
        <v>1</v>
      </c>
      <c r="F133" s="259" t="s">
        <v>146</v>
      </c>
      <c r="G133" s="257"/>
      <c r="H133" s="260">
        <v>41.557000000000002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141</v>
      </c>
      <c r="AU133" s="266" t="s">
        <v>83</v>
      </c>
      <c r="AV133" s="15" t="s">
        <v>140</v>
      </c>
      <c r="AW133" s="15" t="s">
        <v>30</v>
      </c>
      <c r="AX133" s="15" t="s">
        <v>81</v>
      </c>
      <c r="AY133" s="266" t="s">
        <v>134</v>
      </c>
    </row>
    <row r="134" s="2" customFormat="1" ht="34.8" customHeight="1">
      <c r="A134" s="39"/>
      <c r="B134" s="40"/>
      <c r="C134" s="220" t="s">
        <v>151</v>
      </c>
      <c r="D134" s="220" t="s">
        <v>136</v>
      </c>
      <c r="E134" s="221" t="s">
        <v>177</v>
      </c>
      <c r="F134" s="222" t="s">
        <v>178</v>
      </c>
      <c r="G134" s="223" t="s">
        <v>160</v>
      </c>
      <c r="H134" s="224">
        <v>38.396999999999998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140</v>
      </c>
      <c r="AT134" s="232" t="s">
        <v>136</v>
      </c>
      <c r="AU134" s="232" t="s">
        <v>83</v>
      </c>
      <c r="AY134" s="18" t="s">
        <v>134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81</v>
      </c>
      <c r="BK134" s="233">
        <f>ROUND(I134*H134,2)</f>
        <v>0</v>
      </c>
      <c r="BL134" s="18" t="s">
        <v>140</v>
      </c>
      <c r="BM134" s="232" t="s">
        <v>448</v>
      </c>
    </row>
    <row r="135" s="14" customFormat="1">
      <c r="A135" s="14"/>
      <c r="B135" s="245"/>
      <c r="C135" s="246"/>
      <c r="D135" s="236" t="s">
        <v>141</v>
      </c>
      <c r="E135" s="247" t="s">
        <v>1</v>
      </c>
      <c r="F135" s="248" t="s">
        <v>449</v>
      </c>
      <c r="G135" s="246"/>
      <c r="H135" s="249">
        <v>41.557000000000002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141</v>
      </c>
      <c r="AU135" s="255" t="s">
        <v>83</v>
      </c>
      <c r="AV135" s="14" t="s">
        <v>83</v>
      </c>
      <c r="AW135" s="14" t="s">
        <v>30</v>
      </c>
      <c r="AX135" s="14" t="s">
        <v>73</v>
      </c>
      <c r="AY135" s="255" t="s">
        <v>134</v>
      </c>
    </row>
    <row r="136" s="14" customFormat="1">
      <c r="A136" s="14"/>
      <c r="B136" s="245"/>
      <c r="C136" s="246"/>
      <c r="D136" s="236" t="s">
        <v>141</v>
      </c>
      <c r="E136" s="247" t="s">
        <v>1</v>
      </c>
      <c r="F136" s="248" t="s">
        <v>450</v>
      </c>
      <c r="G136" s="246"/>
      <c r="H136" s="249">
        <v>-3.1600000000000001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141</v>
      </c>
      <c r="AU136" s="255" t="s">
        <v>83</v>
      </c>
      <c r="AV136" s="14" t="s">
        <v>83</v>
      </c>
      <c r="AW136" s="14" t="s">
        <v>30</v>
      </c>
      <c r="AX136" s="14" t="s">
        <v>73</v>
      </c>
      <c r="AY136" s="255" t="s">
        <v>134</v>
      </c>
    </row>
    <row r="137" s="15" customFormat="1">
      <c r="A137" s="15"/>
      <c r="B137" s="256"/>
      <c r="C137" s="257"/>
      <c r="D137" s="236" t="s">
        <v>141</v>
      </c>
      <c r="E137" s="258" t="s">
        <v>1</v>
      </c>
      <c r="F137" s="259" t="s">
        <v>146</v>
      </c>
      <c r="G137" s="257"/>
      <c r="H137" s="260">
        <v>38.396999999999998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141</v>
      </c>
      <c r="AU137" s="266" t="s">
        <v>83</v>
      </c>
      <c r="AV137" s="15" t="s">
        <v>140</v>
      </c>
      <c r="AW137" s="15" t="s">
        <v>30</v>
      </c>
      <c r="AX137" s="15" t="s">
        <v>81</v>
      </c>
      <c r="AY137" s="266" t="s">
        <v>134</v>
      </c>
    </row>
    <row r="138" s="2" customFormat="1" ht="14.4" customHeight="1">
      <c r="A138" s="39"/>
      <c r="B138" s="40"/>
      <c r="C138" s="220" t="s">
        <v>140</v>
      </c>
      <c r="D138" s="220" t="s">
        <v>136</v>
      </c>
      <c r="E138" s="221" t="s">
        <v>184</v>
      </c>
      <c r="F138" s="222" t="s">
        <v>185</v>
      </c>
      <c r="G138" s="223" t="s">
        <v>160</v>
      </c>
      <c r="H138" s="224">
        <v>3.1600000000000001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140</v>
      </c>
      <c r="AT138" s="232" t="s">
        <v>136</v>
      </c>
      <c r="AU138" s="232" t="s">
        <v>83</v>
      </c>
      <c r="AY138" s="18" t="s">
        <v>134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140</v>
      </c>
      <c r="BM138" s="232" t="s">
        <v>259</v>
      </c>
    </row>
    <row r="139" s="14" customFormat="1">
      <c r="A139" s="14"/>
      <c r="B139" s="245"/>
      <c r="C139" s="246"/>
      <c r="D139" s="236" t="s">
        <v>141</v>
      </c>
      <c r="E139" s="247" t="s">
        <v>1</v>
      </c>
      <c r="F139" s="248" t="s">
        <v>451</v>
      </c>
      <c r="G139" s="246"/>
      <c r="H139" s="249">
        <v>3.1600000000000001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141</v>
      </c>
      <c r="AU139" s="255" t="s">
        <v>83</v>
      </c>
      <c r="AV139" s="14" t="s">
        <v>83</v>
      </c>
      <c r="AW139" s="14" t="s">
        <v>30</v>
      </c>
      <c r="AX139" s="14" t="s">
        <v>73</v>
      </c>
      <c r="AY139" s="255" t="s">
        <v>134</v>
      </c>
    </row>
    <row r="140" s="15" customFormat="1">
      <c r="A140" s="15"/>
      <c r="B140" s="256"/>
      <c r="C140" s="257"/>
      <c r="D140" s="236" t="s">
        <v>141</v>
      </c>
      <c r="E140" s="258" t="s">
        <v>1</v>
      </c>
      <c r="F140" s="259" t="s">
        <v>146</v>
      </c>
      <c r="G140" s="257"/>
      <c r="H140" s="260">
        <v>3.1600000000000001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141</v>
      </c>
      <c r="AU140" s="266" t="s">
        <v>83</v>
      </c>
      <c r="AV140" s="15" t="s">
        <v>140</v>
      </c>
      <c r="AW140" s="15" t="s">
        <v>30</v>
      </c>
      <c r="AX140" s="15" t="s">
        <v>81</v>
      </c>
      <c r="AY140" s="266" t="s">
        <v>134</v>
      </c>
    </row>
    <row r="141" s="2" customFormat="1" ht="22.2" customHeight="1">
      <c r="A141" s="39"/>
      <c r="B141" s="40"/>
      <c r="C141" s="220" t="s">
        <v>170</v>
      </c>
      <c r="D141" s="220" t="s">
        <v>136</v>
      </c>
      <c r="E141" s="221" t="s">
        <v>191</v>
      </c>
      <c r="F141" s="222" t="s">
        <v>192</v>
      </c>
      <c r="G141" s="223" t="s">
        <v>139</v>
      </c>
      <c r="H141" s="224">
        <v>115.95999999999999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140</v>
      </c>
      <c r="AT141" s="232" t="s">
        <v>136</v>
      </c>
      <c r="AU141" s="232" t="s">
        <v>83</v>
      </c>
      <c r="AY141" s="18" t="s">
        <v>134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81</v>
      </c>
      <c r="BK141" s="233">
        <f>ROUND(I141*H141,2)</f>
        <v>0</v>
      </c>
      <c r="BL141" s="18" t="s">
        <v>140</v>
      </c>
      <c r="BM141" s="232" t="s">
        <v>186</v>
      </c>
    </row>
    <row r="142" s="14" customFormat="1">
      <c r="A142" s="14"/>
      <c r="B142" s="245"/>
      <c r="C142" s="246"/>
      <c r="D142" s="236" t="s">
        <v>141</v>
      </c>
      <c r="E142" s="247" t="s">
        <v>1</v>
      </c>
      <c r="F142" s="248" t="s">
        <v>452</v>
      </c>
      <c r="G142" s="246"/>
      <c r="H142" s="249">
        <v>115.95999999999999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141</v>
      </c>
      <c r="AU142" s="255" t="s">
        <v>83</v>
      </c>
      <c r="AV142" s="14" t="s">
        <v>83</v>
      </c>
      <c r="AW142" s="14" t="s">
        <v>30</v>
      </c>
      <c r="AX142" s="14" t="s">
        <v>73</v>
      </c>
      <c r="AY142" s="255" t="s">
        <v>134</v>
      </c>
    </row>
    <row r="143" s="15" customFormat="1">
      <c r="A143" s="15"/>
      <c r="B143" s="256"/>
      <c r="C143" s="257"/>
      <c r="D143" s="236" t="s">
        <v>141</v>
      </c>
      <c r="E143" s="258" t="s">
        <v>1</v>
      </c>
      <c r="F143" s="259" t="s">
        <v>146</v>
      </c>
      <c r="G143" s="257"/>
      <c r="H143" s="260">
        <v>115.95999999999999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141</v>
      </c>
      <c r="AU143" s="266" t="s">
        <v>83</v>
      </c>
      <c r="AV143" s="15" t="s">
        <v>140</v>
      </c>
      <c r="AW143" s="15" t="s">
        <v>30</v>
      </c>
      <c r="AX143" s="15" t="s">
        <v>81</v>
      </c>
      <c r="AY143" s="266" t="s">
        <v>134</v>
      </c>
    </row>
    <row r="144" s="12" customFormat="1" ht="22.8" customHeight="1">
      <c r="A144" s="12"/>
      <c r="B144" s="204"/>
      <c r="C144" s="205"/>
      <c r="D144" s="206" t="s">
        <v>72</v>
      </c>
      <c r="E144" s="218" t="s">
        <v>170</v>
      </c>
      <c r="F144" s="218" t="s">
        <v>258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SUM(P145:P172)</f>
        <v>0</v>
      </c>
      <c r="Q144" s="212"/>
      <c r="R144" s="213">
        <f>SUM(R145:R172)</f>
        <v>54.530640199999993</v>
      </c>
      <c r="S144" s="212"/>
      <c r="T144" s="214">
        <f>SUM(T145:T172)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81</v>
      </c>
      <c r="AT144" s="216" t="s">
        <v>72</v>
      </c>
      <c r="AU144" s="216" t="s">
        <v>81</v>
      </c>
      <c r="AY144" s="215" t="s">
        <v>134</v>
      </c>
      <c r="BK144" s="217">
        <f>SUM(BK145:BK172)</f>
        <v>0</v>
      </c>
    </row>
    <row r="145" s="2" customFormat="1" ht="19.8" customHeight="1">
      <c r="A145" s="39"/>
      <c r="B145" s="40"/>
      <c r="C145" s="220" t="s">
        <v>176</v>
      </c>
      <c r="D145" s="220" t="s">
        <v>136</v>
      </c>
      <c r="E145" s="221" t="s">
        <v>260</v>
      </c>
      <c r="F145" s="222" t="s">
        <v>261</v>
      </c>
      <c r="G145" s="223" t="s">
        <v>139</v>
      </c>
      <c r="H145" s="224">
        <v>127.556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140</v>
      </c>
      <c r="AT145" s="232" t="s">
        <v>136</v>
      </c>
      <c r="AU145" s="232" t="s">
        <v>83</v>
      </c>
      <c r="AY145" s="18" t="s">
        <v>134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81</v>
      </c>
      <c r="BK145" s="233">
        <f>ROUND(I145*H145,2)</f>
        <v>0</v>
      </c>
      <c r="BL145" s="18" t="s">
        <v>140</v>
      </c>
      <c r="BM145" s="232" t="s">
        <v>453</v>
      </c>
    </row>
    <row r="146" s="14" customFormat="1">
      <c r="A146" s="14"/>
      <c r="B146" s="245"/>
      <c r="C146" s="246"/>
      <c r="D146" s="236" t="s">
        <v>141</v>
      </c>
      <c r="E146" s="247" t="s">
        <v>1</v>
      </c>
      <c r="F146" s="248" t="s">
        <v>454</v>
      </c>
      <c r="G146" s="246"/>
      <c r="H146" s="249">
        <v>127.556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141</v>
      </c>
      <c r="AU146" s="255" t="s">
        <v>83</v>
      </c>
      <c r="AV146" s="14" t="s">
        <v>83</v>
      </c>
      <c r="AW146" s="14" t="s">
        <v>30</v>
      </c>
      <c r="AX146" s="14" t="s">
        <v>73</v>
      </c>
      <c r="AY146" s="255" t="s">
        <v>134</v>
      </c>
    </row>
    <row r="147" s="15" customFormat="1">
      <c r="A147" s="15"/>
      <c r="B147" s="256"/>
      <c r="C147" s="257"/>
      <c r="D147" s="236" t="s">
        <v>141</v>
      </c>
      <c r="E147" s="258" t="s">
        <v>1</v>
      </c>
      <c r="F147" s="259" t="s">
        <v>146</v>
      </c>
      <c r="G147" s="257"/>
      <c r="H147" s="260">
        <v>127.556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141</v>
      </c>
      <c r="AU147" s="266" t="s">
        <v>83</v>
      </c>
      <c r="AV147" s="15" t="s">
        <v>140</v>
      </c>
      <c r="AW147" s="15" t="s">
        <v>30</v>
      </c>
      <c r="AX147" s="15" t="s">
        <v>81</v>
      </c>
      <c r="AY147" s="266" t="s">
        <v>134</v>
      </c>
    </row>
    <row r="148" s="2" customFormat="1" ht="19.8" customHeight="1">
      <c r="A148" s="39"/>
      <c r="B148" s="40"/>
      <c r="C148" s="220" t="s">
        <v>183</v>
      </c>
      <c r="D148" s="220" t="s">
        <v>136</v>
      </c>
      <c r="E148" s="221" t="s">
        <v>264</v>
      </c>
      <c r="F148" s="222" t="s">
        <v>265</v>
      </c>
      <c r="G148" s="223" t="s">
        <v>139</v>
      </c>
      <c r="H148" s="224">
        <v>9.4000000000000004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140</v>
      </c>
      <c r="AT148" s="232" t="s">
        <v>136</v>
      </c>
      <c r="AU148" s="232" t="s">
        <v>83</v>
      </c>
      <c r="AY148" s="18" t="s">
        <v>134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140</v>
      </c>
      <c r="BM148" s="232" t="s">
        <v>455</v>
      </c>
    </row>
    <row r="149" s="14" customFormat="1">
      <c r="A149" s="14"/>
      <c r="B149" s="245"/>
      <c r="C149" s="246"/>
      <c r="D149" s="236" t="s">
        <v>141</v>
      </c>
      <c r="E149" s="247" t="s">
        <v>1</v>
      </c>
      <c r="F149" s="248" t="s">
        <v>456</v>
      </c>
      <c r="G149" s="246"/>
      <c r="H149" s="249">
        <v>9.4000000000000004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141</v>
      </c>
      <c r="AU149" s="255" t="s">
        <v>83</v>
      </c>
      <c r="AV149" s="14" t="s">
        <v>83</v>
      </c>
      <c r="AW149" s="14" t="s">
        <v>30</v>
      </c>
      <c r="AX149" s="14" t="s">
        <v>81</v>
      </c>
      <c r="AY149" s="255" t="s">
        <v>134</v>
      </c>
    </row>
    <row r="150" s="2" customFormat="1" ht="22.2" customHeight="1">
      <c r="A150" s="39"/>
      <c r="B150" s="40"/>
      <c r="C150" s="220" t="s">
        <v>190</v>
      </c>
      <c r="D150" s="220" t="s">
        <v>136</v>
      </c>
      <c r="E150" s="221" t="s">
        <v>457</v>
      </c>
      <c r="F150" s="222" t="s">
        <v>458</v>
      </c>
      <c r="G150" s="223" t="s">
        <v>139</v>
      </c>
      <c r="H150" s="224">
        <v>126.45999999999999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0.089219999999999994</v>
      </c>
      <c r="R150" s="230">
        <f>Q150*H150</f>
        <v>11.2827612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140</v>
      </c>
      <c r="AT150" s="232" t="s">
        <v>136</v>
      </c>
      <c r="AU150" s="232" t="s">
        <v>83</v>
      </c>
      <c r="AY150" s="18" t="s">
        <v>134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81</v>
      </c>
      <c r="BK150" s="233">
        <f>ROUND(I150*H150,2)</f>
        <v>0</v>
      </c>
      <c r="BL150" s="18" t="s">
        <v>140</v>
      </c>
      <c r="BM150" s="232" t="s">
        <v>225</v>
      </c>
    </row>
    <row r="151" s="14" customFormat="1">
      <c r="A151" s="14"/>
      <c r="B151" s="245"/>
      <c r="C151" s="246"/>
      <c r="D151" s="236" t="s">
        <v>141</v>
      </c>
      <c r="E151" s="247" t="s">
        <v>1</v>
      </c>
      <c r="F151" s="248" t="s">
        <v>459</v>
      </c>
      <c r="G151" s="246"/>
      <c r="H151" s="249">
        <v>126.45999999999999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141</v>
      </c>
      <c r="AU151" s="255" t="s">
        <v>83</v>
      </c>
      <c r="AV151" s="14" t="s">
        <v>83</v>
      </c>
      <c r="AW151" s="14" t="s">
        <v>30</v>
      </c>
      <c r="AX151" s="14" t="s">
        <v>73</v>
      </c>
      <c r="AY151" s="255" t="s">
        <v>134</v>
      </c>
    </row>
    <row r="152" s="15" customFormat="1">
      <c r="A152" s="15"/>
      <c r="B152" s="256"/>
      <c r="C152" s="257"/>
      <c r="D152" s="236" t="s">
        <v>141</v>
      </c>
      <c r="E152" s="258" t="s">
        <v>1</v>
      </c>
      <c r="F152" s="259" t="s">
        <v>146</v>
      </c>
      <c r="G152" s="257"/>
      <c r="H152" s="260">
        <v>126.45999999999999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141</v>
      </c>
      <c r="AU152" s="266" t="s">
        <v>83</v>
      </c>
      <c r="AV152" s="15" t="s">
        <v>140</v>
      </c>
      <c r="AW152" s="15" t="s">
        <v>30</v>
      </c>
      <c r="AX152" s="15" t="s">
        <v>81</v>
      </c>
      <c r="AY152" s="266" t="s">
        <v>134</v>
      </c>
    </row>
    <row r="153" s="2" customFormat="1" ht="19.8" customHeight="1">
      <c r="A153" s="39"/>
      <c r="B153" s="40"/>
      <c r="C153" s="267" t="s">
        <v>199</v>
      </c>
      <c r="D153" s="267" t="s">
        <v>205</v>
      </c>
      <c r="E153" s="268" t="s">
        <v>275</v>
      </c>
      <c r="F153" s="269" t="s">
        <v>276</v>
      </c>
      <c r="G153" s="270" t="s">
        <v>139</v>
      </c>
      <c r="H153" s="271">
        <v>119.43899999999999</v>
      </c>
      <c r="I153" s="272"/>
      <c r="J153" s="273">
        <f>ROUND(I153*H153,2)</f>
        <v>0</v>
      </c>
      <c r="K153" s="274"/>
      <c r="L153" s="275"/>
      <c r="M153" s="276" t="s">
        <v>1</v>
      </c>
      <c r="N153" s="277" t="s">
        <v>38</v>
      </c>
      <c r="O153" s="92"/>
      <c r="P153" s="230">
        <f>O153*H153</f>
        <v>0</v>
      </c>
      <c r="Q153" s="230">
        <v>0.13100000000000001</v>
      </c>
      <c r="R153" s="230">
        <f>Q153*H153</f>
        <v>15.646509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190</v>
      </c>
      <c r="AT153" s="232" t="s">
        <v>205</v>
      </c>
      <c r="AU153" s="232" t="s">
        <v>83</v>
      </c>
      <c r="AY153" s="18" t="s">
        <v>134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81</v>
      </c>
      <c r="BK153" s="233">
        <f>ROUND(I153*H153,2)</f>
        <v>0</v>
      </c>
      <c r="BL153" s="18" t="s">
        <v>140</v>
      </c>
      <c r="BM153" s="232" t="s">
        <v>231</v>
      </c>
    </row>
    <row r="154" s="14" customFormat="1">
      <c r="A154" s="14"/>
      <c r="B154" s="245"/>
      <c r="C154" s="246"/>
      <c r="D154" s="236" t="s">
        <v>141</v>
      </c>
      <c r="E154" s="247" t="s">
        <v>1</v>
      </c>
      <c r="F154" s="248" t="s">
        <v>460</v>
      </c>
      <c r="G154" s="246"/>
      <c r="H154" s="249">
        <v>115.95999999999999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141</v>
      </c>
      <c r="AU154" s="255" t="s">
        <v>83</v>
      </c>
      <c r="AV154" s="14" t="s">
        <v>83</v>
      </c>
      <c r="AW154" s="14" t="s">
        <v>30</v>
      </c>
      <c r="AX154" s="14" t="s">
        <v>73</v>
      </c>
      <c r="AY154" s="255" t="s">
        <v>134</v>
      </c>
    </row>
    <row r="155" s="15" customFormat="1">
      <c r="A155" s="15"/>
      <c r="B155" s="256"/>
      <c r="C155" s="257"/>
      <c r="D155" s="236" t="s">
        <v>141</v>
      </c>
      <c r="E155" s="258" t="s">
        <v>1</v>
      </c>
      <c r="F155" s="259" t="s">
        <v>146</v>
      </c>
      <c r="G155" s="257"/>
      <c r="H155" s="260">
        <v>115.95999999999999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141</v>
      </c>
      <c r="AU155" s="266" t="s">
        <v>83</v>
      </c>
      <c r="AV155" s="15" t="s">
        <v>140</v>
      </c>
      <c r="AW155" s="15" t="s">
        <v>30</v>
      </c>
      <c r="AX155" s="15" t="s">
        <v>81</v>
      </c>
      <c r="AY155" s="266" t="s">
        <v>134</v>
      </c>
    </row>
    <row r="156" s="14" customFormat="1">
      <c r="A156" s="14"/>
      <c r="B156" s="245"/>
      <c r="C156" s="246"/>
      <c r="D156" s="236" t="s">
        <v>141</v>
      </c>
      <c r="E156" s="246"/>
      <c r="F156" s="248" t="s">
        <v>461</v>
      </c>
      <c r="G156" s="246"/>
      <c r="H156" s="249">
        <v>119.43899999999999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141</v>
      </c>
      <c r="AU156" s="255" t="s">
        <v>83</v>
      </c>
      <c r="AV156" s="14" t="s">
        <v>83</v>
      </c>
      <c r="AW156" s="14" t="s">
        <v>4</v>
      </c>
      <c r="AX156" s="14" t="s">
        <v>81</v>
      </c>
      <c r="AY156" s="255" t="s">
        <v>134</v>
      </c>
    </row>
    <row r="157" s="2" customFormat="1" ht="19.8" customHeight="1">
      <c r="A157" s="39"/>
      <c r="B157" s="40"/>
      <c r="C157" s="267" t="s">
        <v>204</v>
      </c>
      <c r="D157" s="267" t="s">
        <v>205</v>
      </c>
      <c r="E157" s="268" t="s">
        <v>279</v>
      </c>
      <c r="F157" s="269" t="s">
        <v>280</v>
      </c>
      <c r="G157" s="270" t="s">
        <v>139</v>
      </c>
      <c r="H157" s="271">
        <v>1.2</v>
      </c>
      <c r="I157" s="272"/>
      <c r="J157" s="273">
        <f>ROUND(I157*H157,2)</f>
        <v>0</v>
      </c>
      <c r="K157" s="274"/>
      <c r="L157" s="275"/>
      <c r="M157" s="276" t="s">
        <v>1</v>
      </c>
      <c r="N157" s="277" t="s">
        <v>38</v>
      </c>
      <c r="O157" s="92"/>
      <c r="P157" s="230">
        <f>O157*H157</f>
        <v>0</v>
      </c>
      <c r="Q157" s="230">
        <v>0.13100000000000001</v>
      </c>
      <c r="R157" s="230">
        <f>Q157*H157</f>
        <v>0.15720000000000001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190</v>
      </c>
      <c r="AT157" s="232" t="s">
        <v>205</v>
      </c>
      <c r="AU157" s="232" t="s">
        <v>83</v>
      </c>
      <c r="AY157" s="18" t="s">
        <v>134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81</v>
      </c>
      <c r="BK157" s="233">
        <f>ROUND(I157*H157,2)</f>
        <v>0</v>
      </c>
      <c r="BL157" s="18" t="s">
        <v>140</v>
      </c>
      <c r="BM157" s="232" t="s">
        <v>462</v>
      </c>
    </row>
    <row r="158" s="14" customFormat="1">
      <c r="A158" s="14"/>
      <c r="B158" s="245"/>
      <c r="C158" s="246"/>
      <c r="D158" s="236" t="s">
        <v>141</v>
      </c>
      <c r="E158" s="247" t="s">
        <v>1</v>
      </c>
      <c r="F158" s="248" t="s">
        <v>463</v>
      </c>
      <c r="G158" s="246"/>
      <c r="H158" s="249">
        <v>1.2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141</v>
      </c>
      <c r="AU158" s="255" t="s">
        <v>83</v>
      </c>
      <c r="AV158" s="14" t="s">
        <v>83</v>
      </c>
      <c r="AW158" s="14" t="s">
        <v>30</v>
      </c>
      <c r="AX158" s="14" t="s">
        <v>81</v>
      </c>
      <c r="AY158" s="255" t="s">
        <v>134</v>
      </c>
    </row>
    <row r="159" s="2" customFormat="1" ht="22.2" customHeight="1">
      <c r="A159" s="39"/>
      <c r="B159" s="40"/>
      <c r="C159" s="267" t="s">
        <v>210</v>
      </c>
      <c r="D159" s="267" t="s">
        <v>205</v>
      </c>
      <c r="E159" s="268" t="s">
        <v>286</v>
      </c>
      <c r="F159" s="269" t="s">
        <v>287</v>
      </c>
      <c r="G159" s="270" t="s">
        <v>139</v>
      </c>
      <c r="H159" s="271">
        <v>9.6099999999999994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2"/>
      <c r="P159" s="230">
        <f>O159*H159</f>
        <v>0</v>
      </c>
      <c r="Q159" s="230">
        <v>0.13100000000000001</v>
      </c>
      <c r="R159" s="230">
        <f>Q159*H159</f>
        <v>1.25891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190</v>
      </c>
      <c r="AT159" s="232" t="s">
        <v>205</v>
      </c>
      <c r="AU159" s="232" t="s">
        <v>83</v>
      </c>
      <c r="AY159" s="18" t="s">
        <v>134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81</v>
      </c>
      <c r="BK159" s="233">
        <f>ROUND(I159*H159,2)</f>
        <v>0</v>
      </c>
      <c r="BL159" s="18" t="s">
        <v>140</v>
      </c>
      <c r="BM159" s="232" t="s">
        <v>247</v>
      </c>
    </row>
    <row r="160" s="14" customFormat="1">
      <c r="A160" s="14"/>
      <c r="B160" s="245"/>
      <c r="C160" s="246"/>
      <c r="D160" s="236" t="s">
        <v>141</v>
      </c>
      <c r="E160" s="247" t="s">
        <v>1</v>
      </c>
      <c r="F160" s="248" t="s">
        <v>464</v>
      </c>
      <c r="G160" s="246"/>
      <c r="H160" s="249">
        <v>9.3300000000000001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141</v>
      </c>
      <c r="AU160" s="255" t="s">
        <v>83</v>
      </c>
      <c r="AV160" s="14" t="s">
        <v>83</v>
      </c>
      <c r="AW160" s="14" t="s">
        <v>30</v>
      </c>
      <c r="AX160" s="14" t="s">
        <v>73</v>
      </c>
      <c r="AY160" s="255" t="s">
        <v>134</v>
      </c>
    </row>
    <row r="161" s="15" customFormat="1">
      <c r="A161" s="15"/>
      <c r="B161" s="256"/>
      <c r="C161" s="257"/>
      <c r="D161" s="236" t="s">
        <v>141</v>
      </c>
      <c r="E161" s="258" t="s">
        <v>1</v>
      </c>
      <c r="F161" s="259" t="s">
        <v>146</v>
      </c>
      <c r="G161" s="257"/>
      <c r="H161" s="260">
        <v>9.3300000000000001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141</v>
      </c>
      <c r="AU161" s="266" t="s">
        <v>83</v>
      </c>
      <c r="AV161" s="15" t="s">
        <v>140</v>
      </c>
      <c r="AW161" s="15" t="s">
        <v>30</v>
      </c>
      <c r="AX161" s="15" t="s">
        <v>81</v>
      </c>
      <c r="AY161" s="266" t="s">
        <v>134</v>
      </c>
    </row>
    <row r="162" s="14" customFormat="1">
      <c r="A162" s="14"/>
      <c r="B162" s="245"/>
      <c r="C162" s="246"/>
      <c r="D162" s="236" t="s">
        <v>141</v>
      </c>
      <c r="E162" s="246"/>
      <c r="F162" s="248" t="s">
        <v>465</v>
      </c>
      <c r="G162" s="246"/>
      <c r="H162" s="249">
        <v>9.6099999999999994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141</v>
      </c>
      <c r="AU162" s="255" t="s">
        <v>83</v>
      </c>
      <c r="AV162" s="14" t="s">
        <v>83</v>
      </c>
      <c r="AW162" s="14" t="s">
        <v>4</v>
      </c>
      <c r="AX162" s="14" t="s">
        <v>81</v>
      </c>
      <c r="AY162" s="255" t="s">
        <v>134</v>
      </c>
    </row>
    <row r="163" s="2" customFormat="1" ht="30" customHeight="1">
      <c r="A163" s="39"/>
      <c r="B163" s="40"/>
      <c r="C163" s="220" t="s">
        <v>173</v>
      </c>
      <c r="D163" s="220" t="s">
        <v>136</v>
      </c>
      <c r="E163" s="221" t="s">
        <v>466</v>
      </c>
      <c r="F163" s="222" t="s">
        <v>467</v>
      </c>
      <c r="G163" s="223" t="s">
        <v>139</v>
      </c>
      <c r="H163" s="224">
        <v>89.400000000000006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0.11162</v>
      </c>
      <c r="R163" s="230">
        <f>Q163*H163</f>
        <v>9.978828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140</v>
      </c>
      <c r="AT163" s="232" t="s">
        <v>136</v>
      </c>
      <c r="AU163" s="232" t="s">
        <v>83</v>
      </c>
      <c r="AY163" s="18" t="s">
        <v>134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81</v>
      </c>
      <c r="BK163" s="233">
        <f>ROUND(I163*H163,2)</f>
        <v>0</v>
      </c>
      <c r="BL163" s="18" t="s">
        <v>140</v>
      </c>
      <c r="BM163" s="232" t="s">
        <v>255</v>
      </c>
    </row>
    <row r="164" s="13" customFormat="1">
      <c r="A164" s="13"/>
      <c r="B164" s="234"/>
      <c r="C164" s="235"/>
      <c r="D164" s="236" t="s">
        <v>141</v>
      </c>
      <c r="E164" s="237" t="s">
        <v>1</v>
      </c>
      <c r="F164" s="238" t="s">
        <v>468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141</v>
      </c>
      <c r="AU164" s="244" t="s">
        <v>83</v>
      </c>
      <c r="AV164" s="13" t="s">
        <v>81</v>
      </c>
      <c r="AW164" s="13" t="s">
        <v>30</v>
      </c>
      <c r="AX164" s="13" t="s">
        <v>73</v>
      </c>
      <c r="AY164" s="244" t="s">
        <v>134</v>
      </c>
    </row>
    <row r="165" s="14" customFormat="1">
      <c r="A165" s="14"/>
      <c r="B165" s="245"/>
      <c r="C165" s="246"/>
      <c r="D165" s="236" t="s">
        <v>141</v>
      </c>
      <c r="E165" s="247" t="s">
        <v>1</v>
      </c>
      <c r="F165" s="248" t="s">
        <v>442</v>
      </c>
      <c r="G165" s="246"/>
      <c r="H165" s="249">
        <v>80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141</v>
      </c>
      <c r="AU165" s="255" t="s">
        <v>83</v>
      </c>
      <c r="AV165" s="14" t="s">
        <v>83</v>
      </c>
      <c r="AW165" s="14" t="s">
        <v>30</v>
      </c>
      <c r="AX165" s="14" t="s">
        <v>73</v>
      </c>
      <c r="AY165" s="255" t="s">
        <v>134</v>
      </c>
    </row>
    <row r="166" s="14" customFormat="1">
      <c r="A166" s="14"/>
      <c r="B166" s="245"/>
      <c r="C166" s="246"/>
      <c r="D166" s="236" t="s">
        <v>141</v>
      </c>
      <c r="E166" s="247" t="s">
        <v>1</v>
      </c>
      <c r="F166" s="248" t="s">
        <v>469</v>
      </c>
      <c r="G166" s="246"/>
      <c r="H166" s="249">
        <v>9.4000000000000004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141</v>
      </c>
      <c r="AU166" s="255" t="s">
        <v>83</v>
      </c>
      <c r="AV166" s="14" t="s">
        <v>83</v>
      </c>
      <c r="AW166" s="14" t="s">
        <v>30</v>
      </c>
      <c r="AX166" s="14" t="s">
        <v>73</v>
      </c>
      <c r="AY166" s="255" t="s">
        <v>134</v>
      </c>
    </row>
    <row r="167" s="15" customFormat="1">
      <c r="A167" s="15"/>
      <c r="B167" s="256"/>
      <c r="C167" s="257"/>
      <c r="D167" s="236" t="s">
        <v>141</v>
      </c>
      <c r="E167" s="258" t="s">
        <v>1</v>
      </c>
      <c r="F167" s="259" t="s">
        <v>146</v>
      </c>
      <c r="G167" s="257"/>
      <c r="H167" s="260">
        <v>89.400000000000006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141</v>
      </c>
      <c r="AU167" s="266" t="s">
        <v>83</v>
      </c>
      <c r="AV167" s="15" t="s">
        <v>140</v>
      </c>
      <c r="AW167" s="15" t="s">
        <v>30</v>
      </c>
      <c r="AX167" s="15" t="s">
        <v>81</v>
      </c>
      <c r="AY167" s="266" t="s">
        <v>134</v>
      </c>
    </row>
    <row r="168" s="2" customFormat="1" ht="19.8" customHeight="1">
      <c r="A168" s="39"/>
      <c r="B168" s="40"/>
      <c r="C168" s="267" t="s">
        <v>222</v>
      </c>
      <c r="D168" s="267" t="s">
        <v>205</v>
      </c>
      <c r="E168" s="268" t="s">
        <v>296</v>
      </c>
      <c r="F168" s="269" t="s">
        <v>297</v>
      </c>
      <c r="G168" s="270" t="s">
        <v>139</v>
      </c>
      <c r="H168" s="271">
        <v>92.081999999999994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38</v>
      </c>
      <c r="O168" s="92"/>
      <c r="P168" s="230">
        <f>O168*H168</f>
        <v>0</v>
      </c>
      <c r="Q168" s="230">
        <v>0.17599999999999999</v>
      </c>
      <c r="R168" s="230">
        <f>Q168*H168</f>
        <v>16.206432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190</v>
      </c>
      <c r="AT168" s="232" t="s">
        <v>205</v>
      </c>
      <c r="AU168" s="232" t="s">
        <v>83</v>
      </c>
      <c r="AY168" s="18" t="s">
        <v>134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81</v>
      </c>
      <c r="BK168" s="233">
        <f>ROUND(I168*H168,2)</f>
        <v>0</v>
      </c>
      <c r="BL168" s="18" t="s">
        <v>140</v>
      </c>
      <c r="BM168" s="232" t="s">
        <v>470</v>
      </c>
    </row>
    <row r="169" s="13" customFormat="1">
      <c r="A169" s="13"/>
      <c r="B169" s="234"/>
      <c r="C169" s="235"/>
      <c r="D169" s="236" t="s">
        <v>141</v>
      </c>
      <c r="E169" s="237" t="s">
        <v>1</v>
      </c>
      <c r="F169" s="238" t="s">
        <v>471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141</v>
      </c>
      <c r="AU169" s="244" t="s">
        <v>83</v>
      </c>
      <c r="AV169" s="13" t="s">
        <v>81</v>
      </c>
      <c r="AW169" s="13" t="s">
        <v>30</v>
      </c>
      <c r="AX169" s="13" t="s">
        <v>73</v>
      </c>
      <c r="AY169" s="244" t="s">
        <v>134</v>
      </c>
    </row>
    <row r="170" s="14" customFormat="1">
      <c r="A170" s="14"/>
      <c r="B170" s="245"/>
      <c r="C170" s="246"/>
      <c r="D170" s="236" t="s">
        <v>141</v>
      </c>
      <c r="E170" s="247" t="s">
        <v>1</v>
      </c>
      <c r="F170" s="248" t="s">
        <v>472</v>
      </c>
      <c r="G170" s="246"/>
      <c r="H170" s="249">
        <v>89.400000000000006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141</v>
      </c>
      <c r="AU170" s="255" t="s">
        <v>83</v>
      </c>
      <c r="AV170" s="14" t="s">
        <v>83</v>
      </c>
      <c r="AW170" s="14" t="s">
        <v>30</v>
      </c>
      <c r="AX170" s="14" t="s">
        <v>73</v>
      </c>
      <c r="AY170" s="255" t="s">
        <v>134</v>
      </c>
    </row>
    <row r="171" s="15" customFormat="1">
      <c r="A171" s="15"/>
      <c r="B171" s="256"/>
      <c r="C171" s="257"/>
      <c r="D171" s="236" t="s">
        <v>141</v>
      </c>
      <c r="E171" s="258" t="s">
        <v>1</v>
      </c>
      <c r="F171" s="259" t="s">
        <v>146</v>
      </c>
      <c r="G171" s="257"/>
      <c r="H171" s="260">
        <v>89.400000000000006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141</v>
      </c>
      <c r="AU171" s="266" t="s">
        <v>83</v>
      </c>
      <c r="AV171" s="15" t="s">
        <v>140</v>
      </c>
      <c r="AW171" s="15" t="s">
        <v>30</v>
      </c>
      <c r="AX171" s="15" t="s">
        <v>81</v>
      </c>
      <c r="AY171" s="266" t="s">
        <v>134</v>
      </c>
    </row>
    <row r="172" s="14" customFormat="1">
      <c r="A172" s="14"/>
      <c r="B172" s="245"/>
      <c r="C172" s="246"/>
      <c r="D172" s="236" t="s">
        <v>141</v>
      </c>
      <c r="E172" s="246"/>
      <c r="F172" s="248" t="s">
        <v>473</v>
      </c>
      <c r="G172" s="246"/>
      <c r="H172" s="249">
        <v>92.081999999999994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141</v>
      </c>
      <c r="AU172" s="255" t="s">
        <v>83</v>
      </c>
      <c r="AV172" s="14" t="s">
        <v>83</v>
      </c>
      <c r="AW172" s="14" t="s">
        <v>4</v>
      </c>
      <c r="AX172" s="14" t="s">
        <v>81</v>
      </c>
      <c r="AY172" s="255" t="s">
        <v>134</v>
      </c>
    </row>
    <row r="173" s="12" customFormat="1" ht="22.8" customHeight="1">
      <c r="A173" s="12"/>
      <c r="B173" s="204"/>
      <c r="C173" s="205"/>
      <c r="D173" s="206" t="s">
        <v>72</v>
      </c>
      <c r="E173" s="218" t="s">
        <v>199</v>
      </c>
      <c r="F173" s="218" t="s">
        <v>333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SUM(P174:P183)</f>
        <v>0</v>
      </c>
      <c r="Q173" s="212"/>
      <c r="R173" s="213">
        <f>SUM(R174:R183)</f>
        <v>13.228101279999999</v>
      </c>
      <c r="S173" s="212"/>
      <c r="T173" s="214">
        <f>SUM(T174:T183)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81</v>
      </c>
      <c r="AT173" s="216" t="s">
        <v>72</v>
      </c>
      <c r="AU173" s="216" t="s">
        <v>81</v>
      </c>
      <c r="AY173" s="215" t="s">
        <v>134</v>
      </c>
      <c r="BK173" s="217">
        <f>SUM(BK174:BK183)</f>
        <v>0</v>
      </c>
    </row>
    <row r="174" s="2" customFormat="1" ht="30" customHeight="1">
      <c r="A174" s="39"/>
      <c r="B174" s="40"/>
      <c r="C174" s="220" t="s">
        <v>227</v>
      </c>
      <c r="D174" s="220" t="s">
        <v>136</v>
      </c>
      <c r="E174" s="221" t="s">
        <v>345</v>
      </c>
      <c r="F174" s="222" t="s">
        <v>346</v>
      </c>
      <c r="G174" s="223" t="s">
        <v>213</v>
      </c>
      <c r="H174" s="224">
        <v>63.200000000000003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0.12949959999999999</v>
      </c>
      <c r="R174" s="230">
        <f>Q174*H174</f>
        <v>8.1843747199999992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140</v>
      </c>
      <c r="AT174" s="232" t="s">
        <v>136</v>
      </c>
      <c r="AU174" s="232" t="s">
        <v>83</v>
      </c>
      <c r="AY174" s="18" t="s">
        <v>134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81</v>
      </c>
      <c r="BK174" s="233">
        <f>ROUND(I174*H174,2)</f>
        <v>0</v>
      </c>
      <c r="BL174" s="18" t="s">
        <v>140</v>
      </c>
      <c r="BM174" s="232" t="s">
        <v>277</v>
      </c>
    </row>
    <row r="175" s="14" customFormat="1">
      <c r="A175" s="14"/>
      <c r="B175" s="245"/>
      <c r="C175" s="246"/>
      <c r="D175" s="236" t="s">
        <v>141</v>
      </c>
      <c r="E175" s="247" t="s">
        <v>1</v>
      </c>
      <c r="F175" s="248" t="s">
        <v>474</v>
      </c>
      <c r="G175" s="246"/>
      <c r="H175" s="249">
        <v>63.200000000000003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141</v>
      </c>
      <c r="AU175" s="255" t="s">
        <v>83</v>
      </c>
      <c r="AV175" s="14" t="s">
        <v>83</v>
      </c>
      <c r="AW175" s="14" t="s">
        <v>30</v>
      </c>
      <c r="AX175" s="14" t="s">
        <v>73</v>
      </c>
      <c r="AY175" s="255" t="s">
        <v>134</v>
      </c>
    </row>
    <row r="176" s="15" customFormat="1">
      <c r="A176" s="15"/>
      <c r="B176" s="256"/>
      <c r="C176" s="257"/>
      <c r="D176" s="236" t="s">
        <v>141</v>
      </c>
      <c r="E176" s="258" t="s">
        <v>1</v>
      </c>
      <c r="F176" s="259" t="s">
        <v>146</v>
      </c>
      <c r="G176" s="257"/>
      <c r="H176" s="260">
        <v>63.200000000000003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141</v>
      </c>
      <c r="AU176" s="266" t="s">
        <v>83</v>
      </c>
      <c r="AV176" s="15" t="s">
        <v>140</v>
      </c>
      <c r="AW176" s="15" t="s">
        <v>30</v>
      </c>
      <c r="AX176" s="15" t="s">
        <v>81</v>
      </c>
      <c r="AY176" s="266" t="s">
        <v>134</v>
      </c>
    </row>
    <row r="177" s="2" customFormat="1" ht="14.4" customHeight="1">
      <c r="A177" s="39"/>
      <c r="B177" s="40"/>
      <c r="C177" s="267" t="s">
        <v>8</v>
      </c>
      <c r="D177" s="267" t="s">
        <v>205</v>
      </c>
      <c r="E177" s="268" t="s">
        <v>351</v>
      </c>
      <c r="F177" s="269" t="s">
        <v>352</v>
      </c>
      <c r="G177" s="270" t="s">
        <v>213</v>
      </c>
      <c r="H177" s="271">
        <v>64.463999999999999</v>
      </c>
      <c r="I177" s="272"/>
      <c r="J177" s="273">
        <f>ROUND(I177*H177,2)</f>
        <v>0</v>
      </c>
      <c r="K177" s="274"/>
      <c r="L177" s="275"/>
      <c r="M177" s="276" t="s">
        <v>1</v>
      </c>
      <c r="N177" s="277" t="s">
        <v>38</v>
      </c>
      <c r="O177" s="92"/>
      <c r="P177" s="230">
        <f>O177*H177</f>
        <v>0</v>
      </c>
      <c r="Q177" s="230">
        <v>0.056120000000000003</v>
      </c>
      <c r="R177" s="230">
        <f>Q177*H177</f>
        <v>3.61771968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190</v>
      </c>
      <c r="AT177" s="232" t="s">
        <v>205</v>
      </c>
      <c r="AU177" s="232" t="s">
        <v>83</v>
      </c>
      <c r="AY177" s="18" t="s">
        <v>134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81</v>
      </c>
      <c r="BK177" s="233">
        <f>ROUND(I177*H177,2)</f>
        <v>0</v>
      </c>
      <c r="BL177" s="18" t="s">
        <v>140</v>
      </c>
      <c r="BM177" s="232" t="s">
        <v>281</v>
      </c>
    </row>
    <row r="178" s="14" customFormat="1">
      <c r="A178" s="14"/>
      <c r="B178" s="245"/>
      <c r="C178" s="246"/>
      <c r="D178" s="236" t="s">
        <v>141</v>
      </c>
      <c r="E178" s="247" t="s">
        <v>1</v>
      </c>
      <c r="F178" s="248" t="s">
        <v>475</v>
      </c>
      <c r="G178" s="246"/>
      <c r="H178" s="249">
        <v>63.200000000000003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141</v>
      </c>
      <c r="AU178" s="255" t="s">
        <v>83</v>
      </c>
      <c r="AV178" s="14" t="s">
        <v>83</v>
      </c>
      <c r="AW178" s="14" t="s">
        <v>30</v>
      </c>
      <c r="AX178" s="14" t="s">
        <v>81</v>
      </c>
      <c r="AY178" s="255" t="s">
        <v>134</v>
      </c>
    </row>
    <row r="179" s="14" customFormat="1">
      <c r="A179" s="14"/>
      <c r="B179" s="245"/>
      <c r="C179" s="246"/>
      <c r="D179" s="236" t="s">
        <v>141</v>
      </c>
      <c r="E179" s="246"/>
      <c r="F179" s="248" t="s">
        <v>476</v>
      </c>
      <c r="G179" s="246"/>
      <c r="H179" s="249">
        <v>64.463999999999999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141</v>
      </c>
      <c r="AU179" s="255" t="s">
        <v>83</v>
      </c>
      <c r="AV179" s="14" t="s">
        <v>83</v>
      </c>
      <c r="AW179" s="14" t="s">
        <v>4</v>
      </c>
      <c r="AX179" s="14" t="s">
        <v>81</v>
      </c>
      <c r="AY179" s="255" t="s">
        <v>134</v>
      </c>
    </row>
    <row r="180" s="2" customFormat="1" ht="22.2" customHeight="1">
      <c r="A180" s="39"/>
      <c r="B180" s="40"/>
      <c r="C180" s="220" t="s">
        <v>244</v>
      </c>
      <c r="D180" s="220" t="s">
        <v>136</v>
      </c>
      <c r="E180" s="221" t="s">
        <v>358</v>
      </c>
      <c r="F180" s="222" t="s">
        <v>359</v>
      </c>
      <c r="G180" s="223" t="s">
        <v>160</v>
      </c>
      <c r="H180" s="224">
        <v>0.63200000000000001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2.2563399999999998</v>
      </c>
      <c r="R180" s="230">
        <f>Q180*H180</f>
        <v>1.4260068799999999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140</v>
      </c>
      <c r="AT180" s="232" t="s">
        <v>136</v>
      </c>
      <c r="AU180" s="232" t="s">
        <v>83</v>
      </c>
      <c r="AY180" s="18" t="s">
        <v>134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81</v>
      </c>
      <c r="BK180" s="233">
        <f>ROUND(I180*H180,2)</f>
        <v>0</v>
      </c>
      <c r="BL180" s="18" t="s">
        <v>140</v>
      </c>
      <c r="BM180" s="232" t="s">
        <v>288</v>
      </c>
    </row>
    <row r="181" s="13" customFormat="1">
      <c r="A181" s="13"/>
      <c r="B181" s="234"/>
      <c r="C181" s="235"/>
      <c r="D181" s="236" t="s">
        <v>141</v>
      </c>
      <c r="E181" s="237" t="s">
        <v>1</v>
      </c>
      <c r="F181" s="238" t="s">
        <v>477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141</v>
      </c>
      <c r="AU181" s="244" t="s">
        <v>83</v>
      </c>
      <c r="AV181" s="13" t="s">
        <v>81</v>
      </c>
      <c r="AW181" s="13" t="s">
        <v>30</v>
      </c>
      <c r="AX181" s="13" t="s">
        <v>73</v>
      </c>
      <c r="AY181" s="244" t="s">
        <v>134</v>
      </c>
    </row>
    <row r="182" s="14" customFormat="1">
      <c r="A182" s="14"/>
      <c r="B182" s="245"/>
      <c r="C182" s="246"/>
      <c r="D182" s="236" t="s">
        <v>141</v>
      </c>
      <c r="E182" s="247" t="s">
        <v>1</v>
      </c>
      <c r="F182" s="248" t="s">
        <v>478</v>
      </c>
      <c r="G182" s="246"/>
      <c r="H182" s="249">
        <v>0.63200000000000001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141</v>
      </c>
      <c r="AU182" s="255" t="s">
        <v>83</v>
      </c>
      <c r="AV182" s="14" t="s">
        <v>83</v>
      </c>
      <c r="AW182" s="14" t="s">
        <v>30</v>
      </c>
      <c r="AX182" s="14" t="s">
        <v>73</v>
      </c>
      <c r="AY182" s="255" t="s">
        <v>134</v>
      </c>
    </row>
    <row r="183" s="15" customFormat="1">
      <c r="A183" s="15"/>
      <c r="B183" s="256"/>
      <c r="C183" s="257"/>
      <c r="D183" s="236" t="s">
        <v>141</v>
      </c>
      <c r="E183" s="258" t="s">
        <v>1</v>
      </c>
      <c r="F183" s="259" t="s">
        <v>146</v>
      </c>
      <c r="G183" s="257"/>
      <c r="H183" s="260">
        <v>0.63200000000000001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141</v>
      </c>
      <c r="AU183" s="266" t="s">
        <v>83</v>
      </c>
      <c r="AV183" s="15" t="s">
        <v>140</v>
      </c>
      <c r="AW183" s="15" t="s">
        <v>30</v>
      </c>
      <c r="AX183" s="15" t="s">
        <v>81</v>
      </c>
      <c r="AY183" s="266" t="s">
        <v>134</v>
      </c>
    </row>
    <row r="184" s="12" customFormat="1" ht="22.8" customHeight="1">
      <c r="A184" s="12"/>
      <c r="B184" s="204"/>
      <c r="C184" s="205"/>
      <c r="D184" s="206" t="s">
        <v>72</v>
      </c>
      <c r="E184" s="218" t="s">
        <v>382</v>
      </c>
      <c r="F184" s="218" t="s">
        <v>383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SUM(P185:P196)</f>
        <v>0</v>
      </c>
      <c r="Q184" s="212"/>
      <c r="R184" s="213">
        <f>SUM(R185:R196)</f>
        <v>0</v>
      </c>
      <c r="S184" s="212"/>
      <c r="T184" s="214">
        <f>SUM(T185:T196)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81</v>
      </c>
      <c r="AT184" s="216" t="s">
        <v>72</v>
      </c>
      <c r="AU184" s="216" t="s">
        <v>81</v>
      </c>
      <c r="AY184" s="215" t="s">
        <v>134</v>
      </c>
      <c r="BK184" s="217">
        <f>SUM(BK185:BK196)</f>
        <v>0</v>
      </c>
    </row>
    <row r="185" s="2" customFormat="1" ht="22.2" customHeight="1">
      <c r="A185" s="39"/>
      <c r="B185" s="40"/>
      <c r="C185" s="220" t="s">
        <v>252</v>
      </c>
      <c r="D185" s="220" t="s">
        <v>136</v>
      </c>
      <c r="E185" s="221" t="s">
        <v>385</v>
      </c>
      <c r="F185" s="222" t="s">
        <v>386</v>
      </c>
      <c r="G185" s="223" t="s">
        <v>387</v>
      </c>
      <c r="H185" s="224">
        <v>69.114999999999995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140</v>
      </c>
      <c r="AT185" s="232" t="s">
        <v>136</v>
      </c>
      <c r="AU185" s="232" t="s">
        <v>83</v>
      </c>
      <c r="AY185" s="18" t="s">
        <v>134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81</v>
      </c>
      <c r="BK185" s="233">
        <f>ROUND(I185*H185,2)</f>
        <v>0</v>
      </c>
      <c r="BL185" s="18" t="s">
        <v>140</v>
      </c>
      <c r="BM185" s="232" t="s">
        <v>479</v>
      </c>
    </row>
    <row r="186" s="14" customFormat="1">
      <c r="A186" s="14"/>
      <c r="B186" s="245"/>
      <c r="C186" s="246"/>
      <c r="D186" s="236" t="s">
        <v>141</v>
      </c>
      <c r="E186" s="247" t="s">
        <v>1</v>
      </c>
      <c r="F186" s="248" t="s">
        <v>480</v>
      </c>
      <c r="G186" s="246"/>
      <c r="H186" s="249">
        <v>69.114999999999995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141</v>
      </c>
      <c r="AU186" s="255" t="s">
        <v>83</v>
      </c>
      <c r="AV186" s="14" t="s">
        <v>83</v>
      </c>
      <c r="AW186" s="14" t="s">
        <v>30</v>
      </c>
      <c r="AX186" s="14" t="s">
        <v>81</v>
      </c>
      <c r="AY186" s="255" t="s">
        <v>134</v>
      </c>
    </row>
    <row r="187" s="2" customFormat="1" ht="19.8" customHeight="1">
      <c r="A187" s="39"/>
      <c r="B187" s="40"/>
      <c r="C187" s="220" t="s">
        <v>259</v>
      </c>
      <c r="D187" s="220" t="s">
        <v>136</v>
      </c>
      <c r="E187" s="221" t="s">
        <v>392</v>
      </c>
      <c r="F187" s="222" t="s">
        <v>393</v>
      </c>
      <c r="G187" s="223" t="s">
        <v>387</v>
      </c>
      <c r="H187" s="224">
        <v>23.600000000000001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38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140</v>
      </c>
      <c r="AT187" s="232" t="s">
        <v>136</v>
      </c>
      <c r="AU187" s="232" t="s">
        <v>83</v>
      </c>
      <c r="AY187" s="18" t="s">
        <v>134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81</v>
      </c>
      <c r="BK187" s="233">
        <f>ROUND(I187*H187,2)</f>
        <v>0</v>
      </c>
      <c r="BL187" s="18" t="s">
        <v>140</v>
      </c>
      <c r="BM187" s="232" t="s">
        <v>308</v>
      </c>
    </row>
    <row r="188" s="14" customFormat="1">
      <c r="A188" s="14"/>
      <c r="B188" s="245"/>
      <c r="C188" s="246"/>
      <c r="D188" s="236" t="s">
        <v>141</v>
      </c>
      <c r="E188" s="247" t="s">
        <v>1</v>
      </c>
      <c r="F188" s="248" t="s">
        <v>481</v>
      </c>
      <c r="G188" s="246"/>
      <c r="H188" s="249">
        <v>23.600000000000001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141</v>
      </c>
      <c r="AU188" s="255" t="s">
        <v>83</v>
      </c>
      <c r="AV188" s="14" t="s">
        <v>83</v>
      </c>
      <c r="AW188" s="14" t="s">
        <v>30</v>
      </c>
      <c r="AX188" s="14" t="s">
        <v>73</v>
      </c>
      <c r="AY188" s="255" t="s">
        <v>134</v>
      </c>
    </row>
    <row r="189" s="15" customFormat="1">
      <c r="A189" s="15"/>
      <c r="B189" s="256"/>
      <c r="C189" s="257"/>
      <c r="D189" s="236" t="s">
        <v>141</v>
      </c>
      <c r="E189" s="258" t="s">
        <v>1</v>
      </c>
      <c r="F189" s="259" t="s">
        <v>146</v>
      </c>
      <c r="G189" s="257"/>
      <c r="H189" s="260">
        <v>23.600000000000001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141</v>
      </c>
      <c r="AU189" s="266" t="s">
        <v>83</v>
      </c>
      <c r="AV189" s="15" t="s">
        <v>140</v>
      </c>
      <c r="AW189" s="15" t="s">
        <v>30</v>
      </c>
      <c r="AX189" s="15" t="s">
        <v>81</v>
      </c>
      <c r="AY189" s="266" t="s">
        <v>134</v>
      </c>
    </row>
    <row r="190" s="2" customFormat="1" ht="22.2" customHeight="1">
      <c r="A190" s="39"/>
      <c r="B190" s="40"/>
      <c r="C190" s="220" t="s">
        <v>263</v>
      </c>
      <c r="D190" s="220" t="s">
        <v>136</v>
      </c>
      <c r="E190" s="221" t="s">
        <v>400</v>
      </c>
      <c r="F190" s="222" t="s">
        <v>401</v>
      </c>
      <c r="G190" s="223" t="s">
        <v>387</v>
      </c>
      <c r="H190" s="224">
        <v>118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38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140</v>
      </c>
      <c r="AT190" s="232" t="s">
        <v>136</v>
      </c>
      <c r="AU190" s="232" t="s">
        <v>83</v>
      </c>
      <c r="AY190" s="18" t="s">
        <v>134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81</v>
      </c>
      <c r="BK190" s="233">
        <f>ROUND(I190*H190,2)</f>
        <v>0</v>
      </c>
      <c r="BL190" s="18" t="s">
        <v>140</v>
      </c>
      <c r="BM190" s="232" t="s">
        <v>313</v>
      </c>
    </row>
    <row r="191" s="13" customFormat="1">
      <c r="A191" s="13"/>
      <c r="B191" s="234"/>
      <c r="C191" s="235"/>
      <c r="D191" s="236" t="s">
        <v>141</v>
      </c>
      <c r="E191" s="237" t="s">
        <v>1</v>
      </c>
      <c r="F191" s="238" t="s">
        <v>403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141</v>
      </c>
      <c r="AU191" s="244" t="s">
        <v>83</v>
      </c>
      <c r="AV191" s="13" t="s">
        <v>81</v>
      </c>
      <c r="AW191" s="13" t="s">
        <v>30</v>
      </c>
      <c r="AX191" s="13" t="s">
        <v>73</v>
      </c>
      <c r="AY191" s="244" t="s">
        <v>134</v>
      </c>
    </row>
    <row r="192" s="14" customFormat="1">
      <c r="A192" s="14"/>
      <c r="B192" s="245"/>
      <c r="C192" s="246"/>
      <c r="D192" s="236" t="s">
        <v>141</v>
      </c>
      <c r="E192" s="247" t="s">
        <v>1</v>
      </c>
      <c r="F192" s="248" t="s">
        <v>482</v>
      </c>
      <c r="G192" s="246"/>
      <c r="H192" s="249">
        <v>118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141</v>
      </c>
      <c r="AU192" s="255" t="s">
        <v>83</v>
      </c>
      <c r="AV192" s="14" t="s">
        <v>83</v>
      </c>
      <c r="AW192" s="14" t="s">
        <v>30</v>
      </c>
      <c r="AX192" s="14" t="s">
        <v>73</v>
      </c>
      <c r="AY192" s="255" t="s">
        <v>134</v>
      </c>
    </row>
    <row r="193" s="15" customFormat="1">
      <c r="A193" s="15"/>
      <c r="B193" s="256"/>
      <c r="C193" s="257"/>
      <c r="D193" s="236" t="s">
        <v>141</v>
      </c>
      <c r="E193" s="258" t="s">
        <v>1</v>
      </c>
      <c r="F193" s="259" t="s">
        <v>146</v>
      </c>
      <c r="G193" s="257"/>
      <c r="H193" s="260">
        <v>118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141</v>
      </c>
      <c r="AU193" s="266" t="s">
        <v>83</v>
      </c>
      <c r="AV193" s="15" t="s">
        <v>140</v>
      </c>
      <c r="AW193" s="15" t="s">
        <v>30</v>
      </c>
      <c r="AX193" s="15" t="s">
        <v>81</v>
      </c>
      <c r="AY193" s="266" t="s">
        <v>134</v>
      </c>
    </row>
    <row r="194" s="2" customFormat="1" ht="30" customHeight="1">
      <c r="A194" s="39"/>
      <c r="B194" s="40"/>
      <c r="C194" s="220" t="s">
        <v>186</v>
      </c>
      <c r="D194" s="220" t="s">
        <v>136</v>
      </c>
      <c r="E194" s="221" t="s">
        <v>405</v>
      </c>
      <c r="F194" s="222" t="s">
        <v>406</v>
      </c>
      <c r="G194" s="223" t="s">
        <v>387</v>
      </c>
      <c r="H194" s="224">
        <v>23.600000000000001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38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140</v>
      </c>
      <c r="AT194" s="232" t="s">
        <v>136</v>
      </c>
      <c r="AU194" s="232" t="s">
        <v>83</v>
      </c>
      <c r="AY194" s="18" t="s">
        <v>134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81</v>
      </c>
      <c r="BK194" s="233">
        <f>ROUND(I194*H194,2)</f>
        <v>0</v>
      </c>
      <c r="BL194" s="18" t="s">
        <v>140</v>
      </c>
      <c r="BM194" s="232" t="s">
        <v>318</v>
      </c>
    </row>
    <row r="195" s="14" customFormat="1">
      <c r="A195" s="14"/>
      <c r="B195" s="245"/>
      <c r="C195" s="246"/>
      <c r="D195" s="236" t="s">
        <v>141</v>
      </c>
      <c r="E195" s="247" t="s">
        <v>1</v>
      </c>
      <c r="F195" s="248" t="s">
        <v>483</v>
      </c>
      <c r="G195" s="246"/>
      <c r="H195" s="249">
        <v>23.600000000000001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141</v>
      </c>
      <c r="AU195" s="255" t="s">
        <v>83</v>
      </c>
      <c r="AV195" s="14" t="s">
        <v>83</v>
      </c>
      <c r="AW195" s="14" t="s">
        <v>30</v>
      </c>
      <c r="AX195" s="14" t="s">
        <v>73</v>
      </c>
      <c r="AY195" s="255" t="s">
        <v>134</v>
      </c>
    </row>
    <row r="196" s="15" customFormat="1">
      <c r="A196" s="15"/>
      <c r="B196" s="256"/>
      <c r="C196" s="257"/>
      <c r="D196" s="236" t="s">
        <v>141</v>
      </c>
      <c r="E196" s="258" t="s">
        <v>1</v>
      </c>
      <c r="F196" s="259" t="s">
        <v>146</v>
      </c>
      <c r="G196" s="257"/>
      <c r="H196" s="260">
        <v>23.600000000000001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141</v>
      </c>
      <c r="AU196" s="266" t="s">
        <v>83</v>
      </c>
      <c r="AV196" s="15" t="s">
        <v>140</v>
      </c>
      <c r="AW196" s="15" t="s">
        <v>30</v>
      </c>
      <c r="AX196" s="15" t="s">
        <v>81</v>
      </c>
      <c r="AY196" s="266" t="s">
        <v>134</v>
      </c>
    </row>
    <row r="197" s="12" customFormat="1" ht="22.8" customHeight="1">
      <c r="A197" s="12"/>
      <c r="B197" s="204"/>
      <c r="C197" s="205"/>
      <c r="D197" s="206" t="s">
        <v>72</v>
      </c>
      <c r="E197" s="218" t="s">
        <v>408</v>
      </c>
      <c r="F197" s="218" t="s">
        <v>409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P198</f>
        <v>0</v>
      </c>
      <c r="Q197" s="212"/>
      <c r="R197" s="213">
        <f>R198</f>
        <v>0</v>
      </c>
      <c r="S197" s="212"/>
      <c r="T197" s="214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81</v>
      </c>
      <c r="AT197" s="216" t="s">
        <v>72</v>
      </c>
      <c r="AU197" s="216" t="s">
        <v>81</v>
      </c>
      <c r="AY197" s="215" t="s">
        <v>134</v>
      </c>
      <c r="BK197" s="217">
        <f>BK198</f>
        <v>0</v>
      </c>
    </row>
    <row r="198" s="2" customFormat="1" ht="22.2" customHeight="1">
      <c r="A198" s="39"/>
      <c r="B198" s="40"/>
      <c r="C198" s="220" t="s">
        <v>7</v>
      </c>
      <c r="D198" s="220" t="s">
        <v>136</v>
      </c>
      <c r="E198" s="221" t="s">
        <v>411</v>
      </c>
      <c r="F198" s="222" t="s">
        <v>412</v>
      </c>
      <c r="G198" s="223" t="s">
        <v>387</v>
      </c>
      <c r="H198" s="224">
        <v>67.759</v>
      </c>
      <c r="I198" s="225"/>
      <c r="J198" s="226">
        <f>ROUND(I198*H198,2)</f>
        <v>0</v>
      </c>
      <c r="K198" s="227"/>
      <c r="L198" s="45"/>
      <c r="M198" s="293" t="s">
        <v>1</v>
      </c>
      <c r="N198" s="294" t="s">
        <v>38</v>
      </c>
      <c r="O198" s="295"/>
      <c r="P198" s="296">
        <f>O198*H198</f>
        <v>0</v>
      </c>
      <c r="Q198" s="296">
        <v>0</v>
      </c>
      <c r="R198" s="296">
        <f>Q198*H198</f>
        <v>0</v>
      </c>
      <c r="S198" s="296">
        <v>0</v>
      </c>
      <c r="T198" s="29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140</v>
      </c>
      <c r="AT198" s="232" t="s">
        <v>136</v>
      </c>
      <c r="AU198" s="232" t="s">
        <v>83</v>
      </c>
      <c r="AY198" s="18" t="s">
        <v>134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81</v>
      </c>
      <c r="BK198" s="233">
        <f>ROUND(I198*H198,2)</f>
        <v>0</v>
      </c>
      <c r="BL198" s="18" t="s">
        <v>140</v>
      </c>
      <c r="BM198" s="232" t="s">
        <v>322</v>
      </c>
    </row>
    <row r="199" s="2" customFormat="1" ht="6.96" customHeight="1">
      <c r="A199" s="39"/>
      <c r="B199" s="67"/>
      <c r="C199" s="68"/>
      <c r="D199" s="68"/>
      <c r="E199" s="68"/>
      <c r="F199" s="68"/>
      <c r="G199" s="68"/>
      <c r="H199" s="68"/>
      <c r="I199" s="68"/>
      <c r="J199" s="68"/>
      <c r="K199" s="68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YY6DTBkQepLAnwwovHFY4GaatiO9DUduPB+0YpGcyOsNK/DPvGru4jMvcwmnppmZPG1nFvtZdBKe+sgmHhQ37g==" hashValue="7NNPI8d5TehRFlnyfNt0B/52254oT6w+zK2/E+O2c7hL2fhHbS+5J3QOock9VkFSdZXiiDSLBYOUfnY9BlsKkA==" algorithmName="SHA-512" password="DFAD"/>
  <autoFilter ref="C121:K19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484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ROUND((SUM(BE119:BE140)),  2)</f>
        <v>0</v>
      </c>
      <c r="G33" s="39"/>
      <c r="H33" s="39"/>
      <c r="I33" s="156">
        <v>0.20999999999999999</v>
      </c>
      <c r="J33" s="155">
        <f>ROUND(((SUM(BE119:BE140))*I33),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ROUND((SUM(BF119:BF140)),  2)</f>
        <v>0</v>
      </c>
      <c r="G34" s="39"/>
      <c r="H34" s="39"/>
      <c r="I34" s="156">
        <v>0.14999999999999999</v>
      </c>
      <c r="J34" s="155">
        <f>ROUND(((SUM(BF119:BF140))*I34),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ROUND((SUM(BG119:BG140)),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ROUND((SUM(BH119:BH140)),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ROUND((SUM(BI119:BI140)),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191 - dopravní značení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4.4" customHeight="1">
      <c r="A109" s="39"/>
      <c r="B109" s="40"/>
      <c r="C109" s="41"/>
      <c r="D109" s="41"/>
      <c r="E109" s="175" t="str">
        <f>E7</f>
        <v>0971-21-3-II - Město Šternberk, Chabičov - chodníky, II.etapa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5.6" customHeight="1">
      <c r="A111" s="39"/>
      <c r="B111" s="40"/>
      <c r="C111" s="41"/>
      <c r="D111" s="41"/>
      <c r="E111" s="77" t="str">
        <f>E9</f>
        <v>SO 191 - dopravní značení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2. 5. 2022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6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6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120</v>
      </c>
      <c r="D118" s="195" t="s">
        <v>58</v>
      </c>
      <c r="E118" s="195" t="s">
        <v>54</v>
      </c>
      <c r="F118" s="195" t="s">
        <v>55</v>
      </c>
      <c r="G118" s="195" t="s">
        <v>121</v>
      </c>
      <c r="H118" s="195" t="s">
        <v>122</v>
      </c>
      <c r="I118" s="195" t="s">
        <v>123</v>
      </c>
      <c r="J118" s="196" t="s">
        <v>104</v>
      </c>
      <c r="K118" s="197" t="s">
        <v>124</v>
      </c>
      <c r="L118" s="198"/>
      <c r="M118" s="101" t="s">
        <v>1</v>
      </c>
      <c r="N118" s="102" t="s">
        <v>37</v>
      </c>
      <c r="O118" s="102" t="s">
        <v>125</v>
      </c>
      <c r="P118" s="102" t="s">
        <v>126</v>
      </c>
      <c r="Q118" s="102" t="s">
        <v>127</v>
      </c>
      <c r="R118" s="102" t="s">
        <v>128</v>
      </c>
      <c r="S118" s="102" t="s">
        <v>129</v>
      </c>
      <c r="T118" s="103" t="s">
        <v>130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131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0.34821500000000005</v>
      </c>
      <c r="S119" s="105"/>
      <c r="T119" s="202">
        <f>T120</f>
        <v>0.51829999999999998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106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72</v>
      </c>
      <c r="E120" s="207" t="s">
        <v>132</v>
      </c>
      <c r="F120" s="207" t="s">
        <v>133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P121+P139</f>
        <v>0</v>
      </c>
      <c r="Q120" s="212"/>
      <c r="R120" s="213">
        <f>R121+R139</f>
        <v>0.34821500000000005</v>
      </c>
      <c r="S120" s="212"/>
      <c r="T120" s="214">
        <f>T121+T139</f>
        <v>0.51829999999999998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81</v>
      </c>
      <c r="AT120" s="216" t="s">
        <v>72</v>
      </c>
      <c r="AU120" s="216" t="s">
        <v>73</v>
      </c>
      <c r="AY120" s="215" t="s">
        <v>134</v>
      </c>
      <c r="BK120" s="217">
        <f>BK121+BK139</f>
        <v>0</v>
      </c>
    </row>
    <row r="121" s="12" customFormat="1" ht="22.8" customHeight="1">
      <c r="A121" s="12"/>
      <c r="B121" s="204"/>
      <c r="C121" s="205"/>
      <c r="D121" s="206" t="s">
        <v>72</v>
      </c>
      <c r="E121" s="218" t="s">
        <v>199</v>
      </c>
      <c r="F121" s="218" t="s">
        <v>333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SUM(P122:P138)</f>
        <v>0</v>
      </c>
      <c r="Q121" s="212"/>
      <c r="R121" s="213">
        <f>SUM(R122:R138)</f>
        <v>0.34821500000000005</v>
      </c>
      <c r="S121" s="212"/>
      <c r="T121" s="214">
        <f>SUM(T122:T138)</f>
        <v>0.51829999999999998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81</v>
      </c>
      <c r="AT121" s="216" t="s">
        <v>72</v>
      </c>
      <c r="AU121" s="216" t="s">
        <v>81</v>
      </c>
      <c r="AY121" s="215" t="s">
        <v>134</v>
      </c>
      <c r="BK121" s="217">
        <f>SUM(BK122:BK138)</f>
        <v>0</v>
      </c>
    </row>
    <row r="122" s="2" customFormat="1" ht="22.2" customHeight="1">
      <c r="A122" s="39"/>
      <c r="B122" s="40"/>
      <c r="C122" s="220" t="s">
        <v>81</v>
      </c>
      <c r="D122" s="220" t="s">
        <v>136</v>
      </c>
      <c r="E122" s="221" t="s">
        <v>485</v>
      </c>
      <c r="F122" s="222" t="s">
        <v>486</v>
      </c>
      <c r="G122" s="223" t="s">
        <v>219</v>
      </c>
      <c r="H122" s="224">
        <v>5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38</v>
      </c>
      <c r="O122" s="92"/>
      <c r="P122" s="230">
        <f>O122*H122</f>
        <v>0</v>
      </c>
      <c r="Q122" s="230">
        <v>0.00069999999999999999</v>
      </c>
      <c r="R122" s="230">
        <f>Q122*H122</f>
        <v>0.0035000000000000001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140</v>
      </c>
      <c r="AT122" s="232" t="s">
        <v>136</v>
      </c>
      <c r="AU122" s="232" t="s">
        <v>83</v>
      </c>
      <c r="AY122" s="18" t="s">
        <v>134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81</v>
      </c>
      <c r="BK122" s="233">
        <f>ROUND(I122*H122,2)</f>
        <v>0</v>
      </c>
      <c r="BL122" s="18" t="s">
        <v>140</v>
      </c>
      <c r="BM122" s="232" t="s">
        <v>83</v>
      </c>
    </row>
    <row r="123" s="13" customFormat="1">
      <c r="A123" s="13"/>
      <c r="B123" s="234"/>
      <c r="C123" s="235"/>
      <c r="D123" s="236" t="s">
        <v>141</v>
      </c>
      <c r="E123" s="237" t="s">
        <v>1</v>
      </c>
      <c r="F123" s="238" t="s">
        <v>487</v>
      </c>
      <c r="G123" s="235"/>
      <c r="H123" s="237" t="s">
        <v>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141</v>
      </c>
      <c r="AU123" s="244" t="s">
        <v>83</v>
      </c>
      <c r="AV123" s="13" t="s">
        <v>81</v>
      </c>
      <c r="AW123" s="13" t="s">
        <v>30</v>
      </c>
      <c r="AX123" s="13" t="s">
        <v>73</v>
      </c>
      <c r="AY123" s="244" t="s">
        <v>134</v>
      </c>
    </row>
    <row r="124" s="14" customFormat="1">
      <c r="A124" s="14"/>
      <c r="B124" s="245"/>
      <c r="C124" s="246"/>
      <c r="D124" s="236" t="s">
        <v>141</v>
      </c>
      <c r="E124" s="247" t="s">
        <v>1</v>
      </c>
      <c r="F124" s="248" t="s">
        <v>170</v>
      </c>
      <c r="G124" s="246"/>
      <c r="H124" s="249">
        <v>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141</v>
      </c>
      <c r="AU124" s="255" t="s">
        <v>83</v>
      </c>
      <c r="AV124" s="14" t="s">
        <v>83</v>
      </c>
      <c r="AW124" s="14" t="s">
        <v>30</v>
      </c>
      <c r="AX124" s="14" t="s">
        <v>73</v>
      </c>
      <c r="AY124" s="255" t="s">
        <v>134</v>
      </c>
    </row>
    <row r="125" s="15" customFormat="1">
      <c r="A125" s="15"/>
      <c r="B125" s="256"/>
      <c r="C125" s="257"/>
      <c r="D125" s="236" t="s">
        <v>141</v>
      </c>
      <c r="E125" s="258" t="s">
        <v>1</v>
      </c>
      <c r="F125" s="259" t="s">
        <v>146</v>
      </c>
      <c r="G125" s="257"/>
      <c r="H125" s="260">
        <v>5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141</v>
      </c>
      <c r="AU125" s="266" t="s">
        <v>83</v>
      </c>
      <c r="AV125" s="15" t="s">
        <v>140</v>
      </c>
      <c r="AW125" s="15" t="s">
        <v>30</v>
      </c>
      <c r="AX125" s="15" t="s">
        <v>81</v>
      </c>
      <c r="AY125" s="266" t="s">
        <v>134</v>
      </c>
    </row>
    <row r="126" s="2" customFormat="1" ht="22.2" customHeight="1">
      <c r="A126" s="39"/>
      <c r="B126" s="40"/>
      <c r="C126" s="220" t="s">
        <v>83</v>
      </c>
      <c r="D126" s="220" t="s">
        <v>136</v>
      </c>
      <c r="E126" s="221" t="s">
        <v>488</v>
      </c>
      <c r="F126" s="222" t="s">
        <v>489</v>
      </c>
      <c r="G126" s="223" t="s">
        <v>219</v>
      </c>
      <c r="H126" s="224">
        <v>3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0.11240500000000001</v>
      </c>
      <c r="R126" s="230">
        <f>Q126*H126</f>
        <v>0.33721500000000004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140</v>
      </c>
      <c r="AT126" s="232" t="s">
        <v>136</v>
      </c>
      <c r="AU126" s="232" t="s">
        <v>83</v>
      </c>
      <c r="AY126" s="18" t="s">
        <v>134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81</v>
      </c>
      <c r="BK126" s="233">
        <f>ROUND(I126*H126,2)</f>
        <v>0</v>
      </c>
      <c r="BL126" s="18" t="s">
        <v>140</v>
      </c>
      <c r="BM126" s="232" t="s">
        <v>176</v>
      </c>
    </row>
    <row r="127" s="14" customFormat="1">
      <c r="A127" s="14"/>
      <c r="B127" s="245"/>
      <c r="C127" s="246"/>
      <c r="D127" s="236" t="s">
        <v>141</v>
      </c>
      <c r="E127" s="247" t="s">
        <v>1</v>
      </c>
      <c r="F127" s="248" t="s">
        <v>151</v>
      </c>
      <c r="G127" s="246"/>
      <c r="H127" s="249">
        <v>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141</v>
      </c>
      <c r="AU127" s="255" t="s">
        <v>83</v>
      </c>
      <c r="AV127" s="14" t="s">
        <v>83</v>
      </c>
      <c r="AW127" s="14" t="s">
        <v>30</v>
      </c>
      <c r="AX127" s="14" t="s">
        <v>81</v>
      </c>
      <c r="AY127" s="255" t="s">
        <v>134</v>
      </c>
    </row>
    <row r="128" s="2" customFormat="1" ht="14.4" customHeight="1">
      <c r="A128" s="39"/>
      <c r="B128" s="40"/>
      <c r="C128" s="267" t="s">
        <v>151</v>
      </c>
      <c r="D128" s="267" t="s">
        <v>205</v>
      </c>
      <c r="E128" s="268" t="s">
        <v>490</v>
      </c>
      <c r="F128" s="269" t="s">
        <v>491</v>
      </c>
      <c r="G128" s="270" t="s">
        <v>219</v>
      </c>
      <c r="H128" s="271">
        <v>3</v>
      </c>
      <c r="I128" s="272"/>
      <c r="J128" s="273">
        <f>ROUND(I128*H128,2)</f>
        <v>0</v>
      </c>
      <c r="K128" s="274"/>
      <c r="L128" s="275"/>
      <c r="M128" s="276" t="s">
        <v>1</v>
      </c>
      <c r="N128" s="277" t="s">
        <v>38</v>
      </c>
      <c r="O128" s="92"/>
      <c r="P128" s="230">
        <f>O128*H128</f>
        <v>0</v>
      </c>
      <c r="Q128" s="230">
        <v>0.0025000000000000001</v>
      </c>
      <c r="R128" s="230">
        <f>Q128*H128</f>
        <v>0.0074999999999999997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190</v>
      </c>
      <c r="AT128" s="232" t="s">
        <v>205</v>
      </c>
      <c r="AU128" s="232" t="s">
        <v>83</v>
      </c>
      <c r="AY128" s="18" t="s">
        <v>134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81</v>
      </c>
      <c r="BK128" s="233">
        <f>ROUND(I128*H128,2)</f>
        <v>0</v>
      </c>
      <c r="BL128" s="18" t="s">
        <v>140</v>
      </c>
      <c r="BM128" s="232" t="s">
        <v>190</v>
      </c>
    </row>
    <row r="129" s="13" customFormat="1">
      <c r="A129" s="13"/>
      <c r="B129" s="234"/>
      <c r="C129" s="235"/>
      <c r="D129" s="236" t="s">
        <v>141</v>
      </c>
      <c r="E129" s="237" t="s">
        <v>1</v>
      </c>
      <c r="F129" s="238" t="s">
        <v>492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141</v>
      </c>
      <c r="AU129" s="244" t="s">
        <v>83</v>
      </c>
      <c r="AV129" s="13" t="s">
        <v>81</v>
      </c>
      <c r="AW129" s="13" t="s">
        <v>30</v>
      </c>
      <c r="AX129" s="13" t="s">
        <v>73</v>
      </c>
      <c r="AY129" s="244" t="s">
        <v>134</v>
      </c>
    </row>
    <row r="130" s="14" customFormat="1">
      <c r="A130" s="14"/>
      <c r="B130" s="245"/>
      <c r="C130" s="246"/>
      <c r="D130" s="236" t="s">
        <v>141</v>
      </c>
      <c r="E130" s="247" t="s">
        <v>1</v>
      </c>
      <c r="F130" s="248" t="s">
        <v>493</v>
      </c>
      <c r="G130" s="246"/>
      <c r="H130" s="249">
        <v>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141</v>
      </c>
      <c r="AU130" s="255" t="s">
        <v>83</v>
      </c>
      <c r="AV130" s="14" t="s">
        <v>83</v>
      </c>
      <c r="AW130" s="14" t="s">
        <v>30</v>
      </c>
      <c r="AX130" s="14" t="s">
        <v>73</v>
      </c>
      <c r="AY130" s="255" t="s">
        <v>134</v>
      </c>
    </row>
    <row r="131" s="15" customFormat="1">
      <c r="A131" s="15"/>
      <c r="B131" s="256"/>
      <c r="C131" s="257"/>
      <c r="D131" s="236" t="s">
        <v>141</v>
      </c>
      <c r="E131" s="258" t="s">
        <v>1</v>
      </c>
      <c r="F131" s="259" t="s">
        <v>146</v>
      </c>
      <c r="G131" s="257"/>
      <c r="H131" s="260">
        <v>3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141</v>
      </c>
      <c r="AU131" s="266" t="s">
        <v>83</v>
      </c>
      <c r="AV131" s="15" t="s">
        <v>140</v>
      </c>
      <c r="AW131" s="15" t="s">
        <v>30</v>
      </c>
      <c r="AX131" s="15" t="s">
        <v>81</v>
      </c>
      <c r="AY131" s="266" t="s">
        <v>134</v>
      </c>
    </row>
    <row r="132" s="2" customFormat="1" ht="22.2" customHeight="1">
      <c r="A132" s="39"/>
      <c r="B132" s="40"/>
      <c r="C132" s="220" t="s">
        <v>140</v>
      </c>
      <c r="D132" s="220" t="s">
        <v>136</v>
      </c>
      <c r="E132" s="221" t="s">
        <v>494</v>
      </c>
      <c r="F132" s="222" t="s">
        <v>495</v>
      </c>
      <c r="G132" s="223" t="s">
        <v>219</v>
      </c>
      <c r="H132" s="224">
        <v>6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0.082000000000000003</v>
      </c>
      <c r="T132" s="231">
        <f>S132*H132</f>
        <v>0.49199999999999999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140</v>
      </c>
      <c r="AT132" s="232" t="s">
        <v>136</v>
      </c>
      <c r="AU132" s="232" t="s">
        <v>83</v>
      </c>
      <c r="AY132" s="18" t="s">
        <v>134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81</v>
      </c>
      <c r="BK132" s="233">
        <f>ROUND(I132*H132,2)</f>
        <v>0</v>
      </c>
      <c r="BL132" s="18" t="s">
        <v>140</v>
      </c>
      <c r="BM132" s="232" t="s">
        <v>204</v>
      </c>
    </row>
    <row r="133" s="14" customFormat="1">
      <c r="A133" s="14"/>
      <c r="B133" s="245"/>
      <c r="C133" s="246"/>
      <c r="D133" s="236" t="s">
        <v>141</v>
      </c>
      <c r="E133" s="247" t="s">
        <v>1</v>
      </c>
      <c r="F133" s="248" t="s">
        <v>176</v>
      </c>
      <c r="G133" s="246"/>
      <c r="H133" s="249">
        <v>6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141</v>
      </c>
      <c r="AU133" s="255" t="s">
        <v>83</v>
      </c>
      <c r="AV133" s="14" t="s">
        <v>83</v>
      </c>
      <c r="AW133" s="14" t="s">
        <v>30</v>
      </c>
      <c r="AX133" s="14" t="s">
        <v>81</v>
      </c>
      <c r="AY133" s="255" t="s">
        <v>134</v>
      </c>
    </row>
    <row r="134" s="2" customFormat="1" ht="22.2" customHeight="1">
      <c r="A134" s="39"/>
      <c r="B134" s="40"/>
      <c r="C134" s="220" t="s">
        <v>170</v>
      </c>
      <c r="D134" s="220" t="s">
        <v>136</v>
      </c>
      <c r="E134" s="221" t="s">
        <v>496</v>
      </c>
      <c r="F134" s="222" t="s">
        <v>497</v>
      </c>
      <c r="G134" s="223" t="s">
        <v>219</v>
      </c>
      <c r="H134" s="224">
        <v>5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0.0040000000000000001</v>
      </c>
      <c r="T134" s="231">
        <f>S134*H134</f>
        <v>0.02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140</v>
      </c>
      <c r="AT134" s="232" t="s">
        <v>136</v>
      </c>
      <c r="AU134" s="232" t="s">
        <v>83</v>
      </c>
      <c r="AY134" s="18" t="s">
        <v>134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81</v>
      </c>
      <c r="BK134" s="233">
        <f>ROUND(I134*H134,2)</f>
        <v>0</v>
      </c>
      <c r="BL134" s="18" t="s">
        <v>140</v>
      </c>
      <c r="BM134" s="232" t="s">
        <v>173</v>
      </c>
    </row>
    <row r="135" s="14" customFormat="1">
      <c r="A135" s="14"/>
      <c r="B135" s="245"/>
      <c r="C135" s="246"/>
      <c r="D135" s="236" t="s">
        <v>141</v>
      </c>
      <c r="E135" s="247" t="s">
        <v>1</v>
      </c>
      <c r="F135" s="248" t="s">
        <v>170</v>
      </c>
      <c r="G135" s="246"/>
      <c r="H135" s="249">
        <v>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141</v>
      </c>
      <c r="AU135" s="255" t="s">
        <v>83</v>
      </c>
      <c r="AV135" s="14" t="s">
        <v>83</v>
      </c>
      <c r="AW135" s="14" t="s">
        <v>30</v>
      </c>
      <c r="AX135" s="14" t="s">
        <v>81</v>
      </c>
      <c r="AY135" s="255" t="s">
        <v>134</v>
      </c>
    </row>
    <row r="136" s="2" customFormat="1" ht="22.2" customHeight="1">
      <c r="A136" s="39"/>
      <c r="B136" s="40"/>
      <c r="C136" s="220" t="s">
        <v>176</v>
      </c>
      <c r="D136" s="220" t="s">
        <v>136</v>
      </c>
      <c r="E136" s="221" t="s">
        <v>498</v>
      </c>
      <c r="F136" s="222" t="s">
        <v>499</v>
      </c>
      <c r="G136" s="223" t="s">
        <v>219</v>
      </c>
      <c r="H136" s="224">
        <v>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0.0020999999999999999</v>
      </c>
      <c r="T136" s="231">
        <f>S136*H136</f>
        <v>0.0063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140</v>
      </c>
      <c r="AT136" s="232" t="s">
        <v>136</v>
      </c>
      <c r="AU136" s="232" t="s">
        <v>83</v>
      </c>
      <c r="AY136" s="18" t="s">
        <v>134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81</v>
      </c>
      <c r="BK136" s="233">
        <f>ROUND(I136*H136,2)</f>
        <v>0</v>
      </c>
      <c r="BL136" s="18" t="s">
        <v>140</v>
      </c>
      <c r="BM136" s="232" t="s">
        <v>227</v>
      </c>
    </row>
    <row r="137" s="14" customFormat="1">
      <c r="A137" s="14"/>
      <c r="B137" s="245"/>
      <c r="C137" s="246"/>
      <c r="D137" s="236" t="s">
        <v>141</v>
      </c>
      <c r="E137" s="247" t="s">
        <v>1</v>
      </c>
      <c r="F137" s="248" t="s">
        <v>500</v>
      </c>
      <c r="G137" s="246"/>
      <c r="H137" s="249">
        <v>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141</v>
      </c>
      <c r="AU137" s="255" t="s">
        <v>83</v>
      </c>
      <c r="AV137" s="14" t="s">
        <v>83</v>
      </c>
      <c r="AW137" s="14" t="s">
        <v>30</v>
      </c>
      <c r="AX137" s="14" t="s">
        <v>73</v>
      </c>
      <c r="AY137" s="255" t="s">
        <v>134</v>
      </c>
    </row>
    <row r="138" s="15" customFormat="1">
      <c r="A138" s="15"/>
      <c r="B138" s="256"/>
      <c r="C138" s="257"/>
      <c r="D138" s="236" t="s">
        <v>141</v>
      </c>
      <c r="E138" s="258" t="s">
        <v>1</v>
      </c>
      <c r="F138" s="259" t="s">
        <v>146</v>
      </c>
      <c r="G138" s="257"/>
      <c r="H138" s="260">
        <v>3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141</v>
      </c>
      <c r="AU138" s="266" t="s">
        <v>83</v>
      </c>
      <c r="AV138" s="15" t="s">
        <v>140</v>
      </c>
      <c r="AW138" s="15" t="s">
        <v>30</v>
      </c>
      <c r="AX138" s="15" t="s">
        <v>81</v>
      </c>
      <c r="AY138" s="266" t="s">
        <v>134</v>
      </c>
    </row>
    <row r="139" s="12" customFormat="1" ht="22.8" customHeight="1">
      <c r="A139" s="12"/>
      <c r="B139" s="204"/>
      <c r="C139" s="205"/>
      <c r="D139" s="206" t="s">
        <v>72</v>
      </c>
      <c r="E139" s="218" t="s">
        <v>408</v>
      </c>
      <c r="F139" s="218" t="s">
        <v>409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P140</f>
        <v>0</v>
      </c>
      <c r="Q139" s="212"/>
      <c r="R139" s="213">
        <f>R140</f>
        <v>0</v>
      </c>
      <c r="S139" s="212"/>
      <c r="T139" s="214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81</v>
      </c>
      <c r="AT139" s="216" t="s">
        <v>72</v>
      </c>
      <c r="AU139" s="216" t="s">
        <v>81</v>
      </c>
      <c r="AY139" s="215" t="s">
        <v>134</v>
      </c>
      <c r="BK139" s="217">
        <f>BK140</f>
        <v>0</v>
      </c>
    </row>
    <row r="140" s="2" customFormat="1" ht="22.2" customHeight="1">
      <c r="A140" s="39"/>
      <c r="B140" s="40"/>
      <c r="C140" s="220" t="s">
        <v>183</v>
      </c>
      <c r="D140" s="220" t="s">
        <v>136</v>
      </c>
      <c r="E140" s="221" t="s">
        <v>411</v>
      </c>
      <c r="F140" s="222" t="s">
        <v>412</v>
      </c>
      <c r="G140" s="223" t="s">
        <v>387</v>
      </c>
      <c r="H140" s="224">
        <v>0.34799999999999998</v>
      </c>
      <c r="I140" s="225"/>
      <c r="J140" s="226">
        <f>ROUND(I140*H140,2)</f>
        <v>0</v>
      </c>
      <c r="K140" s="227"/>
      <c r="L140" s="45"/>
      <c r="M140" s="293" t="s">
        <v>1</v>
      </c>
      <c r="N140" s="294" t="s">
        <v>38</v>
      </c>
      <c r="O140" s="295"/>
      <c r="P140" s="296">
        <f>O140*H140</f>
        <v>0</v>
      </c>
      <c r="Q140" s="296">
        <v>0</v>
      </c>
      <c r="R140" s="296">
        <f>Q140*H140</f>
        <v>0</v>
      </c>
      <c r="S140" s="296">
        <v>0</v>
      </c>
      <c r="T140" s="29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140</v>
      </c>
      <c r="AT140" s="232" t="s">
        <v>136</v>
      </c>
      <c r="AU140" s="232" t="s">
        <v>83</v>
      </c>
      <c r="AY140" s="18" t="s">
        <v>134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81</v>
      </c>
      <c r="BK140" s="233">
        <f>ROUND(I140*H140,2)</f>
        <v>0</v>
      </c>
      <c r="BL140" s="18" t="s">
        <v>140</v>
      </c>
      <c r="BM140" s="232" t="s">
        <v>259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wL6uiCVPLCh3FSEtKkBLfSEtZiWwle6JyU3YOU493OppcXsYbaewsHVyiKQiMAPe1dLS1KqbondqKolVkoZ8sA==" hashValue="NDrbXrdQUKXmvjEn6B3AqZA3cu9K8sZX6Uzx6GOnJlKUqzO0Tn+sApUl7DOJr2yVSIoxDDPi1iGCqQEYh7qIUA==" algorithmName="SHA-512" password="DFAD"/>
  <autoFilter ref="C118:K14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501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ROUND((SUM(BE123:BE173)),  2)</f>
        <v>0</v>
      </c>
      <c r="G33" s="39"/>
      <c r="H33" s="39"/>
      <c r="I33" s="156">
        <v>0.20999999999999999</v>
      </c>
      <c r="J33" s="155">
        <f>ROUND(((SUM(BE123:BE173))*I33),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ROUND((SUM(BF123:BF173)),  2)</f>
        <v>0</v>
      </c>
      <c r="G34" s="39"/>
      <c r="H34" s="39"/>
      <c r="I34" s="156">
        <v>0.14999999999999999</v>
      </c>
      <c r="J34" s="155">
        <f>ROUND(((SUM(BF123:BF173))*I34),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ROUND((SUM(BG123:BG173)),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ROUND((SUM(BH123:BH173)),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ROUND((SUM(BI123:BI173)),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401 - rozvody VO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80"/>
      <c r="C99" s="181"/>
      <c r="D99" s="182" t="s">
        <v>116</v>
      </c>
      <c r="E99" s="183"/>
      <c r="F99" s="183"/>
      <c r="G99" s="183"/>
      <c r="H99" s="183"/>
      <c r="I99" s="183"/>
      <c r="J99" s="184">
        <f>J131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6"/>
      <c r="C100" s="187"/>
      <c r="D100" s="188" t="s">
        <v>502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0"/>
      <c r="C101" s="181"/>
      <c r="D101" s="182" t="s">
        <v>503</v>
      </c>
      <c r="E101" s="183"/>
      <c r="F101" s="183"/>
      <c r="G101" s="183"/>
      <c r="H101" s="183"/>
      <c r="I101" s="183"/>
      <c r="J101" s="184">
        <f>J150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6"/>
      <c r="C102" s="187"/>
      <c r="D102" s="188" t="s">
        <v>504</v>
      </c>
      <c r="E102" s="189"/>
      <c r="F102" s="189"/>
      <c r="G102" s="189"/>
      <c r="H102" s="189"/>
      <c r="I102" s="189"/>
      <c r="J102" s="190">
        <f>J151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505</v>
      </c>
      <c r="E103" s="189"/>
      <c r="F103" s="189"/>
      <c r="G103" s="189"/>
      <c r="H103" s="189"/>
      <c r="I103" s="189"/>
      <c r="J103" s="190">
        <f>J158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4.4" customHeight="1">
      <c r="A113" s="39"/>
      <c r="B113" s="40"/>
      <c r="C113" s="41"/>
      <c r="D113" s="41"/>
      <c r="E113" s="175" t="str">
        <f>E7</f>
        <v>0971-21-3-II - Město Šternberk, Chabičov - chodníky, II.etapa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6" customHeight="1">
      <c r="A115" s="39"/>
      <c r="B115" s="40"/>
      <c r="C115" s="41"/>
      <c r="D115" s="41"/>
      <c r="E115" s="77" t="str">
        <f>E9</f>
        <v>SO 401 - rozvody VO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2. 5. 2022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6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6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120</v>
      </c>
      <c r="D122" s="195" t="s">
        <v>58</v>
      </c>
      <c r="E122" s="195" t="s">
        <v>54</v>
      </c>
      <c r="F122" s="195" t="s">
        <v>55</v>
      </c>
      <c r="G122" s="195" t="s">
        <v>121</v>
      </c>
      <c r="H122" s="195" t="s">
        <v>122</v>
      </c>
      <c r="I122" s="195" t="s">
        <v>123</v>
      </c>
      <c r="J122" s="196" t="s">
        <v>104</v>
      </c>
      <c r="K122" s="197" t="s">
        <v>124</v>
      </c>
      <c r="L122" s="198"/>
      <c r="M122" s="101" t="s">
        <v>1</v>
      </c>
      <c r="N122" s="102" t="s">
        <v>37</v>
      </c>
      <c r="O122" s="102" t="s">
        <v>125</v>
      </c>
      <c r="P122" s="102" t="s">
        <v>126</v>
      </c>
      <c r="Q122" s="102" t="s">
        <v>127</v>
      </c>
      <c r="R122" s="102" t="s">
        <v>128</v>
      </c>
      <c r="S122" s="102" t="s">
        <v>129</v>
      </c>
      <c r="T122" s="103" t="s">
        <v>130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131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P124+P131+P150</f>
        <v>0</v>
      </c>
      <c r="Q123" s="105"/>
      <c r="R123" s="201">
        <f>R124+R131+R150</f>
        <v>66.925049999999999</v>
      </c>
      <c r="S123" s="105"/>
      <c r="T123" s="202">
        <f>T124+T131+T150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106</v>
      </c>
      <c r="BK123" s="203">
        <f>BK124+BK131+BK150</f>
        <v>0</v>
      </c>
    </row>
    <row r="124" s="12" customFormat="1" ht="25.92" customHeight="1">
      <c r="A124" s="12"/>
      <c r="B124" s="204"/>
      <c r="C124" s="205"/>
      <c r="D124" s="206" t="s">
        <v>72</v>
      </c>
      <c r="E124" s="207" t="s">
        <v>132</v>
      </c>
      <c r="F124" s="207" t="s">
        <v>133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39.899999999999999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81</v>
      </c>
      <c r="AT124" s="216" t="s">
        <v>72</v>
      </c>
      <c r="AU124" s="216" t="s">
        <v>73</v>
      </c>
      <c r="AY124" s="215" t="s">
        <v>134</v>
      </c>
      <c r="BK124" s="217">
        <f>BK125</f>
        <v>0</v>
      </c>
    </row>
    <row r="125" s="12" customFormat="1" ht="22.8" customHeight="1">
      <c r="A125" s="12"/>
      <c r="B125" s="204"/>
      <c r="C125" s="205"/>
      <c r="D125" s="206" t="s">
        <v>72</v>
      </c>
      <c r="E125" s="218" t="s">
        <v>81</v>
      </c>
      <c r="F125" s="218" t="s">
        <v>135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SUM(P126:P130)</f>
        <v>0</v>
      </c>
      <c r="Q125" s="212"/>
      <c r="R125" s="213">
        <f>SUM(R126:R130)</f>
        <v>39.899999999999999</v>
      </c>
      <c r="S125" s="212"/>
      <c r="T125" s="214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81</v>
      </c>
      <c r="AT125" s="216" t="s">
        <v>72</v>
      </c>
      <c r="AU125" s="216" t="s">
        <v>81</v>
      </c>
      <c r="AY125" s="215" t="s">
        <v>134</v>
      </c>
      <c r="BK125" s="217">
        <f>SUM(BK126:BK130)</f>
        <v>0</v>
      </c>
    </row>
    <row r="126" s="2" customFormat="1" ht="22.2" customHeight="1">
      <c r="A126" s="39"/>
      <c r="B126" s="40"/>
      <c r="C126" s="220" t="s">
        <v>81</v>
      </c>
      <c r="D126" s="220" t="s">
        <v>136</v>
      </c>
      <c r="E126" s="221" t="s">
        <v>506</v>
      </c>
      <c r="F126" s="222" t="s">
        <v>507</v>
      </c>
      <c r="G126" s="223" t="s">
        <v>160</v>
      </c>
      <c r="H126" s="224">
        <v>19.949999999999999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140</v>
      </c>
      <c r="AT126" s="232" t="s">
        <v>136</v>
      </c>
      <c r="AU126" s="232" t="s">
        <v>83</v>
      </c>
      <c r="AY126" s="18" t="s">
        <v>134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81</v>
      </c>
      <c r="BK126" s="233">
        <f>ROUND(I126*H126,2)</f>
        <v>0</v>
      </c>
      <c r="BL126" s="18" t="s">
        <v>140</v>
      </c>
      <c r="BM126" s="232" t="s">
        <v>508</v>
      </c>
    </row>
    <row r="127" s="14" customFormat="1">
      <c r="A127" s="14"/>
      <c r="B127" s="245"/>
      <c r="C127" s="246"/>
      <c r="D127" s="236" t="s">
        <v>141</v>
      </c>
      <c r="E127" s="247" t="s">
        <v>1</v>
      </c>
      <c r="F127" s="248" t="s">
        <v>509</v>
      </c>
      <c r="G127" s="246"/>
      <c r="H127" s="249">
        <v>19.949999999999999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141</v>
      </c>
      <c r="AU127" s="255" t="s">
        <v>83</v>
      </c>
      <c r="AV127" s="14" t="s">
        <v>83</v>
      </c>
      <c r="AW127" s="14" t="s">
        <v>30</v>
      </c>
      <c r="AX127" s="14" t="s">
        <v>81</v>
      </c>
      <c r="AY127" s="255" t="s">
        <v>134</v>
      </c>
    </row>
    <row r="128" s="2" customFormat="1" ht="14.4" customHeight="1">
      <c r="A128" s="39"/>
      <c r="B128" s="40"/>
      <c r="C128" s="267" t="s">
        <v>83</v>
      </c>
      <c r="D128" s="267" t="s">
        <v>205</v>
      </c>
      <c r="E128" s="268" t="s">
        <v>510</v>
      </c>
      <c r="F128" s="269" t="s">
        <v>511</v>
      </c>
      <c r="G128" s="270" t="s">
        <v>387</v>
      </c>
      <c r="H128" s="271">
        <v>39.899999999999999</v>
      </c>
      <c r="I128" s="272"/>
      <c r="J128" s="273">
        <f>ROUND(I128*H128,2)</f>
        <v>0</v>
      </c>
      <c r="K128" s="274"/>
      <c r="L128" s="275"/>
      <c r="M128" s="276" t="s">
        <v>1</v>
      </c>
      <c r="N128" s="277" t="s">
        <v>38</v>
      </c>
      <c r="O128" s="92"/>
      <c r="P128" s="230">
        <f>O128*H128</f>
        <v>0</v>
      </c>
      <c r="Q128" s="230">
        <v>1</v>
      </c>
      <c r="R128" s="230">
        <f>Q128*H128</f>
        <v>39.899999999999999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190</v>
      </c>
      <c r="AT128" s="232" t="s">
        <v>205</v>
      </c>
      <c r="AU128" s="232" t="s">
        <v>83</v>
      </c>
      <c r="AY128" s="18" t="s">
        <v>134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81</v>
      </c>
      <c r="BK128" s="233">
        <f>ROUND(I128*H128,2)</f>
        <v>0</v>
      </c>
      <c r="BL128" s="18" t="s">
        <v>140</v>
      </c>
      <c r="BM128" s="232" t="s">
        <v>512</v>
      </c>
    </row>
    <row r="129" s="14" customFormat="1">
      <c r="A129" s="14"/>
      <c r="B129" s="245"/>
      <c r="C129" s="246"/>
      <c r="D129" s="236" t="s">
        <v>141</v>
      </c>
      <c r="E129" s="247" t="s">
        <v>1</v>
      </c>
      <c r="F129" s="248" t="s">
        <v>513</v>
      </c>
      <c r="G129" s="246"/>
      <c r="H129" s="249">
        <v>39.899999999999999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141</v>
      </c>
      <c r="AU129" s="255" t="s">
        <v>83</v>
      </c>
      <c r="AV129" s="14" t="s">
        <v>83</v>
      </c>
      <c r="AW129" s="14" t="s">
        <v>30</v>
      </c>
      <c r="AX129" s="14" t="s">
        <v>73</v>
      </c>
      <c r="AY129" s="255" t="s">
        <v>134</v>
      </c>
    </row>
    <row r="130" s="15" customFormat="1">
      <c r="A130" s="15"/>
      <c r="B130" s="256"/>
      <c r="C130" s="257"/>
      <c r="D130" s="236" t="s">
        <v>141</v>
      </c>
      <c r="E130" s="258" t="s">
        <v>1</v>
      </c>
      <c r="F130" s="259" t="s">
        <v>146</v>
      </c>
      <c r="G130" s="257"/>
      <c r="H130" s="260">
        <v>39.899999999999999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141</v>
      </c>
      <c r="AU130" s="266" t="s">
        <v>83</v>
      </c>
      <c r="AV130" s="15" t="s">
        <v>140</v>
      </c>
      <c r="AW130" s="15" t="s">
        <v>30</v>
      </c>
      <c r="AX130" s="15" t="s">
        <v>81</v>
      </c>
      <c r="AY130" s="266" t="s">
        <v>134</v>
      </c>
    </row>
    <row r="131" s="12" customFormat="1" ht="25.92" customHeight="1">
      <c r="A131" s="12"/>
      <c r="B131" s="204"/>
      <c r="C131" s="205"/>
      <c r="D131" s="206" t="s">
        <v>72</v>
      </c>
      <c r="E131" s="207" t="s">
        <v>414</v>
      </c>
      <c r="F131" s="207" t="s">
        <v>415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</f>
        <v>0</v>
      </c>
      <c r="Q131" s="212"/>
      <c r="R131" s="213">
        <f>R132</f>
        <v>0.40794999999999998</v>
      </c>
      <c r="S131" s="212"/>
      <c r="T131" s="214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83</v>
      </c>
      <c r="AT131" s="216" t="s">
        <v>72</v>
      </c>
      <c r="AU131" s="216" t="s">
        <v>73</v>
      </c>
      <c r="AY131" s="215" t="s">
        <v>134</v>
      </c>
      <c r="BK131" s="217">
        <f>BK132</f>
        <v>0</v>
      </c>
    </row>
    <row r="132" s="12" customFormat="1" ht="22.8" customHeight="1">
      <c r="A132" s="12"/>
      <c r="B132" s="204"/>
      <c r="C132" s="205"/>
      <c r="D132" s="206" t="s">
        <v>72</v>
      </c>
      <c r="E132" s="218" t="s">
        <v>514</v>
      </c>
      <c r="F132" s="218" t="s">
        <v>515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SUM(P133:P149)</f>
        <v>0</v>
      </c>
      <c r="Q132" s="212"/>
      <c r="R132" s="213">
        <f>SUM(R133:R149)</f>
        <v>0.40794999999999998</v>
      </c>
      <c r="S132" s="212"/>
      <c r="T132" s="214">
        <f>SUM(T133:T149)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83</v>
      </c>
      <c r="AT132" s="216" t="s">
        <v>72</v>
      </c>
      <c r="AU132" s="216" t="s">
        <v>81</v>
      </c>
      <c r="AY132" s="215" t="s">
        <v>134</v>
      </c>
      <c r="BK132" s="217">
        <f>SUM(BK133:BK149)</f>
        <v>0</v>
      </c>
    </row>
    <row r="133" s="2" customFormat="1" ht="22.2" customHeight="1">
      <c r="A133" s="39"/>
      <c r="B133" s="40"/>
      <c r="C133" s="220" t="s">
        <v>151</v>
      </c>
      <c r="D133" s="220" t="s">
        <v>136</v>
      </c>
      <c r="E133" s="221" t="s">
        <v>516</v>
      </c>
      <c r="F133" s="222" t="s">
        <v>517</v>
      </c>
      <c r="G133" s="223" t="s">
        <v>213</v>
      </c>
      <c r="H133" s="224">
        <v>7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244</v>
      </c>
      <c r="AT133" s="232" t="s">
        <v>136</v>
      </c>
      <c r="AU133" s="232" t="s">
        <v>83</v>
      </c>
      <c r="AY133" s="18" t="s">
        <v>134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81</v>
      </c>
      <c r="BK133" s="233">
        <f>ROUND(I133*H133,2)</f>
        <v>0</v>
      </c>
      <c r="BL133" s="18" t="s">
        <v>244</v>
      </c>
      <c r="BM133" s="232" t="s">
        <v>518</v>
      </c>
    </row>
    <row r="134" s="14" customFormat="1">
      <c r="A134" s="14"/>
      <c r="B134" s="245"/>
      <c r="C134" s="246"/>
      <c r="D134" s="236" t="s">
        <v>141</v>
      </c>
      <c r="E134" s="247" t="s">
        <v>1</v>
      </c>
      <c r="F134" s="248" t="s">
        <v>519</v>
      </c>
      <c r="G134" s="246"/>
      <c r="H134" s="249">
        <v>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141</v>
      </c>
      <c r="AU134" s="255" t="s">
        <v>83</v>
      </c>
      <c r="AV134" s="14" t="s">
        <v>83</v>
      </c>
      <c r="AW134" s="14" t="s">
        <v>30</v>
      </c>
      <c r="AX134" s="14" t="s">
        <v>73</v>
      </c>
      <c r="AY134" s="255" t="s">
        <v>134</v>
      </c>
    </row>
    <row r="135" s="15" customFormat="1">
      <c r="A135" s="15"/>
      <c r="B135" s="256"/>
      <c r="C135" s="257"/>
      <c r="D135" s="236" t="s">
        <v>141</v>
      </c>
      <c r="E135" s="258" t="s">
        <v>1</v>
      </c>
      <c r="F135" s="259" t="s">
        <v>146</v>
      </c>
      <c r="G135" s="257"/>
      <c r="H135" s="260">
        <v>7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141</v>
      </c>
      <c r="AU135" s="266" t="s">
        <v>83</v>
      </c>
      <c r="AV135" s="15" t="s">
        <v>140</v>
      </c>
      <c r="AW135" s="15" t="s">
        <v>30</v>
      </c>
      <c r="AX135" s="15" t="s">
        <v>81</v>
      </c>
      <c r="AY135" s="266" t="s">
        <v>134</v>
      </c>
    </row>
    <row r="136" s="2" customFormat="1" ht="14.4" customHeight="1">
      <c r="A136" s="39"/>
      <c r="B136" s="40"/>
      <c r="C136" s="267" t="s">
        <v>140</v>
      </c>
      <c r="D136" s="267" t="s">
        <v>205</v>
      </c>
      <c r="E136" s="268" t="s">
        <v>520</v>
      </c>
      <c r="F136" s="269" t="s">
        <v>521</v>
      </c>
      <c r="G136" s="270" t="s">
        <v>213</v>
      </c>
      <c r="H136" s="271">
        <v>7.7000000000000002</v>
      </c>
      <c r="I136" s="272"/>
      <c r="J136" s="273">
        <f>ROUND(I136*H136,2)</f>
        <v>0</v>
      </c>
      <c r="K136" s="274"/>
      <c r="L136" s="275"/>
      <c r="M136" s="276" t="s">
        <v>1</v>
      </c>
      <c r="N136" s="277" t="s">
        <v>38</v>
      </c>
      <c r="O136" s="92"/>
      <c r="P136" s="230">
        <f>O136*H136</f>
        <v>0</v>
      </c>
      <c r="Q136" s="230">
        <v>0.00012</v>
      </c>
      <c r="R136" s="230">
        <f>Q136*H136</f>
        <v>0.00092400000000000002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235</v>
      </c>
      <c r="AT136" s="232" t="s">
        <v>205</v>
      </c>
      <c r="AU136" s="232" t="s">
        <v>83</v>
      </c>
      <c r="AY136" s="18" t="s">
        <v>134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81</v>
      </c>
      <c r="BK136" s="233">
        <f>ROUND(I136*H136,2)</f>
        <v>0</v>
      </c>
      <c r="BL136" s="18" t="s">
        <v>244</v>
      </c>
      <c r="BM136" s="232" t="s">
        <v>522</v>
      </c>
    </row>
    <row r="137" s="14" customFormat="1">
      <c r="A137" s="14"/>
      <c r="B137" s="245"/>
      <c r="C137" s="246"/>
      <c r="D137" s="236" t="s">
        <v>141</v>
      </c>
      <c r="E137" s="247" t="s">
        <v>1</v>
      </c>
      <c r="F137" s="248" t="s">
        <v>523</v>
      </c>
      <c r="G137" s="246"/>
      <c r="H137" s="249">
        <v>7.7000000000000002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141</v>
      </c>
      <c r="AU137" s="255" t="s">
        <v>83</v>
      </c>
      <c r="AV137" s="14" t="s">
        <v>83</v>
      </c>
      <c r="AW137" s="14" t="s">
        <v>30</v>
      </c>
      <c r="AX137" s="14" t="s">
        <v>73</v>
      </c>
      <c r="AY137" s="255" t="s">
        <v>134</v>
      </c>
    </row>
    <row r="138" s="15" customFormat="1">
      <c r="A138" s="15"/>
      <c r="B138" s="256"/>
      <c r="C138" s="257"/>
      <c r="D138" s="236" t="s">
        <v>141</v>
      </c>
      <c r="E138" s="258" t="s">
        <v>1</v>
      </c>
      <c r="F138" s="259" t="s">
        <v>146</v>
      </c>
      <c r="G138" s="257"/>
      <c r="H138" s="260">
        <v>7.7000000000000002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141</v>
      </c>
      <c r="AU138" s="266" t="s">
        <v>83</v>
      </c>
      <c r="AV138" s="15" t="s">
        <v>140</v>
      </c>
      <c r="AW138" s="15" t="s">
        <v>30</v>
      </c>
      <c r="AX138" s="15" t="s">
        <v>81</v>
      </c>
      <c r="AY138" s="266" t="s">
        <v>134</v>
      </c>
    </row>
    <row r="139" s="2" customFormat="1" ht="22.2" customHeight="1">
      <c r="A139" s="39"/>
      <c r="B139" s="40"/>
      <c r="C139" s="220" t="s">
        <v>170</v>
      </c>
      <c r="D139" s="220" t="s">
        <v>136</v>
      </c>
      <c r="E139" s="221" t="s">
        <v>524</v>
      </c>
      <c r="F139" s="222" t="s">
        <v>525</v>
      </c>
      <c r="G139" s="223" t="s">
        <v>213</v>
      </c>
      <c r="H139" s="224">
        <v>201.40000000000001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244</v>
      </c>
      <c r="AT139" s="232" t="s">
        <v>136</v>
      </c>
      <c r="AU139" s="232" t="s">
        <v>83</v>
      </c>
      <c r="AY139" s="18" t="s">
        <v>134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81</v>
      </c>
      <c r="BK139" s="233">
        <f>ROUND(I139*H139,2)</f>
        <v>0</v>
      </c>
      <c r="BL139" s="18" t="s">
        <v>244</v>
      </c>
      <c r="BM139" s="232" t="s">
        <v>526</v>
      </c>
    </row>
    <row r="140" s="14" customFormat="1">
      <c r="A140" s="14"/>
      <c r="B140" s="245"/>
      <c r="C140" s="246"/>
      <c r="D140" s="236" t="s">
        <v>141</v>
      </c>
      <c r="E140" s="247" t="s">
        <v>1</v>
      </c>
      <c r="F140" s="248" t="s">
        <v>527</v>
      </c>
      <c r="G140" s="246"/>
      <c r="H140" s="249">
        <v>201.40000000000001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141</v>
      </c>
      <c r="AU140" s="255" t="s">
        <v>83</v>
      </c>
      <c r="AV140" s="14" t="s">
        <v>83</v>
      </c>
      <c r="AW140" s="14" t="s">
        <v>30</v>
      </c>
      <c r="AX140" s="14" t="s">
        <v>73</v>
      </c>
      <c r="AY140" s="255" t="s">
        <v>134</v>
      </c>
    </row>
    <row r="141" s="15" customFormat="1">
      <c r="A141" s="15"/>
      <c r="B141" s="256"/>
      <c r="C141" s="257"/>
      <c r="D141" s="236" t="s">
        <v>141</v>
      </c>
      <c r="E141" s="258" t="s">
        <v>1</v>
      </c>
      <c r="F141" s="259" t="s">
        <v>146</v>
      </c>
      <c r="G141" s="257"/>
      <c r="H141" s="260">
        <v>201.40000000000001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141</v>
      </c>
      <c r="AU141" s="266" t="s">
        <v>83</v>
      </c>
      <c r="AV141" s="15" t="s">
        <v>140</v>
      </c>
      <c r="AW141" s="15" t="s">
        <v>30</v>
      </c>
      <c r="AX141" s="15" t="s">
        <v>81</v>
      </c>
      <c r="AY141" s="266" t="s">
        <v>134</v>
      </c>
    </row>
    <row r="142" s="2" customFormat="1" ht="14.4" customHeight="1">
      <c r="A142" s="39"/>
      <c r="B142" s="40"/>
      <c r="C142" s="267" t="s">
        <v>176</v>
      </c>
      <c r="D142" s="267" t="s">
        <v>205</v>
      </c>
      <c r="E142" s="268" t="s">
        <v>528</v>
      </c>
      <c r="F142" s="269" t="s">
        <v>529</v>
      </c>
      <c r="G142" s="270" t="s">
        <v>213</v>
      </c>
      <c r="H142" s="271">
        <v>221.53999999999999</v>
      </c>
      <c r="I142" s="272"/>
      <c r="J142" s="273">
        <f>ROUND(I142*H142,2)</f>
        <v>0</v>
      </c>
      <c r="K142" s="274"/>
      <c r="L142" s="275"/>
      <c r="M142" s="276" t="s">
        <v>1</v>
      </c>
      <c r="N142" s="277" t="s">
        <v>38</v>
      </c>
      <c r="O142" s="92"/>
      <c r="P142" s="230">
        <f>O142*H142</f>
        <v>0</v>
      </c>
      <c r="Q142" s="230">
        <v>0.00089999999999999998</v>
      </c>
      <c r="R142" s="230">
        <f>Q142*H142</f>
        <v>0.19938599999999998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235</v>
      </c>
      <c r="AT142" s="232" t="s">
        <v>205</v>
      </c>
      <c r="AU142" s="232" t="s">
        <v>83</v>
      </c>
      <c r="AY142" s="18" t="s">
        <v>134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81</v>
      </c>
      <c r="BK142" s="233">
        <f>ROUND(I142*H142,2)</f>
        <v>0</v>
      </c>
      <c r="BL142" s="18" t="s">
        <v>244</v>
      </c>
      <c r="BM142" s="232" t="s">
        <v>530</v>
      </c>
    </row>
    <row r="143" s="14" customFormat="1">
      <c r="A143" s="14"/>
      <c r="B143" s="245"/>
      <c r="C143" s="246"/>
      <c r="D143" s="236" t="s">
        <v>141</v>
      </c>
      <c r="E143" s="247" t="s">
        <v>1</v>
      </c>
      <c r="F143" s="248" t="s">
        <v>531</v>
      </c>
      <c r="G143" s="246"/>
      <c r="H143" s="249">
        <v>221.53999999999999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141</v>
      </c>
      <c r="AU143" s="255" t="s">
        <v>83</v>
      </c>
      <c r="AV143" s="14" t="s">
        <v>83</v>
      </c>
      <c r="AW143" s="14" t="s">
        <v>30</v>
      </c>
      <c r="AX143" s="14" t="s">
        <v>73</v>
      </c>
      <c r="AY143" s="255" t="s">
        <v>134</v>
      </c>
    </row>
    <row r="144" s="15" customFormat="1">
      <c r="A144" s="15"/>
      <c r="B144" s="256"/>
      <c r="C144" s="257"/>
      <c r="D144" s="236" t="s">
        <v>141</v>
      </c>
      <c r="E144" s="258" t="s">
        <v>1</v>
      </c>
      <c r="F144" s="259" t="s">
        <v>146</v>
      </c>
      <c r="G144" s="257"/>
      <c r="H144" s="260">
        <v>221.53999999999999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141</v>
      </c>
      <c r="AU144" s="266" t="s">
        <v>83</v>
      </c>
      <c r="AV144" s="15" t="s">
        <v>140</v>
      </c>
      <c r="AW144" s="15" t="s">
        <v>30</v>
      </c>
      <c r="AX144" s="15" t="s">
        <v>81</v>
      </c>
      <c r="AY144" s="266" t="s">
        <v>134</v>
      </c>
    </row>
    <row r="145" s="2" customFormat="1" ht="22.2" customHeight="1">
      <c r="A145" s="39"/>
      <c r="B145" s="40"/>
      <c r="C145" s="220" t="s">
        <v>183</v>
      </c>
      <c r="D145" s="220" t="s">
        <v>136</v>
      </c>
      <c r="E145" s="221" t="s">
        <v>532</v>
      </c>
      <c r="F145" s="222" t="s">
        <v>533</v>
      </c>
      <c r="G145" s="223" t="s">
        <v>219</v>
      </c>
      <c r="H145" s="224">
        <v>15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244</v>
      </c>
      <c r="AT145" s="232" t="s">
        <v>136</v>
      </c>
      <c r="AU145" s="232" t="s">
        <v>83</v>
      </c>
      <c r="AY145" s="18" t="s">
        <v>134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81</v>
      </c>
      <c r="BK145" s="233">
        <f>ROUND(I145*H145,2)</f>
        <v>0</v>
      </c>
      <c r="BL145" s="18" t="s">
        <v>244</v>
      </c>
      <c r="BM145" s="232" t="s">
        <v>534</v>
      </c>
    </row>
    <row r="146" s="2" customFormat="1" ht="22.2" customHeight="1">
      <c r="A146" s="39"/>
      <c r="B146" s="40"/>
      <c r="C146" s="220" t="s">
        <v>190</v>
      </c>
      <c r="D146" s="220" t="s">
        <v>136</v>
      </c>
      <c r="E146" s="221" t="s">
        <v>535</v>
      </c>
      <c r="F146" s="222" t="s">
        <v>536</v>
      </c>
      <c r="G146" s="223" t="s">
        <v>213</v>
      </c>
      <c r="H146" s="224">
        <v>190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244</v>
      </c>
      <c r="AT146" s="232" t="s">
        <v>136</v>
      </c>
      <c r="AU146" s="232" t="s">
        <v>83</v>
      </c>
      <c r="AY146" s="18" t="s">
        <v>134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244</v>
      </c>
      <c r="BM146" s="232" t="s">
        <v>537</v>
      </c>
    </row>
    <row r="147" s="2" customFormat="1" ht="14.4" customHeight="1">
      <c r="A147" s="39"/>
      <c r="B147" s="40"/>
      <c r="C147" s="267" t="s">
        <v>199</v>
      </c>
      <c r="D147" s="267" t="s">
        <v>205</v>
      </c>
      <c r="E147" s="268" t="s">
        <v>538</v>
      </c>
      <c r="F147" s="269" t="s">
        <v>539</v>
      </c>
      <c r="G147" s="270" t="s">
        <v>540</v>
      </c>
      <c r="H147" s="271">
        <v>190</v>
      </c>
      <c r="I147" s="272"/>
      <c r="J147" s="273">
        <f>ROUND(I147*H147,2)</f>
        <v>0</v>
      </c>
      <c r="K147" s="274"/>
      <c r="L147" s="275"/>
      <c r="M147" s="276" t="s">
        <v>1</v>
      </c>
      <c r="N147" s="277" t="s">
        <v>38</v>
      </c>
      <c r="O147" s="92"/>
      <c r="P147" s="230">
        <f>O147*H147</f>
        <v>0</v>
      </c>
      <c r="Q147" s="230">
        <v>0.001</v>
      </c>
      <c r="R147" s="230">
        <f>Q147*H147</f>
        <v>0.19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235</v>
      </c>
      <c r="AT147" s="232" t="s">
        <v>205</v>
      </c>
      <c r="AU147" s="232" t="s">
        <v>83</v>
      </c>
      <c r="AY147" s="18" t="s">
        <v>134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81</v>
      </c>
      <c r="BK147" s="233">
        <f>ROUND(I147*H147,2)</f>
        <v>0</v>
      </c>
      <c r="BL147" s="18" t="s">
        <v>244</v>
      </c>
      <c r="BM147" s="232" t="s">
        <v>541</v>
      </c>
    </row>
    <row r="148" s="2" customFormat="1" ht="14.4" customHeight="1">
      <c r="A148" s="39"/>
      <c r="B148" s="40"/>
      <c r="C148" s="267" t="s">
        <v>204</v>
      </c>
      <c r="D148" s="267" t="s">
        <v>205</v>
      </c>
      <c r="E148" s="268" t="s">
        <v>542</v>
      </c>
      <c r="F148" s="269" t="s">
        <v>543</v>
      </c>
      <c r="G148" s="270" t="s">
        <v>540</v>
      </c>
      <c r="H148" s="271">
        <v>14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2"/>
      <c r="P148" s="230">
        <f>O148*H148</f>
        <v>0</v>
      </c>
      <c r="Q148" s="230">
        <v>0.001</v>
      </c>
      <c r="R148" s="230">
        <f>Q148*H148</f>
        <v>0.014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235</v>
      </c>
      <c r="AT148" s="232" t="s">
        <v>205</v>
      </c>
      <c r="AU148" s="232" t="s">
        <v>83</v>
      </c>
      <c r="AY148" s="18" t="s">
        <v>134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244</v>
      </c>
      <c r="BM148" s="232" t="s">
        <v>544</v>
      </c>
    </row>
    <row r="149" s="2" customFormat="1" ht="19.8" customHeight="1">
      <c r="A149" s="39"/>
      <c r="B149" s="40"/>
      <c r="C149" s="267" t="s">
        <v>210</v>
      </c>
      <c r="D149" s="267" t="s">
        <v>205</v>
      </c>
      <c r="E149" s="268" t="s">
        <v>545</v>
      </c>
      <c r="F149" s="269" t="s">
        <v>546</v>
      </c>
      <c r="G149" s="270" t="s">
        <v>219</v>
      </c>
      <c r="H149" s="271">
        <v>14</v>
      </c>
      <c r="I149" s="272"/>
      <c r="J149" s="273">
        <f>ROUND(I149*H149,2)</f>
        <v>0</v>
      </c>
      <c r="K149" s="274"/>
      <c r="L149" s="275"/>
      <c r="M149" s="276" t="s">
        <v>1</v>
      </c>
      <c r="N149" s="277" t="s">
        <v>38</v>
      </c>
      <c r="O149" s="92"/>
      <c r="P149" s="230">
        <f>O149*H149</f>
        <v>0</v>
      </c>
      <c r="Q149" s="230">
        <v>0.00025999999999999998</v>
      </c>
      <c r="R149" s="230">
        <f>Q149*H149</f>
        <v>0.0036399999999999996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235</v>
      </c>
      <c r="AT149" s="232" t="s">
        <v>205</v>
      </c>
      <c r="AU149" s="232" t="s">
        <v>83</v>
      </c>
      <c r="AY149" s="18" t="s">
        <v>134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81</v>
      </c>
      <c r="BK149" s="233">
        <f>ROUND(I149*H149,2)</f>
        <v>0</v>
      </c>
      <c r="BL149" s="18" t="s">
        <v>244</v>
      </c>
      <c r="BM149" s="232" t="s">
        <v>547</v>
      </c>
    </row>
    <row r="150" s="12" customFormat="1" ht="25.92" customHeight="1">
      <c r="A150" s="12"/>
      <c r="B150" s="204"/>
      <c r="C150" s="205"/>
      <c r="D150" s="206" t="s">
        <v>72</v>
      </c>
      <c r="E150" s="207" t="s">
        <v>205</v>
      </c>
      <c r="F150" s="207" t="s">
        <v>548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P151+P158</f>
        <v>0</v>
      </c>
      <c r="Q150" s="212"/>
      <c r="R150" s="213">
        <f>R151+R158</f>
        <v>26.617100000000001</v>
      </c>
      <c r="S150" s="212"/>
      <c r="T150" s="214">
        <f>T151+T158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151</v>
      </c>
      <c r="AT150" s="216" t="s">
        <v>72</v>
      </c>
      <c r="AU150" s="216" t="s">
        <v>73</v>
      </c>
      <c r="AY150" s="215" t="s">
        <v>134</v>
      </c>
      <c r="BK150" s="217">
        <f>BK151+BK158</f>
        <v>0</v>
      </c>
    </row>
    <row r="151" s="12" customFormat="1" ht="22.8" customHeight="1">
      <c r="A151" s="12"/>
      <c r="B151" s="204"/>
      <c r="C151" s="205"/>
      <c r="D151" s="206" t="s">
        <v>72</v>
      </c>
      <c r="E151" s="218" t="s">
        <v>549</v>
      </c>
      <c r="F151" s="218" t="s">
        <v>550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SUM(P152:P157)</f>
        <v>0</v>
      </c>
      <c r="Q151" s="212"/>
      <c r="R151" s="213">
        <f>SUM(R152:R157)</f>
        <v>0</v>
      </c>
      <c r="S151" s="212"/>
      <c r="T151" s="214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151</v>
      </c>
      <c r="AT151" s="216" t="s">
        <v>72</v>
      </c>
      <c r="AU151" s="216" t="s">
        <v>81</v>
      </c>
      <c r="AY151" s="215" t="s">
        <v>134</v>
      </c>
      <c r="BK151" s="217">
        <f>SUM(BK152:BK157)</f>
        <v>0</v>
      </c>
    </row>
    <row r="152" s="2" customFormat="1" ht="22.2" customHeight="1">
      <c r="A152" s="39"/>
      <c r="B152" s="40"/>
      <c r="C152" s="220" t="s">
        <v>173</v>
      </c>
      <c r="D152" s="220" t="s">
        <v>136</v>
      </c>
      <c r="E152" s="221" t="s">
        <v>551</v>
      </c>
      <c r="F152" s="222" t="s">
        <v>552</v>
      </c>
      <c r="G152" s="223" t="s">
        <v>219</v>
      </c>
      <c r="H152" s="224">
        <v>7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353</v>
      </c>
      <c r="AT152" s="232" t="s">
        <v>136</v>
      </c>
      <c r="AU152" s="232" t="s">
        <v>83</v>
      </c>
      <c r="AY152" s="18" t="s">
        <v>134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81</v>
      </c>
      <c r="BK152" s="233">
        <f>ROUND(I152*H152,2)</f>
        <v>0</v>
      </c>
      <c r="BL152" s="18" t="s">
        <v>353</v>
      </c>
      <c r="BM152" s="232" t="s">
        <v>553</v>
      </c>
    </row>
    <row r="153" s="2" customFormat="1" ht="14.4" customHeight="1">
      <c r="A153" s="39"/>
      <c r="B153" s="40"/>
      <c r="C153" s="267" t="s">
        <v>222</v>
      </c>
      <c r="D153" s="267" t="s">
        <v>205</v>
      </c>
      <c r="E153" s="268" t="s">
        <v>554</v>
      </c>
      <c r="F153" s="269" t="s">
        <v>555</v>
      </c>
      <c r="G153" s="270" t="s">
        <v>1</v>
      </c>
      <c r="H153" s="271">
        <v>7</v>
      </c>
      <c r="I153" s="272"/>
      <c r="J153" s="273">
        <f>ROUND(I153*H153,2)</f>
        <v>0</v>
      </c>
      <c r="K153" s="274"/>
      <c r="L153" s="275"/>
      <c r="M153" s="276" t="s">
        <v>1</v>
      </c>
      <c r="N153" s="277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556</v>
      </c>
      <c r="AT153" s="232" t="s">
        <v>205</v>
      </c>
      <c r="AU153" s="232" t="s">
        <v>83</v>
      </c>
      <c r="AY153" s="18" t="s">
        <v>134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81</v>
      </c>
      <c r="BK153" s="233">
        <f>ROUND(I153*H153,2)</f>
        <v>0</v>
      </c>
      <c r="BL153" s="18" t="s">
        <v>353</v>
      </c>
      <c r="BM153" s="232" t="s">
        <v>557</v>
      </c>
    </row>
    <row r="154" s="2" customFormat="1" ht="22.2" customHeight="1">
      <c r="A154" s="39"/>
      <c r="B154" s="40"/>
      <c r="C154" s="220" t="s">
        <v>227</v>
      </c>
      <c r="D154" s="220" t="s">
        <v>136</v>
      </c>
      <c r="E154" s="221" t="s">
        <v>558</v>
      </c>
      <c r="F154" s="222" t="s">
        <v>559</v>
      </c>
      <c r="G154" s="223" t="s">
        <v>219</v>
      </c>
      <c r="H154" s="224">
        <v>14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353</v>
      </c>
      <c r="AT154" s="232" t="s">
        <v>136</v>
      </c>
      <c r="AU154" s="232" t="s">
        <v>83</v>
      </c>
      <c r="AY154" s="18" t="s">
        <v>134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81</v>
      </c>
      <c r="BK154" s="233">
        <f>ROUND(I154*H154,2)</f>
        <v>0</v>
      </c>
      <c r="BL154" s="18" t="s">
        <v>353</v>
      </c>
      <c r="BM154" s="232" t="s">
        <v>560</v>
      </c>
    </row>
    <row r="155" s="2" customFormat="1" ht="14.4" customHeight="1">
      <c r="A155" s="39"/>
      <c r="B155" s="40"/>
      <c r="C155" s="267" t="s">
        <v>8</v>
      </c>
      <c r="D155" s="267" t="s">
        <v>205</v>
      </c>
      <c r="E155" s="268" t="s">
        <v>561</v>
      </c>
      <c r="F155" s="269" t="s">
        <v>562</v>
      </c>
      <c r="G155" s="270" t="s">
        <v>219</v>
      </c>
      <c r="H155" s="271">
        <v>14</v>
      </c>
      <c r="I155" s="272"/>
      <c r="J155" s="273">
        <f>ROUND(I155*H155,2)</f>
        <v>0</v>
      </c>
      <c r="K155" s="274"/>
      <c r="L155" s="275"/>
      <c r="M155" s="276" t="s">
        <v>1</v>
      </c>
      <c r="N155" s="277" t="s">
        <v>38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556</v>
      </c>
      <c r="AT155" s="232" t="s">
        <v>205</v>
      </c>
      <c r="AU155" s="232" t="s">
        <v>83</v>
      </c>
      <c r="AY155" s="18" t="s">
        <v>134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81</v>
      </c>
      <c r="BK155" s="233">
        <f>ROUND(I155*H155,2)</f>
        <v>0</v>
      </c>
      <c r="BL155" s="18" t="s">
        <v>353</v>
      </c>
      <c r="BM155" s="232" t="s">
        <v>563</v>
      </c>
    </row>
    <row r="156" s="2" customFormat="1" ht="14.4" customHeight="1">
      <c r="A156" s="39"/>
      <c r="B156" s="40"/>
      <c r="C156" s="220" t="s">
        <v>244</v>
      </c>
      <c r="D156" s="220" t="s">
        <v>136</v>
      </c>
      <c r="E156" s="221" t="s">
        <v>564</v>
      </c>
      <c r="F156" s="222" t="s">
        <v>565</v>
      </c>
      <c r="G156" s="223" t="s">
        <v>219</v>
      </c>
      <c r="H156" s="224">
        <v>7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353</v>
      </c>
      <c r="AT156" s="232" t="s">
        <v>136</v>
      </c>
      <c r="AU156" s="232" t="s">
        <v>83</v>
      </c>
      <c r="AY156" s="18" t="s">
        <v>134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81</v>
      </c>
      <c r="BK156" s="233">
        <f>ROUND(I156*H156,2)</f>
        <v>0</v>
      </c>
      <c r="BL156" s="18" t="s">
        <v>353</v>
      </c>
      <c r="BM156" s="232" t="s">
        <v>566</v>
      </c>
    </row>
    <row r="157" s="2" customFormat="1" ht="14.4" customHeight="1">
      <c r="A157" s="39"/>
      <c r="B157" s="40"/>
      <c r="C157" s="220" t="s">
        <v>252</v>
      </c>
      <c r="D157" s="220" t="s">
        <v>136</v>
      </c>
      <c r="E157" s="221" t="s">
        <v>567</v>
      </c>
      <c r="F157" s="222" t="s">
        <v>568</v>
      </c>
      <c r="G157" s="223" t="s">
        <v>219</v>
      </c>
      <c r="H157" s="224">
        <v>14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353</v>
      </c>
      <c r="AT157" s="232" t="s">
        <v>136</v>
      </c>
      <c r="AU157" s="232" t="s">
        <v>83</v>
      </c>
      <c r="AY157" s="18" t="s">
        <v>134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81</v>
      </c>
      <c r="BK157" s="233">
        <f>ROUND(I157*H157,2)</f>
        <v>0</v>
      </c>
      <c r="BL157" s="18" t="s">
        <v>353</v>
      </c>
      <c r="BM157" s="232" t="s">
        <v>569</v>
      </c>
    </row>
    <row r="158" s="12" customFormat="1" ht="22.8" customHeight="1">
      <c r="A158" s="12"/>
      <c r="B158" s="204"/>
      <c r="C158" s="205"/>
      <c r="D158" s="206" t="s">
        <v>72</v>
      </c>
      <c r="E158" s="218" t="s">
        <v>570</v>
      </c>
      <c r="F158" s="218" t="s">
        <v>571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SUM(P159:P173)</f>
        <v>0</v>
      </c>
      <c r="Q158" s="212"/>
      <c r="R158" s="213">
        <f>SUM(R159:R173)</f>
        <v>26.617100000000001</v>
      </c>
      <c r="S158" s="212"/>
      <c r="T158" s="214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5" t="s">
        <v>151</v>
      </c>
      <c r="AT158" s="216" t="s">
        <v>72</v>
      </c>
      <c r="AU158" s="216" t="s">
        <v>81</v>
      </c>
      <c r="AY158" s="215" t="s">
        <v>134</v>
      </c>
      <c r="BK158" s="217">
        <f>SUM(BK159:BK173)</f>
        <v>0</v>
      </c>
    </row>
    <row r="159" s="2" customFormat="1" ht="22.2" customHeight="1">
      <c r="A159" s="39"/>
      <c r="B159" s="40"/>
      <c r="C159" s="220" t="s">
        <v>259</v>
      </c>
      <c r="D159" s="220" t="s">
        <v>136</v>
      </c>
      <c r="E159" s="221" t="s">
        <v>572</v>
      </c>
      <c r="F159" s="222" t="s">
        <v>573</v>
      </c>
      <c r="G159" s="223" t="s">
        <v>213</v>
      </c>
      <c r="H159" s="224">
        <v>190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353</v>
      </c>
      <c r="AT159" s="232" t="s">
        <v>136</v>
      </c>
      <c r="AU159" s="232" t="s">
        <v>83</v>
      </c>
      <c r="AY159" s="18" t="s">
        <v>134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81</v>
      </c>
      <c r="BK159" s="233">
        <f>ROUND(I159*H159,2)</f>
        <v>0</v>
      </c>
      <c r="BL159" s="18" t="s">
        <v>353</v>
      </c>
      <c r="BM159" s="232" t="s">
        <v>574</v>
      </c>
    </row>
    <row r="160" s="2" customFormat="1" ht="30" customHeight="1">
      <c r="A160" s="39"/>
      <c r="B160" s="40"/>
      <c r="C160" s="220" t="s">
        <v>263</v>
      </c>
      <c r="D160" s="220" t="s">
        <v>136</v>
      </c>
      <c r="E160" s="221" t="s">
        <v>575</v>
      </c>
      <c r="F160" s="222" t="s">
        <v>576</v>
      </c>
      <c r="G160" s="223" t="s">
        <v>219</v>
      </c>
      <c r="H160" s="224">
        <v>7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353</v>
      </c>
      <c r="AT160" s="232" t="s">
        <v>136</v>
      </c>
      <c r="AU160" s="232" t="s">
        <v>83</v>
      </c>
      <c r="AY160" s="18" t="s">
        <v>134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81</v>
      </c>
      <c r="BK160" s="233">
        <f>ROUND(I160*H160,2)</f>
        <v>0</v>
      </c>
      <c r="BL160" s="18" t="s">
        <v>353</v>
      </c>
      <c r="BM160" s="232" t="s">
        <v>577</v>
      </c>
    </row>
    <row r="161" s="2" customFormat="1" ht="22.2" customHeight="1">
      <c r="A161" s="39"/>
      <c r="B161" s="40"/>
      <c r="C161" s="220" t="s">
        <v>186</v>
      </c>
      <c r="D161" s="220" t="s">
        <v>136</v>
      </c>
      <c r="E161" s="221" t="s">
        <v>578</v>
      </c>
      <c r="F161" s="222" t="s">
        <v>579</v>
      </c>
      <c r="G161" s="223" t="s">
        <v>213</v>
      </c>
      <c r="H161" s="224">
        <v>190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38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353</v>
      </c>
      <c r="AT161" s="232" t="s">
        <v>136</v>
      </c>
      <c r="AU161" s="232" t="s">
        <v>83</v>
      </c>
      <c r="AY161" s="18" t="s">
        <v>134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81</v>
      </c>
      <c r="BK161" s="233">
        <f>ROUND(I161*H161,2)</f>
        <v>0</v>
      </c>
      <c r="BL161" s="18" t="s">
        <v>353</v>
      </c>
      <c r="BM161" s="232" t="s">
        <v>580</v>
      </c>
    </row>
    <row r="162" s="2" customFormat="1" ht="22.2" customHeight="1">
      <c r="A162" s="39"/>
      <c r="B162" s="40"/>
      <c r="C162" s="220" t="s">
        <v>7</v>
      </c>
      <c r="D162" s="220" t="s">
        <v>136</v>
      </c>
      <c r="E162" s="221" t="s">
        <v>581</v>
      </c>
      <c r="F162" s="222" t="s">
        <v>582</v>
      </c>
      <c r="G162" s="223" t="s">
        <v>213</v>
      </c>
      <c r="H162" s="224">
        <v>190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38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353</v>
      </c>
      <c r="AT162" s="232" t="s">
        <v>136</v>
      </c>
      <c r="AU162" s="232" t="s">
        <v>83</v>
      </c>
      <c r="AY162" s="18" t="s">
        <v>134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81</v>
      </c>
      <c r="BK162" s="233">
        <f>ROUND(I162*H162,2)</f>
        <v>0</v>
      </c>
      <c r="BL162" s="18" t="s">
        <v>353</v>
      </c>
      <c r="BM162" s="232" t="s">
        <v>583</v>
      </c>
    </row>
    <row r="163" s="2" customFormat="1" ht="22.2" customHeight="1">
      <c r="A163" s="39"/>
      <c r="B163" s="40"/>
      <c r="C163" s="220" t="s">
        <v>193</v>
      </c>
      <c r="D163" s="220" t="s">
        <v>136</v>
      </c>
      <c r="E163" s="221" t="s">
        <v>584</v>
      </c>
      <c r="F163" s="222" t="s">
        <v>585</v>
      </c>
      <c r="G163" s="223" t="s">
        <v>160</v>
      </c>
      <c r="H163" s="224">
        <v>13.300000000000001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353</v>
      </c>
      <c r="AT163" s="232" t="s">
        <v>136</v>
      </c>
      <c r="AU163" s="232" t="s">
        <v>83</v>
      </c>
      <c r="AY163" s="18" t="s">
        <v>134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81</v>
      </c>
      <c r="BK163" s="233">
        <f>ROUND(I163*H163,2)</f>
        <v>0</v>
      </c>
      <c r="BL163" s="18" t="s">
        <v>353</v>
      </c>
      <c r="BM163" s="232" t="s">
        <v>586</v>
      </c>
    </row>
    <row r="164" s="14" customFormat="1">
      <c r="A164" s="14"/>
      <c r="B164" s="245"/>
      <c r="C164" s="246"/>
      <c r="D164" s="236" t="s">
        <v>141</v>
      </c>
      <c r="E164" s="247" t="s">
        <v>1</v>
      </c>
      <c r="F164" s="248" t="s">
        <v>587</v>
      </c>
      <c r="G164" s="246"/>
      <c r="H164" s="249">
        <v>13.300000000000001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141</v>
      </c>
      <c r="AU164" s="255" t="s">
        <v>83</v>
      </c>
      <c r="AV164" s="14" t="s">
        <v>83</v>
      </c>
      <c r="AW164" s="14" t="s">
        <v>30</v>
      </c>
      <c r="AX164" s="14" t="s">
        <v>73</v>
      </c>
      <c r="AY164" s="255" t="s">
        <v>134</v>
      </c>
    </row>
    <row r="165" s="15" customFormat="1">
      <c r="A165" s="15"/>
      <c r="B165" s="256"/>
      <c r="C165" s="257"/>
      <c r="D165" s="236" t="s">
        <v>141</v>
      </c>
      <c r="E165" s="258" t="s">
        <v>1</v>
      </c>
      <c r="F165" s="259" t="s">
        <v>146</v>
      </c>
      <c r="G165" s="257"/>
      <c r="H165" s="260">
        <v>13.300000000000001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141</v>
      </c>
      <c r="AU165" s="266" t="s">
        <v>83</v>
      </c>
      <c r="AV165" s="15" t="s">
        <v>140</v>
      </c>
      <c r="AW165" s="15" t="s">
        <v>30</v>
      </c>
      <c r="AX165" s="15" t="s">
        <v>81</v>
      </c>
      <c r="AY165" s="266" t="s">
        <v>134</v>
      </c>
    </row>
    <row r="166" s="2" customFormat="1" ht="14.4" customHeight="1">
      <c r="A166" s="39"/>
      <c r="B166" s="40"/>
      <c r="C166" s="267" t="s">
        <v>285</v>
      </c>
      <c r="D166" s="267" t="s">
        <v>205</v>
      </c>
      <c r="E166" s="268" t="s">
        <v>588</v>
      </c>
      <c r="F166" s="269" t="s">
        <v>589</v>
      </c>
      <c r="G166" s="270" t="s">
        <v>387</v>
      </c>
      <c r="H166" s="271">
        <v>26.600000000000001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38</v>
      </c>
      <c r="O166" s="92"/>
      <c r="P166" s="230">
        <f>O166*H166</f>
        <v>0</v>
      </c>
      <c r="Q166" s="230">
        <v>1</v>
      </c>
      <c r="R166" s="230">
        <f>Q166*H166</f>
        <v>26.600000000000001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556</v>
      </c>
      <c r="AT166" s="232" t="s">
        <v>205</v>
      </c>
      <c r="AU166" s="232" t="s">
        <v>83</v>
      </c>
      <c r="AY166" s="18" t="s">
        <v>134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81</v>
      </c>
      <c r="BK166" s="233">
        <f>ROUND(I166*H166,2)</f>
        <v>0</v>
      </c>
      <c r="BL166" s="18" t="s">
        <v>353</v>
      </c>
      <c r="BM166" s="232" t="s">
        <v>590</v>
      </c>
    </row>
    <row r="167" s="14" customFormat="1">
      <c r="A167" s="14"/>
      <c r="B167" s="245"/>
      <c r="C167" s="246"/>
      <c r="D167" s="236" t="s">
        <v>141</v>
      </c>
      <c r="E167" s="247" t="s">
        <v>1</v>
      </c>
      <c r="F167" s="248" t="s">
        <v>591</v>
      </c>
      <c r="G167" s="246"/>
      <c r="H167" s="249">
        <v>26.600000000000001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141</v>
      </c>
      <c r="AU167" s="255" t="s">
        <v>83</v>
      </c>
      <c r="AV167" s="14" t="s">
        <v>83</v>
      </c>
      <c r="AW167" s="14" t="s">
        <v>30</v>
      </c>
      <c r="AX167" s="14" t="s">
        <v>73</v>
      </c>
      <c r="AY167" s="255" t="s">
        <v>134</v>
      </c>
    </row>
    <row r="168" s="15" customFormat="1">
      <c r="A168" s="15"/>
      <c r="B168" s="256"/>
      <c r="C168" s="257"/>
      <c r="D168" s="236" t="s">
        <v>141</v>
      </c>
      <c r="E168" s="258" t="s">
        <v>1</v>
      </c>
      <c r="F168" s="259" t="s">
        <v>146</v>
      </c>
      <c r="G168" s="257"/>
      <c r="H168" s="260">
        <v>26.600000000000001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141</v>
      </c>
      <c r="AU168" s="266" t="s">
        <v>83</v>
      </c>
      <c r="AV168" s="15" t="s">
        <v>140</v>
      </c>
      <c r="AW168" s="15" t="s">
        <v>30</v>
      </c>
      <c r="AX168" s="15" t="s">
        <v>81</v>
      </c>
      <c r="AY168" s="266" t="s">
        <v>134</v>
      </c>
    </row>
    <row r="169" s="2" customFormat="1" ht="22.2" customHeight="1">
      <c r="A169" s="39"/>
      <c r="B169" s="40"/>
      <c r="C169" s="220" t="s">
        <v>214</v>
      </c>
      <c r="D169" s="220" t="s">
        <v>136</v>
      </c>
      <c r="E169" s="221" t="s">
        <v>592</v>
      </c>
      <c r="F169" s="222" t="s">
        <v>593</v>
      </c>
      <c r="G169" s="223" t="s">
        <v>213</v>
      </c>
      <c r="H169" s="224">
        <v>190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353</v>
      </c>
      <c r="AT169" s="232" t="s">
        <v>136</v>
      </c>
      <c r="AU169" s="232" t="s">
        <v>83</v>
      </c>
      <c r="AY169" s="18" t="s">
        <v>134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81</v>
      </c>
      <c r="BK169" s="233">
        <f>ROUND(I169*H169,2)</f>
        <v>0</v>
      </c>
      <c r="BL169" s="18" t="s">
        <v>353</v>
      </c>
      <c r="BM169" s="232" t="s">
        <v>594</v>
      </c>
    </row>
    <row r="170" s="2" customFormat="1" ht="14.4" customHeight="1">
      <c r="A170" s="39"/>
      <c r="B170" s="40"/>
      <c r="C170" s="220" t="s">
        <v>295</v>
      </c>
      <c r="D170" s="220" t="s">
        <v>136</v>
      </c>
      <c r="E170" s="221" t="s">
        <v>595</v>
      </c>
      <c r="F170" s="222" t="s">
        <v>596</v>
      </c>
      <c r="G170" s="223" t="s">
        <v>213</v>
      </c>
      <c r="H170" s="224">
        <v>190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9.0000000000000006E-05</v>
      </c>
      <c r="R170" s="230">
        <f>Q170*H170</f>
        <v>0.017100000000000001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353</v>
      </c>
      <c r="AT170" s="232" t="s">
        <v>136</v>
      </c>
      <c r="AU170" s="232" t="s">
        <v>83</v>
      </c>
      <c r="AY170" s="18" t="s">
        <v>134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81</v>
      </c>
      <c r="BK170" s="233">
        <f>ROUND(I170*H170,2)</f>
        <v>0</v>
      </c>
      <c r="BL170" s="18" t="s">
        <v>353</v>
      </c>
      <c r="BM170" s="232" t="s">
        <v>597</v>
      </c>
    </row>
    <row r="171" s="2" customFormat="1" ht="22.2" customHeight="1">
      <c r="A171" s="39"/>
      <c r="B171" s="40"/>
      <c r="C171" s="220" t="s">
        <v>220</v>
      </c>
      <c r="D171" s="220" t="s">
        <v>136</v>
      </c>
      <c r="E171" s="221" t="s">
        <v>598</v>
      </c>
      <c r="F171" s="222" t="s">
        <v>599</v>
      </c>
      <c r="G171" s="223" t="s">
        <v>213</v>
      </c>
      <c r="H171" s="224">
        <v>28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38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353</v>
      </c>
      <c r="AT171" s="232" t="s">
        <v>136</v>
      </c>
      <c r="AU171" s="232" t="s">
        <v>83</v>
      </c>
      <c r="AY171" s="18" t="s">
        <v>134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81</v>
      </c>
      <c r="BK171" s="233">
        <f>ROUND(I171*H171,2)</f>
        <v>0</v>
      </c>
      <c r="BL171" s="18" t="s">
        <v>353</v>
      </c>
      <c r="BM171" s="232" t="s">
        <v>600</v>
      </c>
    </row>
    <row r="172" s="14" customFormat="1">
      <c r="A172" s="14"/>
      <c r="B172" s="245"/>
      <c r="C172" s="246"/>
      <c r="D172" s="236" t="s">
        <v>141</v>
      </c>
      <c r="E172" s="247" t="s">
        <v>1</v>
      </c>
      <c r="F172" s="248" t="s">
        <v>601</v>
      </c>
      <c r="G172" s="246"/>
      <c r="H172" s="249">
        <v>28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141</v>
      </c>
      <c r="AU172" s="255" t="s">
        <v>83</v>
      </c>
      <c r="AV172" s="14" t="s">
        <v>83</v>
      </c>
      <c r="AW172" s="14" t="s">
        <v>30</v>
      </c>
      <c r="AX172" s="14" t="s">
        <v>81</v>
      </c>
      <c r="AY172" s="255" t="s">
        <v>134</v>
      </c>
    </row>
    <row r="173" s="2" customFormat="1" ht="14.4" customHeight="1">
      <c r="A173" s="39"/>
      <c r="B173" s="40"/>
      <c r="C173" s="220" t="s">
        <v>305</v>
      </c>
      <c r="D173" s="220" t="s">
        <v>136</v>
      </c>
      <c r="E173" s="221" t="s">
        <v>602</v>
      </c>
      <c r="F173" s="222" t="s">
        <v>603</v>
      </c>
      <c r="G173" s="223" t="s">
        <v>219</v>
      </c>
      <c r="H173" s="224">
        <v>7</v>
      </c>
      <c r="I173" s="225"/>
      <c r="J173" s="226">
        <f>ROUND(I173*H173,2)</f>
        <v>0</v>
      </c>
      <c r="K173" s="227"/>
      <c r="L173" s="45"/>
      <c r="M173" s="293" t="s">
        <v>1</v>
      </c>
      <c r="N173" s="294" t="s">
        <v>38</v>
      </c>
      <c r="O173" s="295"/>
      <c r="P173" s="296">
        <f>O173*H173</f>
        <v>0</v>
      </c>
      <c r="Q173" s="296">
        <v>0</v>
      </c>
      <c r="R173" s="296">
        <f>Q173*H173</f>
        <v>0</v>
      </c>
      <c r="S173" s="296">
        <v>0</v>
      </c>
      <c r="T173" s="29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353</v>
      </c>
      <c r="AT173" s="232" t="s">
        <v>136</v>
      </c>
      <c r="AU173" s="232" t="s">
        <v>83</v>
      </c>
      <c r="AY173" s="18" t="s">
        <v>134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81</v>
      </c>
      <c r="BK173" s="233">
        <f>ROUND(I173*H173,2)</f>
        <v>0</v>
      </c>
      <c r="BL173" s="18" t="s">
        <v>353</v>
      </c>
      <c r="BM173" s="232" t="s">
        <v>604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EakocvntlRw8Bh7nCOpi1Q8ccqyju4Dga6hE0C9q/C+E0WypSkHKVEgg7y/n7rP8Zl1Flakl5/G//SL1Ngpm5w==" hashValue="SlAkAGvE0VcP5C0iN3N7iG8wd46bOr9yUV96ZZv2NDcbpTYFot76N9aa0HbS2B71wfumFQ4CUfqvjDT3AeAElw==" algorithmName="SHA-512" password="DFAD"/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605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ROUND((SUM(BE119:BE138)),  2)</f>
        <v>0</v>
      </c>
      <c r="G33" s="39"/>
      <c r="H33" s="39"/>
      <c r="I33" s="156">
        <v>0.20999999999999999</v>
      </c>
      <c r="J33" s="155">
        <f>ROUND(((SUM(BE119:BE138))*I33),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ROUND((SUM(BF119:BF138)),  2)</f>
        <v>0</v>
      </c>
      <c r="G34" s="39"/>
      <c r="H34" s="39"/>
      <c r="I34" s="156">
        <v>0.14999999999999999</v>
      </c>
      <c r="J34" s="155">
        <f>ROUND(((SUM(BF119:BF138))*I34),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ROUND((SUM(BG119:BG138)),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ROUND((SUM(BH119:BH138)),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ROUND((SUM(BI119:BI138)),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802 - Sadové vegetační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4.4" customHeight="1">
      <c r="A109" s="39"/>
      <c r="B109" s="40"/>
      <c r="C109" s="41"/>
      <c r="D109" s="41"/>
      <c r="E109" s="175" t="str">
        <f>E7</f>
        <v>0971-21-3-II - Město Šternberk, Chabičov - chodníky, II.etapa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5.6" customHeight="1">
      <c r="A111" s="39"/>
      <c r="B111" s="40"/>
      <c r="C111" s="41"/>
      <c r="D111" s="41"/>
      <c r="E111" s="77" t="str">
        <f>E9</f>
        <v>SO 802 - Sadové vegetační úpravy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2. 5. 2022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6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6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120</v>
      </c>
      <c r="D118" s="195" t="s">
        <v>58</v>
      </c>
      <c r="E118" s="195" t="s">
        <v>54</v>
      </c>
      <c r="F118" s="195" t="s">
        <v>55</v>
      </c>
      <c r="G118" s="195" t="s">
        <v>121</v>
      </c>
      <c r="H118" s="195" t="s">
        <v>122</v>
      </c>
      <c r="I118" s="195" t="s">
        <v>123</v>
      </c>
      <c r="J118" s="196" t="s">
        <v>104</v>
      </c>
      <c r="K118" s="197" t="s">
        <v>124</v>
      </c>
      <c r="L118" s="198"/>
      <c r="M118" s="101" t="s">
        <v>1</v>
      </c>
      <c r="N118" s="102" t="s">
        <v>37</v>
      </c>
      <c r="O118" s="102" t="s">
        <v>125</v>
      </c>
      <c r="P118" s="102" t="s">
        <v>126</v>
      </c>
      <c r="Q118" s="102" t="s">
        <v>127</v>
      </c>
      <c r="R118" s="102" t="s">
        <v>128</v>
      </c>
      <c r="S118" s="102" t="s">
        <v>129</v>
      </c>
      <c r="T118" s="103" t="s">
        <v>130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131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34.240000000000002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106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72</v>
      </c>
      <c r="E120" s="207" t="s">
        <v>132</v>
      </c>
      <c r="F120" s="207" t="s">
        <v>133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P121+P137</f>
        <v>0</v>
      </c>
      <c r="Q120" s="212"/>
      <c r="R120" s="213">
        <f>R121+R137</f>
        <v>34.240000000000002</v>
      </c>
      <c r="S120" s="212"/>
      <c r="T120" s="214">
        <f>T121+T137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81</v>
      </c>
      <c r="AT120" s="216" t="s">
        <v>72</v>
      </c>
      <c r="AU120" s="216" t="s">
        <v>73</v>
      </c>
      <c r="AY120" s="215" t="s">
        <v>134</v>
      </c>
      <c r="BK120" s="217">
        <f>BK121+BK137</f>
        <v>0</v>
      </c>
    </row>
    <row r="121" s="12" customFormat="1" ht="22.8" customHeight="1">
      <c r="A121" s="12"/>
      <c r="B121" s="204"/>
      <c r="C121" s="205"/>
      <c r="D121" s="206" t="s">
        <v>72</v>
      </c>
      <c r="E121" s="218" t="s">
        <v>81</v>
      </c>
      <c r="F121" s="218" t="s">
        <v>135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SUM(P122:P136)</f>
        <v>0</v>
      </c>
      <c r="Q121" s="212"/>
      <c r="R121" s="213">
        <f>SUM(R122:R136)</f>
        <v>34.240000000000002</v>
      </c>
      <c r="S121" s="212"/>
      <c r="T121" s="214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81</v>
      </c>
      <c r="AT121" s="216" t="s">
        <v>72</v>
      </c>
      <c r="AU121" s="216" t="s">
        <v>81</v>
      </c>
      <c r="AY121" s="215" t="s">
        <v>134</v>
      </c>
      <c r="BK121" s="217">
        <f>SUM(BK122:BK136)</f>
        <v>0</v>
      </c>
    </row>
    <row r="122" s="2" customFormat="1" ht="22.2" customHeight="1">
      <c r="A122" s="39"/>
      <c r="B122" s="40"/>
      <c r="C122" s="220" t="s">
        <v>81</v>
      </c>
      <c r="D122" s="220" t="s">
        <v>136</v>
      </c>
      <c r="E122" s="221" t="s">
        <v>606</v>
      </c>
      <c r="F122" s="222" t="s">
        <v>607</v>
      </c>
      <c r="G122" s="223" t="s">
        <v>139</v>
      </c>
      <c r="H122" s="224">
        <v>214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38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140</v>
      </c>
      <c r="AT122" s="232" t="s">
        <v>136</v>
      </c>
      <c r="AU122" s="232" t="s">
        <v>83</v>
      </c>
      <c r="AY122" s="18" t="s">
        <v>134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81</v>
      </c>
      <c r="BK122" s="233">
        <f>ROUND(I122*H122,2)</f>
        <v>0</v>
      </c>
      <c r="BL122" s="18" t="s">
        <v>140</v>
      </c>
      <c r="BM122" s="232" t="s">
        <v>83</v>
      </c>
    </row>
    <row r="123" s="13" customFormat="1">
      <c r="A123" s="13"/>
      <c r="B123" s="234"/>
      <c r="C123" s="235"/>
      <c r="D123" s="236" t="s">
        <v>141</v>
      </c>
      <c r="E123" s="237" t="s">
        <v>1</v>
      </c>
      <c r="F123" s="238" t="s">
        <v>608</v>
      </c>
      <c r="G123" s="235"/>
      <c r="H123" s="237" t="s">
        <v>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141</v>
      </c>
      <c r="AU123" s="244" t="s">
        <v>83</v>
      </c>
      <c r="AV123" s="13" t="s">
        <v>81</v>
      </c>
      <c r="AW123" s="13" t="s">
        <v>30</v>
      </c>
      <c r="AX123" s="13" t="s">
        <v>73</v>
      </c>
      <c r="AY123" s="244" t="s">
        <v>134</v>
      </c>
    </row>
    <row r="124" s="13" customFormat="1">
      <c r="A124" s="13"/>
      <c r="B124" s="234"/>
      <c r="C124" s="235"/>
      <c r="D124" s="236" t="s">
        <v>141</v>
      </c>
      <c r="E124" s="237" t="s">
        <v>1</v>
      </c>
      <c r="F124" s="238" t="s">
        <v>609</v>
      </c>
      <c r="G124" s="235"/>
      <c r="H124" s="237" t="s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141</v>
      </c>
      <c r="AU124" s="244" t="s">
        <v>83</v>
      </c>
      <c r="AV124" s="13" t="s">
        <v>81</v>
      </c>
      <c r="AW124" s="13" t="s">
        <v>30</v>
      </c>
      <c r="AX124" s="13" t="s">
        <v>73</v>
      </c>
      <c r="AY124" s="244" t="s">
        <v>134</v>
      </c>
    </row>
    <row r="125" s="14" customFormat="1">
      <c r="A125" s="14"/>
      <c r="B125" s="245"/>
      <c r="C125" s="246"/>
      <c r="D125" s="236" t="s">
        <v>141</v>
      </c>
      <c r="E125" s="247" t="s">
        <v>1</v>
      </c>
      <c r="F125" s="248" t="s">
        <v>610</v>
      </c>
      <c r="G125" s="246"/>
      <c r="H125" s="249">
        <v>176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141</v>
      </c>
      <c r="AU125" s="255" t="s">
        <v>83</v>
      </c>
      <c r="AV125" s="14" t="s">
        <v>83</v>
      </c>
      <c r="AW125" s="14" t="s">
        <v>30</v>
      </c>
      <c r="AX125" s="14" t="s">
        <v>73</v>
      </c>
      <c r="AY125" s="255" t="s">
        <v>134</v>
      </c>
    </row>
    <row r="126" s="14" customFormat="1">
      <c r="A126" s="14"/>
      <c r="B126" s="245"/>
      <c r="C126" s="246"/>
      <c r="D126" s="236" t="s">
        <v>141</v>
      </c>
      <c r="E126" s="247" t="s">
        <v>1</v>
      </c>
      <c r="F126" s="248" t="s">
        <v>611</v>
      </c>
      <c r="G126" s="246"/>
      <c r="H126" s="249">
        <v>38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141</v>
      </c>
      <c r="AU126" s="255" t="s">
        <v>83</v>
      </c>
      <c r="AV126" s="14" t="s">
        <v>83</v>
      </c>
      <c r="AW126" s="14" t="s">
        <v>30</v>
      </c>
      <c r="AX126" s="14" t="s">
        <v>73</v>
      </c>
      <c r="AY126" s="255" t="s">
        <v>134</v>
      </c>
    </row>
    <row r="127" s="15" customFormat="1">
      <c r="A127" s="15"/>
      <c r="B127" s="256"/>
      <c r="C127" s="257"/>
      <c r="D127" s="236" t="s">
        <v>141</v>
      </c>
      <c r="E127" s="258" t="s">
        <v>1</v>
      </c>
      <c r="F127" s="259" t="s">
        <v>146</v>
      </c>
      <c r="G127" s="257"/>
      <c r="H127" s="260">
        <v>214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141</v>
      </c>
      <c r="AU127" s="266" t="s">
        <v>83</v>
      </c>
      <c r="AV127" s="15" t="s">
        <v>140</v>
      </c>
      <c r="AW127" s="15" t="s">
        <v>30</v>
      </c>
      <c r="AX127" s="15" t="s">
        <v>81</v>
      </c>
      <c r="AY127" s="266" t="s">
        <v>134</v>
      </c>
    </row>
    <row r="128" s="2" customFormat="1" ht="14.4" customHeight="1">
      <c r="A128" s="39"/>
      <c r="B128" s="40"/>
      <c r="C128" s="267" t="s">
        <v>83</v>
      </c>
      <c r="D128" s="267" t="s">
        <v>205</v>
      </c>
      <c r="E128" s="268" t="s">
        <v>612</v>
      </c>
      <c r="F128" s="269" t="s">
        <v>613</v>
      </c>
      <c r="G128" s="270" t="s">
        <v>387</v>
      </c>
      <c r="H128" s="271">
        <v>34.240000000000002</v>
      </c>
      <c r="I128" s="272"/>
      <c r="J128" s="273">
        <f>ROUND(I128*H128,2)</f>
        <v>0</v>
      </c>
      <c r="K128" s="274"/>
      <c r="L128" s="275"/>
      <c r="M128" s="276" t="s">
        <v>1</v>
      </c>
      <c r="N128" s="277" t="s">
        <v>38</v>
      </c>
      <c r="O128" s="92"/>
      <c r="P128" s="230">
        <f>O128*H128</f>
        <v>0</v>
      </c>
      <c r="Q128" s="230">
        <v>1</v>
      </c>
      <c r="R128" s="230">
        <f>Q128*H128</f>
        <v>34.240000000000002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190</v>
      </c>
      <c r="AT128" s="232" t="s">
        <v>205</v>
      </c>
      <c r="AU128" s="232" t="s">
        <v>83</v>
      </c>
      <c r="AY128" s="18" t="s">
        <v>134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81</v>
      </c>
      <c r="BK128" s="233">
        <f>ROUND(I128*H128,2)</f>
        <v>0</v>
      </c>
      <c r="BL128" s="18" t="s">
        <v>140</v>
      </c>
      <c r="BM128" s="232" t="s">
        <v>140</v>
      </c>
    </row>
    <row r="129" s="13" customFormat="1">
      <c r="A129" s="13"/>
      <c r="B129" s="234"/>
      <c r="C129" s="235"/>
      <c r="D129" s="236" t="s">
        <v>141</v>
      </c>
      <c r="E129" s="237" t="s">
        <v>1</v>
      </c>
      <c r="F129" s="238" t="s">
        <v>614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141</v>
      </c>
      <c r="AU129" s="244" t="s">
        <v>83</v>
      </c>
      <c r="AV129" s="13" t="s">
        <v>81</v>
      </c>
      <c r="AW129" s="13" t="s">
        <v>30</v>
      </c>
      <c r="AX129" s="13" t="s">
        <v>73</v>
      </c>
      <c r="AY129" s="244" t="s">
        <v>134</v>
      </c>
    </row>
    <row r="130" s="14" customFormat="1">
      <c r="A130" s="14"/>
      <c r="B130" s="245"/>
      <c r="C130" s="246"/>
      <c r="D130" s="236" t="s">
        <v>141</v>
      </c>
      <c r="E130" s="247" t="s">
        <v>1</v>
      </c>
      <c r="F130" s="248" t="s">
        <v>615</v>
      </c>
      <c r="G130" s="246"/>
      <c r="H130" s="249">
        <v>34.240000000000002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141</v>
      </c>
      <c r="AU130" s="255" t="s">
        <v>83</v>
      </c>
      <c r="AV130" s="14" t="s">
        <v>83</v>
      </c>
      <c r="AW130" s="14" t="s">
        <v>30</v>
      </c>
      <c r="AX130" s="14" t="s">
        <v>73</v>
      </c>
      <c r="AY130" s="255" t="s">
        <v>134</v>
      </c>
    </row>
    <row r="131" s="15" customFormat="1">
      <c r="A131" s="15"/>
      <c r="B131" s="256"/>
      <c r="C131" s="257"/>
      <c r="D131" s="236" t="s">
        <v>141</v>
      </c>
      <c r="E131" s="258" t="s">
        <v>1</v>
      </c>
      <c r="F131" s="259" t="s">
        <v>146</v>
      </c>
      <c r="G131" s="257"/>
      <c r="H131" s="260">
        <v>34.240000000000002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141</v>
      </c>
      <c r="AU131" s="266" t="s">
        <v>83</v>
      </c>
      <c r="AV131" s="15" t="s">
        <v>140</v>
      </c>
      <c r="AW131" s="15" t="s">
        <v>30</v>
      </c>
      <c r="AX131" s="15" t="s">
        <v>81</v>
      </c>
      <c r="AY131" s="266" t="s">
        <v>134</v>
      </c>
    </row>
    <row r="132" s="2" customFormat="1" ht="22.2" customHeight="1">
      <c r="A132" s="39"/>
      <c r="B132" s="40"/>
      <c r="C132" s="220" t="s">
        <v>151</v>
      </c>
      <c r="D132" s="220" t="s">
        <v>136</v>
      </c>
      <c r="E132" s="221" t="s">
        <v>616</v>
      </c>
      <c r="F132" s="222" t="s">
        <v>617</v>
      </c>
      <c r="G132" s="223" t="s">
        <v>139</v>
      </c>
      <c r="H132" s="224">
        <v>214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140</v>
      </c>
      <c r="AT132" s="232" t="s">
        <v>136</v>
      </c>
      <c r="AU132" s="232" t="s">
        <v>83</v>
      </c>
      <c r="AY132" s="18" t="s">
        <v>134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81</v>
      </c>
      <c r="BK132" s="233">
        <f>ROUND(I132*H132,2)</f>
        <v>0</v>
      </c>
      <c r="BL132" s="18" t="s">
        <v>140</v>
      </c>
      <c r="BM132" s="232" t="s">
        <v>176</v>
      </c>
    </row>
    <row r="133" s="13" customFormat="1">
      <c r="A133" s="13"/>
      <c r="B133" s="234"/>
      <c r="C133" s="235"/>
      <c r="D133" s="236" t="s">
        <v>141</v>
      </c>
      <c r="E133" s="237" t="s">
        <v>1</v>
      </c>
      <c r="F133" s="238" t="s">
        <v>618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141</v>
      </c>
      <c r="AU133" s="244" t="s">
        <v>83</v>
      </c>
      <c r="AV133" s="13" t="s">
        <v>81</v>
      </c>
      <c r="AW133" s="13" t="s">
        <v>30</v>
      </c>
      <c r="AX133" s="13" t="s">
        <v>73</v>
      </c>
      <c r="AY133" s="244" t="s">
        <v>134</v>
      </c>
    </row>
    <row r="134" s="14" customFormat="1">
      <c r="A134" s="14"/>
      <c r="B134" s="245"/>
      <c r="C134" s="246"/>
      <c r="D134" s="236" t="s">
        <v>141</v>
      </c>
      <c r="E134" s="247" t="s">
        <v>1</v>
      </c>
      <c r="F134" s="248" t="s">
        <v>619</v>
      </c>
      <c r="G134" s="246"/>
      <c r="H134" s="249">
        <v>176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141</v>
      </c>
      <c r="AU134" s="255" t="s">
        <v>83</v>
      </c>
      <c r="AV134" s="14" t="s">
        <v>83</v>
      </c>
      <c r="AW134" s="14" t="s">
        <v>30</v>
      </c>
      <c r="AX134" s="14" t="s">
        <v>73</v>
      </c>
      <c r="AY134" s="255" t="s">
        <v>134</v>
      </c>
    </row>
    <row r="135" s="14" customFormat="1">
      <c r="A135" s="14"/>
      <c r="B135" s="245"/>
      <c r="C135" s="246"/>
      <c r="D135" s="236" t="s">
        <v>141</v>
      </c>
      <c r="E135" s="247" t="s">
        <v>1</v>
      </c>
      <c r="F135" s="248" t="s">
        <v>620</v>
      </c>
      <c r="G135" s="246"/>
      <c r="H135" s="249">
        <v>38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141</v>
      </c>
      <c r="AU135" s="255" t="s">
        <v>83</v>
      </c>
      <c r="AV135" s="14" t="s">
        <v>83</v>
      </c>
      <c r="AW135" s="14" t="s">
        <v>30</v>
      </c>
      <c r="AX135" s="14" t="s">
        <v>73</v>
      </c>
      <c r="AY135" s="255" t="s">
        <v>134</v>
      </c>
    </row>
    <row r="136" s="15" customFormat="1">
      <c r="A136" s="15"/>
      <c r="B136" s="256"/>
      <c r="C136" s="257"/>
      <c r="D136" s="236" t="s">
        <v>141</v>
      </c>
      <c r="E136" s="258" t="s">
        <v>1</v>
      </c>
      <c r="F136" s="259" t="s">
        <v>146</v>
      </c>
      <c r="G136" s="257"/>
      <c r="H136" s="260">
        <v>214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141</v>
      </c>
      <c r="AU136" s="266" t="s">
        <v>83</v>
      </c>
      <c r="AV136" s="15" t="s">
        <v>140</v>
      </c>
      <c r="AW136" s="15" t="s">
        <v>30</v>
      </c>
      <c r="AX136" s="15" t="s">
        <v>81</v>
      </c>
      <c r="AY136" s="266" t="s">
        <v>134</v>
      </c>
    </row>
    <row r="137" s="12" customFormat="1" ht="22.8" customHeight="1">
      <c r="A137" s="12"/>
      <c r="B137" s="204"/>
      <c r="C137" s="205"/>
      <c r="D137" s="206" t="s">
        <v>72</v>
      </c>
      <c r="E137" s="218" t="s">
        <v>408</v>
      </c>
      <c r="F137" s="218" t="s">
        <v>409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P138</f>
        <v>0</v>
      </c>
      <c r="Q137" s="212"/>
      <c r="R137" s="213">
        <f>R138</f>
        <v>0</v>
      </c>
      <c r="S137" s="212"/>
      <c r="T137" s="214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81</v>
      </c>
      <c r="AT137" s="216" t="s">
        <v>72</v>
      </c>
      <c r="AU137" s="216" t="s">
        <v>81</v>
      </c>
      <c r="AY137" s="215" t="s">
        <v>134</v>
      </c>
      <c r="BK137" s="217">
        <f>BK138</f>
        <v>0</v>
      </c>
    </row>
    <row r="138" s="2" customFormat="1" ht="22.2" customHeight="1">
      <c r="A138" s="39"/>
      <c r="B138" s="40"/>
      <c r="C138" s="220" t="s">
        <v>140</v>
      </c>
      <c r="D138" s="220" t="s">
        <v>136</v>
      </c>
      <c r="E138" s="221" t="s">
        <v>621</v>
      </c>
      <c r="F138" s="222" t="s">
        <v>622</v>
      </c>
      <c r="G138" s="223" t="s">
        <v>387</v>
      </c>
      <c r="H138" s="224">
        <v>0.95999999999999996</v>
      </c>
      <c r="I138" s="225"/>
      <c r="J138" s="226">
        <f>ROUND(I138*H138,2)</f>
        <v>0</v>
      </c>
      <c r="K138" s="227"/>
      <c r="L138" s="45"/>
      <c r="M138" s="293" t="s">
        <v>1</v>
      </c>
      <c r="N138" s="294" t="s">
        <v>38</v>
      </c>
      <c r="O138" s="295"/>
      <c r="P138" s="296">
        <f>O138*H138</f>
        <v>0</v>
      </c>
      <c r="Q138" s="296">
        <v>0</v>
      </c>
      <c r="R138" s="296">
        <f>Q138*H138</f>
        <v>0</v>
      </c>
      <c r="S138" s="296">
        <v>0</v>
      </c>
      <c r="T138" s="29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140</v>
      </c>
      <c r="AT138" s="232" t="s">
        <v>136</v>
      </c>
      <c r="AU138" s="232" t="s">
        <v>83</v>
      </c>
      <c r="AY138" s="18" t="s">
        <v>134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140</v>
      </c>
      <c r="BM138" s="232" t="s">
        <v>269</v>
      </c>
    </row>
    <row r="139" s="2" customFormat="1" ht="6.96" customHeight="1">
      <c r="A139" s="39"/>
      <c r="B139" s="67"/>
      <c r="C139" s="68"/>
      <c r="D139" s="68"/>
      <c r="E139" s="68"/>
      <c r="F139" s="68"/>
      <c r="G139" s="68"/>
      <c r="H139" s="68"/>
      <c r="I139" s="68"/>
      <c r="J139" s="68"/>
      <c r="K139" s="68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NPQcXoV1MwGabvRVFxHDwZi7Idf/ykKA76JIr53B51xciW+sA2SIAz1LtGVmdJ5EZwmzY0N+wRLhFN8xCj1bbQ==" hashValue="0NE2S4FQPxJbqoGvQkM/OWUOInNV6C2yTI6cWjvBriB478Vek6tsbWHvZCxkjnNbKRBCTlUc7N9me+jtDidIlQ==" algorithmName="SHA-512" password="DFAD"/>
  <autoFilter ref="C118:K13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hidden="1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4.4" customHeight="1">
      <c r="B7" s="21"/>
      <c r="E7" s="142" t="str">
        <f>'Rekapitulace stavby'!K6</f>
        <v>0971-21-3-II - Město Šternberk, Chabičov - chodníky, II.etapa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5.6" customHeight="1">
      <c r="A9" s="39"/>
      <c r="B9" s="45"/>
      <c r="C9" s="39"/>
      <c r="D9" s="39"/>
      <c r="E9" s="143" t="s">
        <v>623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2. 5. 2022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4.4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ROUND((SUM(BE117:BE122)),  2)</f>
        <v>0</v>
      </c>
      <c r="G33" s="39"/>
      <c r="H33" s="39"/>
      <c r="I33" s="156">
        <v>0.20999999999999999</v>
      </c>
      <c r="J33" s="155">
        <f>ROUND(((SUM(BE117:BE122))*I33),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39</v>
      </c>
      <c r="F34" s="155">
        <f>ROUND((SUM(BF117:BF122)),  2)</f>
        <v>0</v>
      </c>
      <c r="G34" s="39"/>
      <c r="H34" s="39"/>
      <c r="I34" s="156">
        <v>0.14999999999999999</v>
      </c>
      <c r="J34" s="155">
        <f>ROUND(((SUM(BF117:BF122))*I34),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ROUND((SUM(BG117:BG122)),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ROUND((SUM(BH117:BH122)),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ROUND((SUM(BI117:BI122)),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4.4" customHeight="1">
      <c r="A85" s="39"/>
      <c r="B85" s="40"/>
      <c r="C85" s="41"/>
      <c r="D85" s="41"/>
      <c r="E85" s="175" t="str">
        <f>E7</f>
        <v>0971-21-3-II - Město Šternberk, Chabičov - chodníky, II.etapa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5.6" customHeight="1">
      <c r="A87" s="39"/>
      <c r="B87" s="40"/>
      <c r="C87" s="41"/>
      <c r="D87" s="41"/>
      <c r="E87" s="77" t="str">
        <f>E9</f>
        <v>SO 901 -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2. 5. 2022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624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/>
    <row r="101" hidden="1"/>
    <row r="102" hidden="1"/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119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4.4" customHeight="1">
      <c r="A107" s="39"/>
      <c r="B107" s="40"/>
      <c r="C107" s="41"/>
      <c r="D107" s="41"/>
      <c r="E107" s="175" t="str">
        <f>E7</f>
        <v>0971-21-3-II - Město Šternberk, Chabičov - chodníky, II.etapa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5.6" customHeight="1">
      <c r="A109" s="39"/>
      <c r="B109" s="40"/>
      <c r="C109" s="41"/>
      <c r="D109" s="41"/>
      <c r="E109" s="77" t="str">
        <f>E9</f>
        <v>SO 901 -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2. 5. 2022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6" customHeight="1">
      <c r="A113" s="39"/>
      <c r="B113" s="40"/>
      <c r="C113" s="33" t="s">
        <v>24</v>
      </c>
      <c r="D113" s="41"/>
      <c r="E113" s="41"/>
      <c r="F113" s="28" t="str">
        <f>E15</f>
        <v xml:space="preserve"> </v>
      </c>
      <c r="G113" s="41"/>
      <c r="H113" s="41"/>
      <c r="I113" s="33" t="s">
        <v>29</v>
      </c>
      <c r="J113" s="37" t="str">
        <f>E21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6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33" t="s">
        <v>31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120</v>
      </c>
      <c r="D116" s="195" t="s">
        <v>58</v>
      </c>
      <c r="E116" s="195" t="s">
        <v>54</v>
      </c>
      <c r="F116" s="195" t="s">
        <v>55</v>
      </c>
      <c r="G116" s="195" t="s">
        <v>121</v>
      </c>
      <c r="H116" s="195" t="s">
        <v>122</v>
      </c>
      <c r="I116" s="195" t="s">
        <v>123</v>
      </c>
      <c r="J116" s="196" t="s">
        <v>104</v>
      </c>
      <c r="K116" s="197" t="s">
        <v>124</v>
      </c>
      <c r="L116" s="198"/>
      <c r="M116" s="101" t="s">
        <v>1</v>
      </c>
      <c r="N116" s="102" t="s">
        <v>37</v>
      </c>
      <c r="O116" s="102" t="s">
        <v>125</v>
      </c>
      <c r="P116" s="102" t="s">
        <v>126</v>
      </c>
      <c r="Q116" s="102" t="s">
        <v>127</v>
      </c>
      <c r="R116" s="102" t="s">
        <v>128</v>
      </c>
      <c r="S116" s="102" t="s">
        <v>129</v>
      </c>
      <c r="T116" s="103" t="s">
        <v>130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131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72</v>
      </c>
      <c r="AU117" s="18" t="s">
        <v>106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72</v>
      </c>
      <c r="E118" s="207" t="s">
        <v>97</v>
      </c>
      <c r="F118" s="207" t="s">
        <v>625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SUM(P119:P122)</f>
        <v>0</v>
      </c>
      <c r="Q118" s="212"/>
      <c r="R118" s="213">
        <f>SUM(R119:R122)</f>
        <v>0</v>
      </c>
      <c r="S118" s="212"/>
      <c r="T118" s="214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170</v>
      </c>
      <c r="AT118" s="216" t="s">
        <v>72</v>
      </c>
      <c r="AU118" s="216" t="s">
        <v>73</v>
      </c>
      <c r="AY118" s="215" t="s">
        <v>134</v>
      </c>
      <c r="BK118" s="217">
        <f>SUM(BK119:BK122)</f>
        <v>0</v>
      </c>
    </row>
    <row r="119" s="2" customFormat="1" ht="14.4" customHeight="1">
      <c r="A119" s="39"/>
      <c r="B119" s="40"/>
      <c r="C119" s="220" t="s">
        <v>81</v>
      </c>
      <c r="D119" s="220" t="s">
        <v>136</v>
      </c>
      <c r="E119" s="221" t="s">
        <v>626</v>
      </c>
      <c r="F119" s="222" t="s">
        <v>627</v>
      </c>
      <c r="G119" s="223" t="s">
        <v>230</v>
      </c>
      <c r="H119" s="224">
        <v>1</v>
      </c>
      <c r="I119" s="225"/>
      <c r="J119" s="226">
        <f>ROUND(I119*H119,2)</f>
        <v>0</v>
      </c>
      <c r="K119" s="227"/>
      <c r="L119" s="45"/>
      <c r="M119" s="228" t="s">
        <v>1</v>
      </c>
      <c r="N119" s="229" t="s">
        <v>38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2" t="s">
        <v>140</v>
      </c>
      <c r="AT119" s="232" t="s">
        <v>136</v>
      </c>
      <c r="AU119" s="232" t="s">
        <v>81</v>
      </c>
      <c r="AY119" s="18" t="s">
        <v>134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8" t="s">
        <v>81</v>
      </c>
      <c r="BK119" s="233">
        <f>ROUND(I119*H119,2)</f>
        <v>0</v>
      </c>
      <c r="BL119" s="18" t="s">
        <v>140</v>
      </c>
      <c r="BM119" s="232" t="s">
        <v>83</v>
      </c>
    </row>
    <row r="120" s="2" customFormat="1" ht="22.2" customHeight="1">
      <c r="A120" s="39"/>
      <c r="B120" s="40"/>
      <c r="C120" s="220" t="s">
        <v>83</v>
      </c>
      <c r="D120" s="220" t="s">
        <v>136</v>
      </c>
      <c r="E120" s="221" t="s">
        <v>628</v>
      </c>
      <c r="F120" s="222" t="s">
        <v>629</v>
      </c>
      <c r="G120" s="223" t="s">
        <v>230</v>
      </c>
      <c r="H120" s="224">
        <v>1</v>
      </c>
      <c r="I120" s="225"/>
      <c r="J120" s="226">
        <f>ROUND(I120*H120,2)</f>
        <v>0</v>
      </c>
      <c r="K120" s="227"/>
      <c r="L120" s="45"/>
      <c r="M120" s="228" t="s">
        <v>1</v>
      </c>
      <c r="N120" s="229" t="s">
        <v>38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140</v>
      </c>
      <c r="AT120" s="232" t="s">
        <v>136</v>
      </c>
      <c r="AU120" s="232" t="s">
        <v>81</v>
      </c>
      <c r="AY120" s="18" t="s">
        <v>134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81</v>
      </c>
      <c r="BK120" s="233">
        <f>ROUND(I120*H120,2)</f>
        <v>0</v>
      </c>
      <c r="BL120" s="18" t="s">
        <v>140</v>
      </c>
      <c r="BM120" s="232" t="s">
        <v>140</v>
      </c>
    </row>
    <row r="121" s="2" customFormat="1" ht="14.4" customHeight="1">
      <c r="A121" s="39"/>
      <c r="B121" s="40"/>
      <c r="C121" s="220" t="s">
        <v>151</v>
      </c>
      <c r="D121" s="220" t="s">
        <v>136</v>
      </c>
      <c r="E121" s="221" t="s">
        <v>630</v>
      </c>
      <c r="F121" s="222" t="s">
        <v>631</v>
      </c>
      <c r="G121" s="223" t="s">
        <v>230</v>
      </c>
      <c r="H121" s="224">
        <v>1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38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140</v>
      </c>
      <c r="AT121" s="232" t="s">
        <v>136</v>
      </c>
      <c r="AU121" s="232" t="s">
        <v>81</v>
      </c>
      <c r="AY121" s="18" t="s">
        <v>134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81</v>
      </c>
      <c r="BK121" s="233">
        <f>ROUND(I121*H121,2)</f>
        <v>0</v>
      </c>
      <c r="BL121" s="18" t="s">
        <v>140</v>
      </c>
      <c r="BM121" s="232" t="s">
        <v>259</v>
      </c>
    </row>
    <row r="122" s="2" customFormat="1" ht="14.4" customHeight="1">
      <c r="A122" s="39"/>
      <c r="B122" s="40"/>
      <c r="C122" s="220" t="s">
        <v>140</v>
      </c>
      <c r="D122" s="220" t="s">
        <v>136</v>
      </c>
      <c r="E122" s="221" t="s">
        <v>632</v>
      </c>
      <c r="F122" s="222" t="s">
        <v>633</v>
      </c>
      <c r="G122" s="223" t="s">
        <v>230</v>
      </c>
      <c r="H122" s="224">
        <v>1</v>
      </c>
      <c r="I122" s="225"/>
      <c r="J122" s="226">
        <f>ROUND(I122*H122,2)</f>
        <v>0</v>
      </c>
      <c r="K122" s="227"/>
      <c r="L122" s="45"/>
      <c r="M122" s="293" t="s">
        <v>1</v>
      </c>
      <c r="N122" s="294" t="s">
        <v>38</v>
      </c>
      <c r="O122" s="295"/>
      <c r="P122" s="296">
        <f>O122*H122</f>
        <v>0</v>
      </c>
      <c r="Q122" s="296">
        <v>0</v>
      </c>
      <c r="R122" s="296">
        <f>Q122*H122</f>
        <v>0</v>
      </c>
      <c r="S122" s="296">
        <v>0</v>
      </c>
      <c r="T122" s="29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140</v>
      </c>
      <c r="AT122" s="232" t="s">
        <v>136</v>
      </c>
      <c r="AU122" s="232" t="s">
        <v>81</v>
      </c>
      <c r="AY122" s="18" t="s">
        <v>134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81</v>
      </c>
      <c r="BK122" s="233">
        <f>ROUND(I122*H122,2)</f>
        <v>0</v>
      </c>
      <c r="BL122" s="18" t="s">
        <v>140</v>
      </c>
      <c r="BM122" s="232" t="s">
        <v>214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8sEERf1XApN/lU1KVEsB7WXkHO3CvGCRm6WuQvsTH/ISuqn3mF1ttMR0P6/lCHyHC5qUCmPqj49YwpH7bUBciQ==" hashValue="ZohgepM+IEnvWTw3eu0D9HCDm286lA5t7/nrc5Lbw8xsRNUvG/dG37zacA8kdF5mHEBgSxG0wu4ZcM3OIp3NtA==" algorithmName="SHA-512" password="DFAD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2022-05-06T09:23:47Z</dcterms:created>
  <dcterms:modified xsi:type="dcterms:W3CDTF">2022-05-06T09:23:55Z</dcterms:modified>
</cp:coreProperties>
</file>