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U:\Veřejné zakázky\2022\2022\SNMZ\III. kategorie\OPRAVA SPORTOVNÍHO POVRCHU VE SPORTOVNÍ HALE F.J.CURIE 5 ZNOJMO\"/>
    </mc:Choice>
  </mc:AlternateContent>
  <xr:revisionPtr revIDLastSave="0" documentId="8_{C5BDB5F0-DD57-455D-9210-5F6FB1AABDA1}" xr6:coauthVersionLast="47" xr6:coauthVersionMax="47" xr10:uidLastSave="{00000000-0000-0000-0000-000000000000}"/>
  <bookViews>
    <workbookView xWindow="45" yWindow="0" windowWidth="29040" windowHeight="15600" xr2:uid="{00000000-000D-0000-FFFF-FFFF00000000}"/>
  </bookViews>
  <sheets>
    <sheet name="Rekapitulace stavby" sheetId="1" r:id="rId1"/>
    <sheet name="2022-064-2-01 - Rekonstru..." sheetId="2" r:id="rId2"/>
    <sheet name="2022-064-2-02 - VRN - ved..." sheetId="3" r:id="rId3"/>
    <sheet name="Pokyny pro vyplnění" sheetId="4" r:id="rId4"/>
  </sheets>
  <definedNames>
    <definedName name="_xlnm._FilterDatabase" localSheetId="1" hidden="1">'2022-064-2-01 - Rekonstru...'!$C$85:$K$271</definedName>
    <definedName name="_xlnm._FilterDatabase" localSheetId="2" hidden="1">'2022-064-2-02 - VRN - ved...'!$C$82:$K$105</definedName>
    <definedName name="_xlnm.Print_Titles" localSheetId="1">'2022-064-2-01 - Rekonstru...'!$85:$85</definedName>
    <definedName name="_xlnm.Print_Titles" localSheetId="2">'2022-064-2-02 - VRN - ved...'!$82:$82</definedName>
    <definedName name="_xlnm.Print_Titles" localSheetId="0">'Rekapitulace stavby'!$52:$52</definedName>
    <definedName name="_xlnm.Print_Area" localSheetId="1">'2022-064-2-01 - Rekonstru...'!$C$4:$J$39,'2022-064-2-01 - Rekonstru...'!$C$45:$J$67,'2022-064-2-01 - Rekonstru...'!$C$73:$K$271</definedName>
    <definedName name="_xlnm.Print_Area" localSheetId="2">'2022-064-2-02 - VRN - ved...'!$C$4:$J$39,'2022-064-2-02 - VRN - ved...'!$C$45:$J$64,'2022-064-2-02 - VRN - ved...'!$C$70:$K$105</definedName>
    <definedName name="_xlnm.Print_Area" localSheetId="3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stavby'!$C$42:$AQ$57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56" i="1"/>
  <c r="J35" i="3"/>
  <c r="AX56" i="1"/>
  <c r="BI103" i="3"/>
  <c r="BH103" i="3"/>
  <c r="BG103" i="3"/>
  <c r="BF103" i="3"/>
  <c r="T103" i="3"/>
  <c r="T102" i="3"/>
  <c r="R103" i="3"/>
  <c r="R102" i="3"/>
  <c r="P103" i="3"/>
  <c r="P102" i="3"/>
  <c r="BI99" i="3"/>
  <c r="BH99" i="3"/>
  <c r="BG99" i="3"/>
  <c r="BF99" i="3"/>
  <c r="T99" i="3"/>
  <c r="T98" i="3"/>
  <c r="R99" i="3"/>
  <c r="R98" i="3"/>
  <c r="P99" i="3"/>
  <c r="P98" i="3"/>
  <c r="BI95" i="3"/>
  <c r="BH95" i="3"/>
  <c r="BG95" i="3"/>
  <c r="BF95" i="3"/>
  <c r="T95" i="3"/>
  <c r="R95" i="3"/>
  <c r="P95" i="3"/>
  <c r="BI92" i="3"/>
  <c r="BH92" i="3"/>
  <c r="BG92" i="3"/>
  <c r="BF92" i="3"/>
  <c r="T92" i="3"/>
  <c r="R92" i="3"/>
  <c r="P92" i="3"/>
  <c r="BI89" i="3"/>
  <c r="BH89" i="3"/>
  <c r="BG89" i="3"/>
  <c r="BF89" i="3"/>
  <c r="T89" i="3"/>
  <c r="R89" i="3"/>
  <c r="P89" i="3"/>
  <c r="BI86" i="3"/>
  <c r="BH86" i="3"/>
  <c r="BG86" i="3"/>
  <c r="BF86" i="3"/>
  <c r="T86" i="3"/>
  <c r="R86" i="3"/>
  <c r="P86" i="3"/>
  <c r="J80" i="3"/>
  <c r="J79" i="3"/>
  <c r="F79" i="3"/>
  <c r="F77" i="3"/>
  <c r="E75" i="3"/>
  <c r="J55" i="3"/>
  <c r="J54" i="3"/>
  <c r="F54" i="3"/>
  <c r="F52" i="3"/>
  <c r="E50" i="3"/>
  <c r="J18" i="3"/>
  <c r="E18" i="3"/>
  <c r="F55" i="3" s="1"/>
  <c r="J17" i="3"/>
  <c r="J12" i="3"/>
  <c r="J77" i="3" s="1"/>
  <c r="E7" i="3"/>
  <c r="E73" i="3"/>
  <c r="J37" i="2"/>
  <c r="J36" i="2"/>
  <c r="AY55" i="1" s="1"/>
  <c r="J35" i="2"/>
  <c r="AX55" i="1" s="1"/>
  <c r="BI269" i="2"/>
  <c r="BH269" i="2"/>
  <c r="BG269" i="2"/>
  <c r="BF269" i="2"/>
  <c r="T269" i="2"/>
  <c r="R269" i="2"/>
  <c r="P269" i="2"/>
  <c r="BI263" i="2"/>
  <c r="BH263" i="2"/>
  <c r="BG263" i="2"/>
  <c r="BF263" i="2"/>
  <c r="T263" i="2"/>
  <c r="R263" i="2"/>
  <c r="P263" i="2"/>
  <c r="BI255" i="2"/>
  <c r="BH255" i="2"/>
  <c r="BG255" i="2"/>
  <c r="BF255" i="2"/>
  <c r="T255" i="2"/>
  <c r="R255" i="2"/>
  <c r="P255" i="2"/>
  <c r="BI247" i="2"/>
  <c r="BH247" i="2"/>
  <c r="BG247" i="2"/>
  <c r="BF247" i="2"/>
  <c r="T247" i="2"/>
  <c r="R247" i="2"/>
  <c r="P247" i="2"/>
  <c r="BI233" i="2"/>
  <c r="BH233" i="2"/>
  <c r="BG233" i="2"/>
  <c r="BF233" i="2"/>
  <c r="T233" i="2"/>
  <c r="R233" i="2"/>
  <c r="P233" i="2"/>
  <c r="BI227" i="2"/>
  <c r="BH227" i="2"/>
  <c r="BG227" i="2"/>
  <c r="BF227" i="2"/>
  <c r="T227" i="2"/>
  <c r="R227" i="2"/>
  <c r="P227" i="2"/>
  <c r="BI222" i="2"/>
  <c r="BH222" i="2"/>
  <c r="BG222" i="2"/>
  <c r="BF222" i="2"/>
  <c r="T222" i="2"/>
  <c r="R222" i="2"/>
  <c r="P222" i="2"/>
  <c r="BI216" i="2"/>
  <c r="BH216" i="2"/>
  <c r="BG216" i="2"/>
  <c r="BF216" i="2"/>
  <c r="T216" i="2"/>
  <c r="R216" i="2"/>
  <c r="P216" i="2"/>
  <c r="BI210" i="2"/>
  <c r="BH210" i="2"/>
  <c r="BG210" i="2"/>
  <c r="BF210" i="2"/>
  <c r="T210" i="2"/>
  <c r="R210" i="2"/>
  <c r="P210" i="2"/>
  <c r="BI204" i="2"/>
  <c r="BH204" i="2"/>
  <c r="BG204" i="2"/>
  <c r="BF204" i="2"/>
  <c r="T204" i="2"/>
  <c r="R204" i="2"/>
  <c r="P204" i="2"/>
  <c r="BI200" i="2"/>
  <c r="BH200" i="2"/>
  <c r="BG200" i="2"/>
  <c r="BF200" i="2"/>
  <c r="T200" i="2"/>
  <c r="R200" i="2"/>
  <c r="P200" i="2"/>
  <c r="BI194" i="2"/>
  <c r="BH194" i="2"/>
  <c r="BG194" i="2"/>
  <c r="BF194" i="2"/>
  <c r="T194" i="2"/>
  <c r="R194" i="2"/>
  <c r="P194" i="2"/>
  <c r="BI188" i="2"/>
  <c r="BH188" i="2"/>
  <c r="BG188" i="2"/>
  <c r="BF188" i="2"/>
  <c r="T188" i="2"/>
  <c r="R188" i="2"/>
  <c r="P188" i="2"/>
  <c r="BI178" i="2"/>
  <c r="BH178" i="2"/>
  <c r="BG178" i="2"/>
  <c r="BF178" i="2"/>
  <c r="T178" i="2"/>
  <c r="R178" i="2"/>
  <c r="P178" i="2"/>
  <c r="BI173" i="2"/>
  <c r="BH173" i="2"/>
  <c r="BG173" i="2"/>
  <c r="BF173" i="2"/>
  <c r="T173" i="2"/>
  <c r="R173" i="2"/>
  <c r="P173" i="2"/>
  <c r="BI165" i="2"/>
  <c r="BH165" i="2"/>
  <c r="BG165" i="2"/>
  <c r="BF165" i="2"/>
  <c r="T165" i="2"/>
  <c r="R165" i="2"/>
  <c r="P165" i="2"/>
  <c r="BI159" i="2"/>
  <c r="BH159" i="2"/>
  <c r="BG159" i="2"/>
  <c r="BF159" i="2"/>
  <c r="T159" i="2"/>
  <c r="R159" i="2"/>
  <c r="P159" i="2"/>
  <c r="BI151" i="2"/>
  <c r="BH151" i="2"/>
  <c r="BG151" i="2"/>
  <c r="BF151" i="2"/>
  <c r="T151" i="2"/>
  <c r="R151" i="2"/>
  <c r="P151" i="2"/>
  <c r="BI147" i="2"/>
  <c r="BH147" i="2"/>
  <c r="BG147" i="2"/>
  <c r="BF147" i="2"/>
  <c r="T147" i="2"/>
  <c r="R147" i="2"/>
  <c r="P147" i="2"/>
  <c r="BI141" i="2"/>
  <c r="BH141" i="2"/>
  <c r="BG141" i="2"/>
  <c r="BF141" i="2"/>
  <c r="T141" i="2"/>
  <c r="R141" i="2"/>
  <c r="P141" i="2"/>
  <c r="BI135" i="2"/>
  <c r="BH135" i="2"/>
  <c r="BG135" i="2"/>
  <c r="BF135" i="2"/>
  <c r="T135" i="2"/>
  <c r="R135" i="2"/>
  <c r="P135" i="2"/>
  <c r="BI129" i="2"/>
  <c r="BH129" i="2"/>
  <c r="BG129" i="2"/>
  <c r="BF129" i="2"/>
  <c r="T129" i="2"/>
  <c r="R129" i="2"/>
  <c r="P129" i="2"/>
  <c r="BI124" i="2"/>
  <c r="BH124" i="2"/>
  <c r="BG124" i="2"/>
  <c r="BF124" i="2"/>
  <c r="T124" i="2"/>
  <c r="R124" i="2"/>
  <c r="P124" i="2"/>
  <c r="BI120" i="2"/>
  <c r="BH120" i="2"/>
  <c r="BG120" i="2"/>
  <c r="BF120" i="2"/>
  <c r="T120" i="2"/>
  <c r="R120" i="2"/>
  <c r="P120" i="2"/>
  <c r="BI117" i="2"/>
  <c r="BH117" i="2"/>
  <c r="BG117" i="2"/>
  <c r="BF117" i="2"/>
  <c r="T117" i="2"/>
  <c r="R117" i="2"/>
  <c r="P117" i="2"/>
  <c r="BI114" i="2"/>
  <c r="BH114" i="2"/>
  <c r="BG114" i="2"/>
  <c r="BF114" i="2"/>
  <c r="T114" i="2"/>
  <c r="R114" i="2"/>
  <c r="P114" i="2"/>
  <c r="BI89" i="2"/>
  <c r="BH89" i="2"/>
  <c r="BG89" i="2"/>
  <c r="BF89" i="2"/>
  <c r="T89" i="2"/>
  <c r="T88" i="2" s="1"/>
  <c r="R89" i="2"/>
  <c r="R88" i="2" s="1"/>
  <c r="P89" i="2"/>
  <c r="P88" i="2" s="1"/>
  <c r="J83" i="2"/>
  <c r="J82" i="2"/>
  <c r="F82" i="2"/>
  <c r="F80" i="2"/>
  <c r="E78" i="2"/>
  <c r="J55" i="2"/>
  <c r="J54" i="2"/>
  <c r="F54" i="2"/>
  <c r="F52" i="2"/>
  <c r="E50" i="2"/>
  <c r="J18" i="2"/>
  <c r="E18" i="2"/>
  <c r="F83" i="2" s="1"/>
  <c r="J17" i="2"/>
  <c r="J12" i="2"/>
  <c r="J52" i="2"/>
  <c r="E7" i="2"/>
  <c r="E76" i="2"/>
  <c r="L50" i="1"/>
  <c r="AM50" i="1"/>
  <c r="AM49" i="1"/>
  <c r="L49" i="1"/>
  <c r="AM47" i="1"/>
  <c r="L47" i="1"/>
  <c r="L45" i="1"/>
  <c r="L44" i="1"/>
  <c r="BK233" i="2"/>
  <c r="J222" i="2"/>
  <c r="BK200" i="2"/>
  <c r="BK178" i="2"/>
  <c r="J129" i="2"/>
  <c r="J114" i="2"/>
  <c r="BK95" i="3"/>
  <c r="BK247" i="2"/>
  <c r="BK89" i="2"/>
  <c r="BK88" i="2" s="1"/>
  <c r="J88" i="2" s="1"/>
  <c r="J61" i="2" s="1"/>
  <c r="BK89" i="3"/>
  <c r="BK173" i="2"/>
  <c r="BK141" i="2"/>
  <c r="J95" i="3"/>
  <c r="BK151" i="2"/>
  <c r="BK269" i="2"/>
  <c r="J247" i="2"/>
  <c r="BK222" i="2"/>
  <c r="J210" i="2"/>
  <c r="BK188" i="2"/>
  <c r="BK147" i="2"/>
  <c r="J120" i="2"/>
  <c r="AS54" i="1"/>
  <c r="BK86" i="3"/>
  <c r="BK165" i="2"/>
  <c r="J135" i="2"/>
  <c r="J86" i="3"/>
  <c r="J89" i="3"/>
  <c r="BK129" i="2"/>
  <c r="J227" i="2"/>
  <c r="J216" i="2"/>
  <c r="J200" i="2"/>
  <c r="J173" i="2"/>
  <c r="J269" i="2"/>
  <c r="BK99" i="3"/>
  <c r="J233" i="2"/>
  <c r="J92" i="3"/>
  <c r="J194" i="2"/>
  <c r="BK159" i="2"/>
  <c r="J89" i="2"/>
  <c r="BK135" i="2"/>
  <c r="BK227" i="2"/>
  <c r="BK210" i="2"/>
  <c r="BK194" i="2"/>
  <c r="J141" i="2"/>
  <c r="BK114" i="2"/>
  <c r="J99" i="3"/>
  <c r="BK124" i="2"/>
  <c r="J117" i="2"/>
  <c r="J188" i="2"/>
  <c r="J147" i="2"/>
  <c r="BK263" i="2"/>
  <c r="J103" i="3"/>
  <c r="J124" i="2"/>
  <c r="BK92" i="3"/>
  <c r="J263" i="2"/>
  <c r="BK216" i="2"/>
  <c r="BK204" i="2"/>
  <c r="J165" i="2"/>
  <c r="BK120" i="2"/>
  <c r="J159" i="2"/>
  <c r="BK117" i="2"/>
  <c r="BK103" i="3"/>
  <c r="J204" i="2"/>
  <c r="J151" i="2"/>
  <c r="J255" i="2"/>
  <c r="J178" i="2"/>
  <c r="BK255" i="2"/>
  <c r="BK113" i="2" l="1"/>
  <c r="J113" i="2"/>
  <c r="J62" i="2" s="1"/>
  <c r="P128" i="2"/>
  <c r="T150" i="2"/>
  <c r="BK203" i="2"/>
  <c r="J203" i="2" s="1"/>
  <c r="J66" i="2" s="1"/>
  <c r="R85" i="3"/>
  <c r="R84" i="3"/>
  <c r="R83" i="3" s="1"/>
  <c r="R113" i="2"/>
  <c r="R87" i="2" s="1"/>
  <c r="T128" i="2"/>
  <c r="BK150" i="2"/>
  <c r="J150" i="2"/>
  <c r="J65" i="2" s="1"/>
  <c r="R203" i="2"/>
  <c r="BK85" i="3"/>
  <c r="T113" i="2"/>
  <c r="T87" i="2" s="1"/>
  <c r="BK128" i="2"/>
  <c r="J128" i="2" s="1"/>
  <c r="J64" i="2" s="1"/>
  <c r="P150" i="2"/>
  <c r="T203" i="2"/>
  <c r="T85" i="3"/>
  <c r="T84" i="3"/>
  <c r="T83" i="3" s="1"/>
  <c r="P113" i="2"/>
  <c r="P87" i="2" s="1"/>
  <c r="R128" i="2"/>
  <c r="R150" i="2"/>
  <c r="P203" i="2"/>
  <c r="P85" i="3"/>
  <c r="P84" i="3"/>
  <c r="P83" i="3" s="1"/>
  <c r="AU56" i="1" s="1"/>
  <c r="BK102" i="3"/>
  <c r="J102" i="3"/>
  <c r="J63" i="3" s="1"/>
  <c r="BK98" i="3"/>
  <c r="J98" i="3" s="1"/>
  <c r="J62" i="3" s="1"/>
  <c r="E48" i="2"/>
  <c r="BK127" i="2"/>
  <c r="E48" i="3"/>
  <c r="J52" i="3"/>
  <c r="BE95" i="3"/>
  <c r="BE89" i="3"/>
  <c r="F80" i="3"/>
  <c r="BE99" i="3"/>
  <c r="BE103" i="3"/>
  <c r="BE86" i="3"/>
  <c r="BE92" i="3"/>
  <c r="J80" i="2"/>
  <c r="F55" i="2"/>
  <c r="BE89" i="2"/>
  <c r="BE114" i="2"/>
  <c r="BE117" i="2"/>
  <c r="BE120" i="2"/>
  <c r="BE247" i="2"/>
  <c r="BE255" i="2"/>
  <c r="BE263" i="2"/>
  <c r="BE124" i="2"/>
  <c r="BE129" i="2"/>
  <c r="BE135" i="2"/>
  <c r="BE141" i="2"/>
  <c r="BE147" i="2"/>
  <c r="BE151" i="2"/>
  <c r="BE159" i="2"/>
  <c r="BE165" i="2"/>
  <c r="BE173" i="2"/>
  <c r="BE178" i="2"/>
  <c r="BE188" i="2"/>
  <c r="BE194" i="2"/>
  <c r="BE200" i="2"/>
  <c r="BE204" i="2"/>
  <c r="BE210" i="2"/>
  <c r="BE216" i="2"/>
  <c r="BE222" i="2"/>
  <c r="BE227" i="2"/>
  <c r="BE233" i="2"/>
  <c r="BE269" i="2"/>
  <c r="F34" i="2"/>
  <c r="BA55" i="1"/>
  <c r="F37" i="2"/>
  <c r="BD55" i="1"/>
  <c r="F37" i="3"/>
  <c r="BD56" i="1"/>
  <c r="F34" i="3"/>
  <c r="BA56" i="1"/>
  <c r="F36" i="3"/>
  <c r="BC56" i="1"/>
  <c r="J34" i="2"/>
  <c r="AW55" i="1"/>
  <c r="F35" i="2"/>
  <c r="BB55" i="1"/>
  <c r="F35" i="3"/>
  <c r="BB56" i="1"/>
  <c r="F36" i="2"/>
  <c r="BC55" i="1"/>
  <c r="J34" i="3"/>
  <c r="AW56" i="1"/>
  <c r="T127" i="2" l="1"/>
  <c r="T86" i="2"/>
  <c r="R127" i="2"/>
  <c r="R86" i="2"/>
  <c r="BK84" i="3"/>
  <c r="J84" i="3"/>
  <c r="J60" i="3" s="1"/>
  <c r="P127" i="2"/>
  <c r="P86" i="2" s="1"/>
  <c r="AU55" i="1" s="1"/>
  <c r="AU54" i="1" s="1"/>
  <c r="J85" i="3"/>
  <c r="J61" i="3"/>
  <c r="BK87" i="2"/>
  <c r="J87" i="2"/>
  <c r="J60" i="2" s="1"/>
  <c r="J127" i="2"/>
  <c r="J63" i="2" s="1"/>
  <c r="F33" i="2"/>
  <c r="AZ55" i="1" s="1"/>
  <c r="BC54" i="1"/>
  <c r="W32" i="1" s="1"/>
  <c r="F33" i="3"/>
  <c r="AZ56" i="1" s="1"/>
  <c r="BD54" i="1"/>
  <c r="W33" i="1" s="1"/>
  <c r="J33" i="3"/>
  <c r="AV56" i="1" s="1"/>
  <c r="AT56" i="1" s="1"/>
  <c r="BB54" i="1"/>
  <c r="W31" i="1" s="1"/>
  <c r="J33" i="2"/>
  <c r="AV55" i="1" s="1"/>
  <c r="AT55" i="1" s="1"/>
  <c r="BA54" i="1"/>
  <c r="W30" i="1"/>
  <c r="BK86" i="2" l="1"/>
  <c r="J86" i="2"/>
  <c r="J59" i="2" s="1"/>
  <c r="BK83" i="3"/>
  <c r="J83" i="3" s="1"/>
  <c r="J30" i="3" s="1"/>
  <c r="AG56" i="1" s="1"/>
  <c r="AY54" i="1"/>
  <c r="AX54" i="1"/>
  <c r="AZ54" i="1"/>
  <c r="W29" i="1" s="1"/>
  <c r="AW54" i="1"/>
  <c r="AK30" i="1" s="1"/>
  <c r="J39" i="3" l="1"/>
  <c r="J59" i="3"/>
  <c r="AN56" i="1"/>
  <c r="J30" i="2"/>
  <c r="AG55" i="1"/>
  <c r="AG54" i="1" s="1"/>
  <c r="AK26" i="1" s="1"/>
  <c r="AK35" i="1" s="1"/>
  <c r="AV54" i="1"/>
  <c r="AK29" i="1"/>
  <c r="J39" i="2" l="1"/>
  <c r="AN55" i="1"/>
  <c r="AT54" i="1"/>
  <c r="AN54" i="1"/>
</calcChain>
</file>

<file path=xl/sharedStrings.xml><?xml version="1.0" encoding="utf-8"?>
<sst xmlns="http://schemas.openxmlformats.org/spreadsheetml/2006/main" count="2620" uniqueCount="575">
  <si>
    <t>Export Komplet</t>
  </si>
  <si>
    <t>VZ</t>
  </si>
  <si>
    <t>2.0</t>
  </si>
  <si>
    <t>ZAMOK</t>
  </si>
  <si>
    <t>False</t>
  </si>
  <si>
    <t>{9db77a13-032f-4112-816f-cc9501fe8daf}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</si>
  <si>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</si>
  <si>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</si>
  <si>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</si>
  <si>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</si>
  <si>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</si>
  <si>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</si>
  <si>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</si>
  <si>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</si>
  <si>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2022-064-2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</si>
  <si>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</si>
  <si>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</si>
  <si>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Rekonstrukce sportovního povrchu</t>
  </si>
  <si>
    <t>KSO:</t>
  </si>
  <si>
    <t/>
  </si>
  <si>
    <t>CC-CZ:</t>
  </si>
  <si>
    <t>Místo:</t>
  </si>
  <si>
    <t>Hala Znojmo- F.J.Curie 5, Znojmo</t>
  </si>
  <si>
    <t>Datum:</t>
  </si>
  <si>
    <t>26. 4. 2022</t>
  </si>
  <si>
    <t>Zadavatel:</t>
  </si>
  <si>
    <t>IČ:</t>
  </si>
  <si>
    <t>Správa nemovistostí Pontassievská 14, Znojmo</t>
  </si>
  <si>
    <t>DIČ:</t>
  </si>
  <si>
    <t>Uchazeč:</t>
  </si>
  <si>
    <t>Vyplň údaj</t>
  </si>
  <si>
    <t>Projektant:</t>
  </si>
  <si>
    <t>ASLB spol,s.r.o.Dětská 178, Praha 10</t>
  </si>
  <si>
    <t>True</t>
  </si>
  <si>
    <t>Zpracovatel:</t>
  </si>
  <si>
    <t>Ing. Dana Mlejnková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</si>
  <si>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</si>
  <si>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</si>
  <si>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</si>
  <si>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</si>
  <si>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</si>
  <si>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</si>
  <si>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</si>
  <si>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</si>
  <si>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</si>
  <si>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</si>
  <si>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</si>
  <si>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</si>
  <si>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</si>
  <si>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</si>
  <si>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</si>
  <si>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</si>
  <si>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</si>
  <si>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</si>
  <si>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</si>
  <si>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</si>
  <si>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</si>
  <si>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</si>
  <si>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</si>
  <si>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</si>
  <si>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</si>
  <si>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</si>
  <si>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</si>
  <si>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</si>
  <si>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</si>
  <si>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</si>
  <si>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</si>
  <si>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</si>
  <si>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</si>
  <si>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</si>
  <si>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</si>
  <si>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</si>
  <si>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</si>
  <si>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</si>
  <si>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</si>
  <si>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</si>
  <si>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</si>
  <si>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2022-064-2-01</t>
  </si>
  <si>
    <t>STA</t>
  </si>
  <si>
    <t>1</t>
  </si>
  <si>
    <t>{99be1f6f-592c-493c-9505-9ef8c65ef5b0}</t>
  </si>
  <si>
    <t>2</t>
  </si>
  <si>
    <t>2022-064-2-02</t>
  </si>
  <si>
    <t>VRN - vedlejší rozpočtové náklady</t>
  </si>
  <si>
    <t>{8c936bf2-764b-4930-b3b2-91b50d7e9352}</t>
  </si>
  <si>
    <t>KRYCÍ LIST SOUPISU PRACÍ</t>
  </si>
  <si>
    <t>Objekt:</t>
  </si>
  <si>
    <t>2022-064-2-01 - Rekonstrukce sportovního povrchu</t>
  </si>
  <si>
    <t>Zpracováno dle metodiky ÚRS s maximálním zatříděním položek (popisu činností) dle Třídníku stavebních konstrukcí a prací. Použita databáze směrných cen 2022/I. Položky, které databáze neobsahuje, oceněny dle brutto ceníků příslušných dodavatelů. Veškeré názvy jednotlivých zařízení jsou uvedeny pouze pro určení technické úrovně a provozních parametrů. Ve všech případech lze použít i jiná než navržená zařízení, která mají podobnou nebo minimálně stejnou kvalitu, účinnost a výkon, parametry použití, ev. hlučnost (která bezpodmínečně splňuje platné hygienické normy).  Celková množství u jednotlivých položek (kusy, metry) byla odměřena a sečtena ručně a digitálně z výkresů.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</si>
  <si>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</si>
  <si>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</si>
  <si>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</si>
  <si>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</si>
  <si>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</si>
  <si>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5 - Komunikace </t>
  </si>
  <si>
    <t xml:space="preserve">    997 - Přesun sutě</t>
  </si>
  <si>
    <t>PSV - Práce a dodávky PSV</t>
  </si>
  <si>
    <t xml:space="preserve">    767 - Konstrukce zámečnické</t>
  </si>
  <si>
    <t xml:space="preserve">    775 - Podlahy skládané</t>
  </si>
  <si>
    <t xml:space="preserve">    776 - Podlahy povlakové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</si>
  <si>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</si>
  <si>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</si>
  <si>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</si>
  <si>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</si>
  <si>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</si>
  <si>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</si>
  <si>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</si>
  <si>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</si>
  <si>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</si>
  <si>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</si>
  <si>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</si>
  <si>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</si>
  <si>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</si>
  <si>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</si>
  <si>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</si>
  <si>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</si>
  <si>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5</t>
  </si>
  <si>
    <t xml:space="preserve">Komunikace </t>
  </si>
  <si>
    <t>K</t>
  </si>
  <si>
    <t>589811121.1</t>
  </si>
  <si>
    <t>Vodorovné značení (lajnování)  hřišť do š 10 cm - bude upřesněno dle skutečnosti</t>
  </si>
  <si>
    <t>m</t>
  </si>
  <si>
    <t>4</t>
  </si>
  <si>
    <t>-1533811319</t>
  </si>
  <si>
    <t>PP</t>
  </si>
  <si>
    <t>Vodorovné značení (lajnování) hřišť do š 10 cm - bude upřesněno dle skutečnosti</t>
  </si>
  <si>
    <t>VV</t>
  </si>
  <si>
    <t>lajnování</t>
  </si>
  <si>
    <t>velký obdélník</t>
  </si>
  <si>
    <t>40+40+20+20+(1*4)+(5,2*2)</t>
  </si>
  <si>
    <t>menší obdélník</t>
  </si>
  <si>
    <t>28,7+15,3+15,3+28,7+(1*4)</t>
  </si>
  <si>
    <t>oblouk plný</t>
  </si>
  <si>
    <t>21,9*2</t>
  </si>
  <si>
    <t>oblouk přerušovaná čára</t>
  </si>
  <si>
    <t>25,5*2</t>
  </si>
  <si>
    <t>26,7*2</t>
  </si>
  <si>
    <t>na košíkovou</t>
  </si>
  <si>
    <t>(5,8+5,8+5,8)*2</t>
  </si>
  <si>
    <t>na košíkovou- přerušovaná čára</t>
  </si>
  <si>
    <t>5,8*2+(3,7*2)</t>
  </si>
  <si>
    <t>středová dělící čára</t>
  </si>
  <si>
    <t>20</t>
  </si>
  <si>
    <t>středový kruh- vnitřní</t>
  </si>
  <si>
    <t>3,768</t>
  </si>
  <si>
    <t>středový kruh- vnější</t>
  </si>
  <si>
    <t>11,618</t>
  </si>
  <si>
    <t>Součet</t>
  </si>
  <si>
    <t>997</t>
  </si>
  <si>
    <t>Přesun sutě</t>
  </si>
  <si>
    <t>997013211</t>
  </si>
  <si>
    <t>Vnitrostaveništní doprava suti a vybouraných hmot pro budovy v do 6 m ručně</t>
  </si>
  <si>
    <t>t</t>
  </si>
  <si>
    <t>CS ÚRS 2022 01</t>
  </si>
  <si>
    <t>-2046755659</t>
  </si>
  <si>
    <t>Vnitrostaveništní doprava suti a vybouraných hmot vodorovně do 50 m svisle ručně pro budovy a haly výšky do 6 m</t>
  </si>
  <si>
    <t>Online PSC</t>
  </si>
  <si>
    <t>https://podminky.urs.cz/item/CS_URS_2022_01/997013211</t>
  </si>
  <si>
    <t>3</t>
  </si>
  <si>
    <t>997013501</t>
  </si>
  <si>
    <t>Odvoz suti a vybouraných hmot na skládku nebo meziskládku do 1 km se složením</t>
  </si>
  <si>
    <t>-211640069</t>
  </si>
  <si>
    <t>Odvoz suti a vybouraných hmot na skládku nebo meziskládku se složením, na vzdálenost do 1 km</t>
  </si>
  <si>
    <t>https://podminky.urs.cz/item/CS_URS_2022_01/997013501</t>
  </si>
  <si>
    <t>997013509</t>
  </si>
  <si>
    <t>Příplatek k odvozu suti a vybouraných hmot na skládku ZKD 1 km přes 1 km</t>
  </si>
  <si>
    <t>-67156000</t>
  </si>
  <si>
    <t>Odvoz suti a vybouraných hmot na skládku nebo meziskládku se složením, na vzdálenost Příplatek k ceně za každý další i započatý 1 km přes 1 km</t>
  </si>
  <si>
    <t>https://podminky.urs.cz/item/CS_URS_2022_01/997013509</t>
  </si>
  <si>
    <t>0,179*10 'Přepočtené koeficientem množství</t>
  </si>
  <si>
    <t>997013811</t>
  </si>
  <si>
    <t>Poplatek za uložení na skládce (skládkovné) stavebního odpadu dřevěného kód odpadu 17 02 01</t>
  </si>
  <si>
    <t>592719127</t>
  </si>
  <si>
    <t>Poplatek za uložení stavebního odpadu na skládce (skládkovné) dřevěného zatříděného do Katalogu odpadů pod kódem 17 02 01</t>
  </si>
  <si>
    <t>https://podminky.urs.cz/item/CS_URS_2022_01/997013811</t>
  </si>
  <si>
    <t>PSV</t>
  </si>
  <si>
    <t>Práce a dodávky PSV</t>
  </si>
  <si>
    <t>767</t>
  </si>
  <si>
    <t>Konstrukce zámečnické</t>
  </si>
  <si>
    <t>6</t>
  </si>
  <si>
    <t>767161226</t>
  </si>
  <si>
    <t>Montáž zábradlí rovného z profilové oceli do ocelové konstrukce hm do 20 kg</t>
  </si>
  <si>
    <t>16</t>
  </si>
  <si>
    <t>1934228325</t>
  </si>
  <si>
    <t>Montáž zábradlí rovného z profilové oceli na ocelovou konstrukci, hmotnosti 1 m zábradlí do 20 kg</t>
  </si>
  <si>
    <t>https://podminky.urs.cz/item/CS_URS_2022_01/767161226</t>
  </si>
  <si>
    <t>montáž čelní stěny tribunky</t>
  </si>
  <si>
    <t>39,5</t>
  </si>
  <si>
    <t>7</t>
  </si>
  <si>
    <t>767161833</t>
  </si>
  <si>
    <t>Demontáž zábradlí rovného nerozebíratelného hmotnosti 1 m zábradlí do 20 kg k dalšímu použítí</t>
  </si>
  <si>
    <t>1377548812</t>
  </si>
  <si>
    <t>Demontáž zábradlí k dalšímu použití rovného nerozebíratelný spoj hmotnosti 1 m zábradlí do 20 kg</t>
  </si>
  <si>
    <t>https://podminky.urs.cz/item/CS_URS_2022_01/767161833</t>
  </si>
  <si>
    <t>demontáž čelní stěny tribunky</t>
  </si>
  <si>
    <t>8</t>
  </si>
  <si>
    <t>767-R1</t>
  </si>
  <si>
    <t>Opracování krytek kotevních lůžek pro volejbalové kůly a kotevních prvků pro gymnastické hrazdy</t>
  </si>
  <si>
    <t>ks</t>
  </si>
  <si>
    <t>193830628</t>
  </si>
  <si>
    <t>opracování krytek kotevních lůžek pro volejbalové kůly a kotevních prvků pro gymnastické hrazdy-</t>
  </si>
  <si>
    <t>počet</t>
  </si>
  <si>
    <t>10</t>
  </si>
  <si>
    <t>9</t>
  </si>
  <si>
    <t>998767201</t>
  </si>
  <si>
    <t>Přesun hmot procentní pro zámečnické konstrukce v objektech v do 6 m</t>
  </si>
  <si>
    <t>%</t>
  </si>
  <si>
    <t>-1344013396</t>
  </si>
  <si>
    <t>Přesun hmot pro zámečnické konstrukce stanovený procentní sazbou (%) z ceny vodorovná dopravní vzdálenost do 50 m v objektech výšky do 6 m</t>
  </si>
  <si>
    <t>https://podminky.urs.cz/item/CS_URS_2022_01/998767201</t>
  </si>
  <si>
    <t>775</t>
  </si>
  <si>
    <t>Podlahy skládané</t>
  </si>
  <si>
    <t>775411820</t>
  </si>
  <si>
    <t>Demontáž soklíků nebo lišt dřevěných připevňovaných vruty do suti - bude upřesněno dle skutečné potřeby</t>
  </si>
  <si>
    <t>984857756</t>
  </si>
  <si>
    <t>Demontáž soklíků nebo lišt dřevěných do suti připevněných vruty - bude upřesněno dle skutečné potřeby</t>
  </si>
  <si>
    <t>https://podminky.urs.cz/item/CS_URS_2022_01/775411820</t>
  </si>
  <si>
    <t>demontáž obvodových lišt</t>
  </si>
  <si>
    <t>(4,8+39,5+4,8+39,5)</t>
  </si>
  <si>
    <t>kolem tribunky</t>
  </si>
  <si>
    <t xml:space="preserve"> - bude upřesněno dle skutečné potřeby</t>
  </si>
  <si>
    <t>11</t>
  </si>
  <si>
    <t>775511820</t>
  </si>
  <si>
    <t>Demontáž podlah vlysových lepených bez lišt do suti</t>
  </si>
  <si>
    <t>m2</t>
  </si>
  <si>
    <t>1719156461</t>
  </si>
  <si>
    <t>Demontáž podlah vlysových do suti bez lišt lepených</t>
  </si>
  <si>
    <t>https://podminky.urs.cz/item/CS_URS_2022_01/775511820</t>
  </si>
  <si>
    <t xml:space="preserve">  rozebrání vlysové podlahy /1*1/-6/míst</t>
  </si>
  <si>
    <t>1*1*6</t>
  </si>
  <si>
    <t>12</t>
  </si>
  <si>
    <t>775111116</t>
  </si>
  <si>
    <t>Odstranění zbytků lepidla z podkladu skládaných podlah broušením</t>
  </si>
  <si>
    <t>-1978840257</t>
  </si>
  <si>
    <t>Příprava podkladu skládaných podlah broušení podlah stávajícího podkladu pro odstranění lepidla (po starých krytinách)</t>
  </si>
  <si>
    <t>https://podminky.urs.cz/item/CS_URS_2022_01/775111116</t>
  </si>
  <si>
    <t>zbroušení zbytového lepidla při opravě vlysové podlahy</t>
  </si>
  <si>
    <t>počet míst 6</t>
  </si>
  <si>
    <t>rozměr cca. 1*1</t>
  </si>
  <si>
    <t>6*1*1</t>
  </si>
  <si>
    <t>13</t>
  </si>
  <si>
    <t>775.R1</t>
  </si>
  <si>
    <t>Vyklínování dřevěného roštu /6míst/</t>
  </si>
  <si>
    <t>2127024202</t>
  </si>
  <si>
    <t>vyklínování dřevěného roštu /6míst/</t>
  </si>
  <si>
    <t>14</t>
  </si>
  <si>
    <t>775591901.1</t>
  </si>
  <si>
    <t>Oprava podlah dřevěných - tmelení dílčích defektů vlysových, parketových podlah....................vysprávka při opravě roštu</t>
  </si>
  <si>
    <t>kus</t>
  </si>
  <si>
    <t>1335527093</t>
  </si>
  <si>
    <t>Ostatní práce při opravách dřevěných podlah tmelení dílčích defektů, podlah vlysových, parketových....................vysprávka při opravě roštu</t>
  </si>
  <si>
    <t>oprava  vlysové podlahy /1*1/-6/míst</t>
  </si>
  <si>
    <t>1m2 cca.</t>
  </si>
  <si>
    <t>1 parketa 70*300mm tzn 1m2=cca.48 ks</t>
  </si>
  <si>
    <t>počet opravovaných míst 6</t>
  </si>
  <si>
    <t>6*48</t>
  </si>
  <si>
    <t>počet vlysů na 1 m2</t>
  </si>
  <si>
    <t>1/0,07/0,3</t>
  </si>
  <si>
    <t>775591911</t>
  </si>
  <si>
    <t>Oprava podlah dřevěných - broušení hrubé</t>
  </si>
  <si>
    <t>1420277306</t>
  </si>
  <si>
    <t>Ostatní práce při opravách dřevěných podlah broušení podlah vlysových, palubkových, parketových nebo mozaikových jednotlivé operace hrubé</t>
  </si>
  <si>
    <t>https://podminky.urs.cz/item/CS_URS_2022_01/775591911</t>
  </si>
  <si>
    <t>zbroušení vlysové podlahy</t>
  </si>
  <si>
    <t>1143,18</t>
  </si>
  <si>
    <t>775591920</t>
  </si>
  <si>
    <t>Oprava podlah dřevěných - vysátí povrchu</t>
  </si>
  <si>
    <t>394153680</t>
  </si>
  <si>
    <t>Ostatní práce při opravách dřevěných podlah dokončovací vysátí</t>
  </si>
  <si>
    <t>https://podminky.urs.cz/item/CS_URS_2022_01/775591920</t>
  </si>
  <si>
    <t>očištění vlysové podlahy</t>
  </si>
  <si>
    <t>17</t>
  </si>
  <si>
    <t>998775201</t>
  </si>
  <si>
    <t>Přesun hmot procentní pro podlahy dřevěné v objektech v do 6 m</t>
  </si>
  <si>
    <t>135968088</t>
  </si>
  <si>
    <t>Přesun hmot pro podlahy skládané stanovený procentní sazbou (%) z ceny vodorovná dopravní vzdálenost do 50 m v objektech výšky do 6 m</t>
  </si>
  <si>
    <t>https://podminky.urs.cz/item/CS_URS_2022_01/998775201</t>
  </si>
  <si>
    <t>776</t>
  </si>
  <si>
    <t>Podlahy povlakové</t>
  </si>
  <si>
    <t>18</t>
  </si>
  <si>
    <t>776111115</t>
  </si>
  <si>
    <t>Broušení podkladu povlakových podlah před litím stěrky</t>
  </si>
  <si>
    <t>-685463446</t>
  </si>
  <si>
    <t>Příprava podkladu broušení podlah stávajícího podkladu před litím stěrky</t>
  </si>
  <si>
    <t>https://podminky.urs.cz/item/CS_URS_2022_01/776111115</t>
  </si>
  <si>
    <t>příprava podkladu pro sportovní povrch</t>
  </si>
  <si>
    <t>19</t>
  </si>
  <si>
    <t>776111311</t>
  </si>
  <si>
    <t>Vysátí podkladu povlakových podlah</t>
  </si>
  <si>
    <t>1751220307</t>
  </si>
  <si>
    <t>Příprava podkladu vysátí podlah</t>
  </si>
  <si>
    <t>https://podminky.urs.cz/item/CS_URS_2022_01/776111311</t>
  </si>
  <si>
    <t>776121411.1</t>
  </si>
  <si>
    <t>Penetrace podkladu povlakových podlah - stěrková penetrace - disperzní- cementová</t>
  </si>
  <si>
    <t>-2010085822</t>
  </si>
  <si>
    <t>Příprava podkladu penetrace - stěrková penetrace - disperzní- cementová - podlah na dřevo (špachtlováním)</t>
  </si>
  <si>
    <t>penetrace dřevěného podkladu</t>
  </si>
  <si>
    <t>stěrková penetrace - disperzní- cementová</t>
  </si>
  <si>
    <t>776141112.1</t>
  </si>
  <si>
    <t>Příprava podkladu vyrovnání samonivelační stěrkou podlah min.pevnosti 20 MPa, tloušťky přes 3 do 5 mm - Vlákny armovaná sádrová stěrkovací hmota, Samorozlévací, vlákny armovaná - spotřeba 7 kg/m2 na 5mm tl.</t>
  </si>
  <si>
    <t>484665696</t>
  </si>
  <si>
    <t>Příprava podkladu vyrovnání samonivelační stěrkou podlah min.pevnosti 20 MPa, tloušťky přes 3 do 5 mm - Vlákny armovaná sádrová stěrkovací hmota, Samorozlévací, vlákny armovaná
stěrkovací hmota na kalciumsulfátové bázi s Level Plus Effect - spotřeba 7 kg/m2 na 5mm tl.</t>
  </si>
  <si>
    <t>vyrovnání podkladu stěrkou /5/mm</t>
  </si>
  <si>
    <t>22</t>
  </si>
  <si>
    <t>776221111</t>
  </si>
  <si>
    <t>Lepení pásů z PVC standardním lepidlem</t>
  </si>
  <si>
    <t>1728334042</t>
  </si>
  <si>
    <t>Montáž podlahovin z PVC lepením standardním lepidlem z pásů standardních</t>
  </si>
  <si>
    <t>https://podminky.urs.cz/item/CS_URS_2022_01/776221111</t>
  </si>
  <si>
    <t>pokládka - montáž PVC - sportovní vrstvy tl /6,2/mm</t>
  </si>
  <si>
    <t>23</t>
  </si>
  <si>
    <t>M</t>
  </si>
  <si>
    <t>2841114.R1</t>
  </si>
  <si>
    <t xml:space="preserve">Heterogenní kompaktní sportovní podlahová krytina - tl. 6.2mm </t>
  </si>
  <si>
    <t>32</t>
  </si>
  <si>
    <t>1802592408</t>
  </si>
  <si>
    <t>Heterogenní kompaktní podlahová krytina - 6.2mm tloušťka</t>
  </si>
  <si>
    <t>(1) Speciálně navržený reliéfní povrch</t>
  </si>
  <si>
    <t>(2) Povrchová úprava Top Clean XP</t>
  </si>
  <si>
    <t>(3) Transparentní nášlapná vrstva</t>
  </si>
  <si>
    <t>(4) Tisk ve vysokém rozlišení</t>
  </si>
  <si>
    <t>(5) Netkané skelné vlákno</t>
  </si>
  <si>
    <t>(6) Homogenní kalandrovaný pás vyrobený z recyklovaného vinylu.</t>
  </si>
  <si>
    <t>(7) XCS pěna s extrémní hustotou pro rychlou obnovu.</t>
  </si>
  <si>
    <t>1143,18*1,1 'Přepočtené koeficientem množství</t>
  </si>
  <si>
    <t>24</t>
  </si>
  <si>
    <t>776421111</t>
  </si>
  <si>
    <t>Montáž obvodových lišt lepením</t>
  </si>
  <si>
    <t>-242178877</t>
  </si>
  <si>
    <t>Montáž lišt obvodových lepených</t>
  </si>
  <si>
    <t>https://podminky.urs.cz/item/CS_URS_2022_01/776421111</t>
  </si>
  <si>
    <t>soklové lišty- obvod</t>
  </si>
  <si>
    <t>(0,45+29,1+0,45+0,45+3,15+39,5+3,15+0,45)*2-(1,5-1,5)</t>
  </si>
  <si>
    <t>soklové lišty- tribunka</t>
  </si>
  <si>
    <t>4,8+39,5+4,8</t>
  </si>
  <si>
    <t>25</t>
  </si>
  <si>
    <t>28411008</t>
  </si>
  <si>
    <t>lišta soklová PVC 16x60mm - bude přeměřeno na stavbě dle skutečné potřeby</t>
  </si>
  <si>
    <t>586230390</t>
  </si>
  <si>
    <t>202,5*1,05 'Přepočtené koeficientem množství</t>
  </si>
  <si>
    <t>26</t>
  </si>
  <si>
    <t>776991121</t>
  </si>
  <si>
    <t>Základní čištění nově položených podlahovin vysátím a setřením vlhkým mopem</t>
  </si>
  <si>
    <t>-1386730865</t>
  </si>
  <si>
    <t>Ostatní práce údržba nových podlahovin po pokládce čištění základní</t>
  </si>
  <si>
    <t>https://podminky.urs.cz/item/CS_URS_2022_01/776991121</t>
  </si>
  <si>
    <t>závěrečné očištění nové podlahové krytiny</t>
  </si>
  <si>
    <t>27</t>
  </si>
  <si>
    <t>998776201</t>
  </si>
  <si>
    <t>Přesun hmot procentní pro podlahy povlakové v objektech v do 6 m</t>
  </si>
  <si>
    <t>1471571343</t>
  </si>
  <si>
    <t>Přesun hmot pro podlahy povlakové stanovený procentní sazbou (%) z ceny vodorovná dopravní vzdálenost do 50 m v objektech výšky do 6 m</t>
  </si>
  <si>
    <t>https://podminky.urs.cz/item/CS_URS_2022_01/998776201</t>
  </si>
  <si>
    <t>2022-064-2-02 - VRN - vedlejší rozpočtové náklady</t>
  </si>
  <si>
    <t>VRN - Vedlejší rozpočtové náklady</t>
  </si>
  <si>
    <t xml:space="preserve">    VRN3 - Zařízení staveniště</t>
  </si>
  <si>
    <t xml:space="preserve">    VRN6 - Územní vlivy</t>
  </si>
  <si>
    <t xml:space="preserve">    VRN9 - Ostatní náklady</t>
  </si>
  <si>
    <t>VRN</t>
  </si>
  <si>
    <t>Vedlejší rozpočtové náklady</t>
  </si>
  <si>
    <t>VRN3</t>
  </si>
  <si>
    <t>Zařízení staveniště</t>
  </si>
  <si>
    <t>030001000</t>
  </si>
  <si>
    <t>1623183102</t>
  </si>
  <si>
    <t>https://podminky.urs.cz/item/CS_URS_2022_01/030001000</t>
  </si>
  <si>
    <t>032002000</t>
  </si>
  <si>
    <t>Vybavení staveniště</t>
  </si>
  <si>
    <t>1024</t>
  </si>
  <si>
    <t>329797055</t>
  </si>
  <si>
    <t>https://podminky.urs.cz/item/CS_URS_2022_01/032002000</t>
  </si>
  <si>
    <t>034503000</t>
  </si>
  <si>
    <t>Informační tabule na staveništi</t>
  </si>
  <si>
    <t>105601086</t>
  </si>
  <si>
    <t>https://podminky.urs.cz/item/CS_URS_2022_01/034503000</t>
  </si>
  <si>
    <t>039002000</t>
  </si>
  <si>
    <t>Zrušení zařízení staveniště</t>
  </si>
  <si>
    <t>-1631634945</t>
  </si>
  <si>
    <t>https://podminky.urs.cz/item/CS_URS_2022_01/039002000</t>
  </si>
  <si>
    <t>VRN6</t>
  </si>
  <si>
    <t>Územní vlivy</t>
  </si>
  <si>
    <t>065002000</t>
  </si>
  <si>
    <t>Mimostaveništní doprava materiálů</t>
  </si>
  <si>
    <t>2028174692</t>
  </si>
  <si>
    <t>https://podminky.urs.cz/item/CS_URS_2022_01/065002000</t>
  </si>
  <si>
    <t>VRN9</t>
  </si>
  <si>
    <t>Ostatní náklady</t>
  </si>
  <si>
    <t>091003000</t>
  </si>
  <si>
    <t>Ostatní náklady bez rozlišení- např.stavební přípomoce</t>
  </si>
  <si>
    <t>-1793597737</t>
  </si>
  <si>
    <t>https://podminky.urs.cz/item/CS_URS_2022_01/091003000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</si>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</sst>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8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left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  <xf numFmtId="49" fontId="42" fillId="0" borderId="1" xfId="0" applyNumberFormat="1" applyFont="1" applyBorder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2_01/775411820" TargetMode="External"/><Relationship Id="rId13" Type="http://schemas.openxmlformats.org/officeDocument/2006/relationships/hyperlink" Target="https://podminky.urs.cz/item/CS_URS_2022_01/998775201" TargetMode="External"/><Relationship Id="rId18" Type="http://schemas.openxmlformats.org/officeDocument/2006/relationships/hyperlink" Target="https://podminky.urs.cz/item/CS_URS_2022_01/776991121" TargetMode="External"/><Relationship Id="rId3" Type="http://schemas.openxmlformats.org/officeDocument/2006/relationships/hyperlink" Target="https://podminky.urs.cz/item/CS_URS_2022_01/997013509" TargetMode="External"/><Relationship Id="rId7" Type="http://schemas.openxmlformats.org/officeDocument/2006/relationships/hyperlink" Target="https://podminky.urs.cz/item/CS_URS_2022_01/998767201" TargetMode="External"/><Relationship Id="rId12" Type="http://schemas.openxmlformats.org/officeDocument/2006/relationships/hyperlink" Target="https://podminky.urs.cz/item/CS_URS_2022_01/775591920" TargetMode="External"/><Relationship Id="rId17" Type="http://schemas.openxmlformats.org/officeDocument/2006/relationships/hyperlink" Target="https://podminky.urs.cz/item/CS_URS_2022_01/776421111" TargetMode="External"/><Relationship Id="rId2" Type="http://schemas.openxmlformats.org/officeDocument/2006/relationships/hyperlink" Target="https://podminky.urs.cz/item/CS_URS_2022_01/997013501" TargetMode="External"/><Relationship Id="rId16" Type="http://schemas.openxmlformats.org/officeDocument/2006/relationships/hyperlink" Target="https://podminky.urs.cz/item/CS_URS_2022_01/776221111" TargetMode="External"/><Relationship Id="rId20" Type="http://schemas.openxmlformats.org/officeDocument/2006/relationships/drawing" Target="../drawings/drawing2.xml"/><Relationship Id="rId1" Type="http://schemas.openxmlformats.org/officeDocument/2006/relationships/hyperlink" Target="https://podminky.urs.cz/item/CS_URS_2022_01/997013211" TargetMode="External"/><Relationship Id="rId6" Type="http://schemas.openxmlformats.org/officeDocument/2006/relationships/hyperlink" Target="https://podminky.urs.cz/item/CS_URS_2022_01/767161833" TargetMode="External"/><Relationship Id="rId11" Type="http://schemas.openxmlformats.org/officeDocument/2006/relationships/hyperlink" Target="https://podminky.urs.cz/item/CS_URS_2022_01/775591911" TargetMode="External"/><Relationship Id="rId5" Type="http://schemas.openxmlformats.org/officeDocument/2006/relationships/hyperlink" Target="https://podminky.urs.cz/item/CS_URS_2022_01/767161226" TargetMode="External"/><Relationship Id="rId15" Type="http://schemas.openxmlformats.org/officeDocument/2006/relationships/hyperlink" Target="https://podminky.urs.cz/item/CS_URS_2022_01/776111311" TargetMode="External"/><Relationship Id="rId10" Type="http://schemas.openxmlformats.org/officeDocument/2006/relationships/hyperlink" Target="https://podminky.urs.cz/item/CS_URS_2022_01/775111116" TargetMode="External"/><Relationship Id="rId19" Type="http://schemas.openxmlformats.org/officeDocument/2006/relationships/hyperlink" Target="https://podminky.urs.cz/item/CS_URS_2022_01/998776201" TargetMode="External"/><Relationship Id="rId4" Type="http://schemas.openxmlformats.org/officeDocument/2006/relationships/hyperlink" Target="https://podminky.urs.cz/item/CS_URS_2022_01/997013811" TargetMode="External"/><Relationship Id="rId9" Type="http://schemas.openxmlformats.org/officeDocument/2006/relationships/hyperlink" Target="https://podminky.urs.cz/item/CS_URS_2022_01/775511820" TargetMode="External"/><Relationship Id="rId14" Type="http://schemas.openxmlformats.org/officeDocument/2006/relationships/hyperlink" Target="https://podminky.urs.cz/item/CS_URS_2022_01/776111115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2_01/034503000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podminky.urs.cz/item/CS_URS_2022_01/032002000" TargetMode="External"/><Relationship Id="rId1" Type="http://schemas.openxmlformats.org/officeDocument/2006/relationships/hyperlink" Target="https://podminky.urs.cz/item/CS_URS_2022_01/030001000" TargetMode="External"/><Relationship Id="rId6" Type="http://schemas.openxmlformats.org/officeDocument/2006/relationships/hyperlink" Target="https://podminky.urs.cz/item/CS_URS_2022_01/091003000" TargetMode="External"/><Relationship Id="rId5" Type="http://schemas.openxmlformats.org/officeDocument/2006/relationships/hyperlink" Target="https://podminky.urs.cz/item/CS_URS_2022_01/065002000" TargetMode="External"/><Relationship Id="rId4" Type="http://schemas.openxmlformats.org/officeDocument/2006/relationships/hyperlink" Target="https://podminky.urs.cz/item/CS_URS_2022_01/039002000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8"/>
  <sheetViews>
    <sheetView showGridLines="0" tabSelected="1" topLeftCell="A7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61"/>
      <c r="AS2" s="361"/>
      <c r="AT2" s="361"/>
      <c r="AU2" s="361"/>
      <c r="AV2" s="361"/>
      <c r="AW2" s="361"/>
      <c r="AX2" s="361"/>
      <c r="AY2" s="361"/>
      <c r="AZ2" s="361"/>
      <c r="BA2" s="361"/>
      <c r="BB2" s="361"/>
      <c r="BC2" s="361"/>
      <c r="BD2" s="361"/>
      <c r="BE2" s="361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25" t="s">
        <v>14</v>
      </c>
      <c r="L5" s="326"/>
      <c r="M5" s="326"/>
      <c r="N5" s="326"/>
      <c r="O5" s="326"/>
      <c r="P5" s="326"/>
      <c r="Q5" s="326"/>
      <c r="R5" s="326"/>
      <c r="S5" s="326"/>
      <c r="T5" s="326"/>
      <c r="U5" s="326"/>
      <c r="V5" s="326"/>
      <c r="W5" s="326"/>
      <c r="X5" s="326"/>
      <c r="Y5" s="326"/>
      <c r="Z5" s="326"/>
      <c r="AA5" s="326"/>
      <c r="AB5" s="326"/>
      <c r="AC5" s="326"/>
      <c r="AD5" s="326"/>
      <c r="AE5" s="326"/>
      <c r="AF5" s="326"/>
      <c r="AG5" s="326"/>
      <c r="AH5" s="326"/>
      <c r="AI5" s="326"/>
      <c r="AJ5" s="326"/>
      <c r="AK5" s="326"/>
      <c r="AL5" s="326"/>
      <c r="AM5" s="326"/>
      <c r="AN5" s="326"/>
      <c r="AO5" s="326"/>
      <c r="AP5" s="23"/>
      <c r="AQ5" s="23"/>
      <c r="AR5" s="21"/>
      <c r="BE5" s="322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27" t="s">
        <v>17</v>
      </c>
      <c r="L6" s="326"/>
      <c r="M6" s="326"/>
      <c r="N6" s="326"/>
      <c r="O6" s="326"/>
      <c r="P6" s="326"/>
      <c r="Q6" s="326"/>
      <c r="R6" s="326"/>
      <c r="S6" s="326"/>
      <c r="T6" s="326"/>
      <c r="U6" s="326"/>
      <c r="V6" s="326"/>
      <c r="W6" s="326"/>
      <c r="X6" s="326"/>
      <c r="Y6" s="326"/>
      <c r="Z6" s="326"/>
      <c r="AA6" s="326"/>
      <c r="AB6" s="326"/>
      <c r="AC6" s="326"/>
      <c r="AD6" s="326"/>
      <c r="AE6" s="326"/>
      <c r="AF6" s="326"/>
      <c r="AG6" s="326"/>
      <c r="AH6" s="326"/>
      <c r="AI6" s="326"/>
      <c r="AJ6" s="326"/>
      <c r="AK6" s="326"/>
      <c r="AL6" s="326"/>
      <c r="AM6" s="326"/>
      <c r="AN6" s="326"/>
      <c r="AO6" s="326"/>
      <c r="AP6" s="23"/>
      <c r="AQ6" s="23"/>
      <c r="AR6" s="21"/>
      <c r="BE6" s="323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19</v>
      </c>
      <c r="AO7" s="23"/>
      <c r="AP7" s="23"/>
      <c r="AQ7" s="23"/>
      <c r="AR7" s="21"/>
      <c r="BE7" s="323"/>
      <c r="BS7" s="18" t="s">
        <v>6</v>
      </c>
    </row>
    <row r="8" spans="1:74" s="1" customFormat="1" ht="12" customHeight="1">
      <c r="B8" s="22"/>
      <c r="C8" s="23"/>
      <c r="D8" s="30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23</v>
      </c>
      <c r="AL8" s="23"/>
      <c r="AM8" s="23"/>
      <c r="AN8" s="31" t="s">
        <v>24</v>
      </c>
      <c r="AO8" s="23"/>
      <c r="AP8" s="23"/>
      <c r="AQ8" s="23"/>
      <c r="AR8" s="21"/>
      <c r="BE8" s="323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3"/>
      <c r="BS9" s="18" t="s">
        <v>6</v>
      </c>
    </row>
    <row r="10" spans="1:74" s="1" customFormat="1" ht="12" customHeight="1">
      <c r="B10" s="22"/>
      <c r="C10" s="23"/>
      <c r="D10" s="30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3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3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3"/>
      <c r="BS12" s="18" t="s">
        <v>6</v>
      </c>
    </row>
    <row r="13" spans="1:74" s="1" customFormat="1" ht="12" customHeight="1">
      <c r="B13" s="22"/>
      <c r="C13" s="23"/>
      <c r="D13" s="30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26</v>
      </c>
      <c r="AL13" s="23"/>
      <c r="AM13" s="23"/>
      <c r="AN13" s="32" t="s">
        <v>30</v>
      </c>
      <c r="AO13" s="23"/>
      <c r="AP13" s="23"/>
      <c r="AQ13" s="23"/>
      <c r="AR13" s="21"/>
      <c r="BE13" s="323"/>
      <c r="BS13" s="18" t="s">
        <v>6</v>
      </c>
    </row>
    <row r="14" spans="1:74" ht="12.75">
      <c r="B14" s="22"/>
      <c r="C14" s="23"/>
      <c r="D14" s="23"/>
      <c r="E14" s="328" t="s">
        <v>30</v>
      </c>
      <c r="F14" s="329"/>
      <c r="G14" s="329"/>
      <c r="H14" s="329"/>
      <c r="I14" s="329"/>
      <c r="J14" s="329"/>
      <c r="K14" s="329"/>
      <c r="L14" s="329"/>
      <c r="M14" s="329"/>
      <c r="N14" s="329"/>
      <c r="O14" s="329"/>
      <c r="P14" s="329"/>
      <c r="Q14" s="329"/>
      <c r="R14" s="329"/>
      <c r="S14" s="329"/>
      <c r="T14" s="329"/>
      <c r="U14" s="329"/>
      <c r="V14" s="329"/>
      <c r="W14" s="329"/>
      <c r="X14" s="329"/>
      <c r="Y14" s="329"/>
      <c r="Z14" s="329"/>
      <c r="AA14" s="329"/>
      <c r="AB14" s="329"/>
      <c r="AC14" s="329"/>
      <c r="AD14" s="329"/>
      <c r="AE14" s="329"/>
      <c r="AF14" s="329"/>
      <c r="AG14" s="329"/>
      <c r="AH14" s="329"/>
      <c r="AI14" s="329"/>
      <c r="AJ14" s="329"/>
      <c r="AK14" s="30" t="s">
        <v>28</v>
      </c>
      <c r="AL14" s="23"/>
      <c r="AM14" s="23"/>
      <c r="AN14" s="32" t="s">
        <v>30</v>
      </c>
      <c r="AO14" s="23"/>
      <c r="AP14" s="23"/>
      <c r="AQ14" s="23"/>
      <c r="AR14" s="21"/>
      <c r="BE14" s="323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3"/>
      <c r="BS15" s="18" t="s">
        <v>4</v>
      </c>
    </row>
    <row r="16" spans="1:74" s="1" customFormat="1" ht="12" customHeight="1">
      <c r="B16" s="22"/>
      <c r="C16" s="23"/>
      <c r="D16" s="30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3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323"/>
      <c r="BS17" s="18" t="s">
        <v>33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3"/>
      <c r="BS18" s="18" t="s">
        <v>6</v>
      </c>
    </row>
    <row r="19" spans="1:71" s="1" customFormat="1" ht="12" customHeight="1">
      <c r="B19" s="22"/>
      <c r="C19" s="23"/>
      <c r="D19" s="30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3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35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323"/>
      <c r="BS20" s="18" t="s">
        <v>33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3"/>
    </row>
    <row r="22" spans="1:71" s="1" customFormat="1" ht="12" customHeight="1">
      <c r="B22" s="22"/>
      <c r="C22" s="23"/>
      <c r="D22" s="30" t="s">
        <v>36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3"/>
    </row>
    <row r="23" spans="1:71" s="1" customFormat="1" ht="47.25" customHeight="1">
      <c r="B23" s="22"/>
      <c r="C23" s="23"/>
      <c r="D23" s="23"/>
      <c r="E23" s="330" t="s">
        <v>37</v>
      </c>
      <c r="F23" s="330"/>
      <c r="G23" s="330"/>
      <c r="H23" s="330"/>
      <c r="I23" s="330"/>
      <c r="J23" s="330"/>
      <c r="K23" s="330"/>
      <c r="L23" s="330"/>
      <c r="M23" s="330"/>
      <c r="N23" s="330"/>
      <c r="O23" s="330"/>
      <c r="P23" s="330"/>
      <c r="Q23" s="330"/>
      <c r="R23" s="330"/>
      <c r="S23" s="330"/>
      <c r="T23" s="330"/>
      <c r="U23" s="330"/>
      <c r="V23" s="330"/>
      <c r="W23" s="330"/>
      <c r="X23" s="330"/>
      <c r="Y23" s="330"/>
      <c r="Z23" s="330"/>
      <c r="AA23" s="330"/>
      <c r="AB23" s="330"/>
      <c r="AC23" s="330"/>
      <c r="AD23" s="330"/>
      <c r="AE23" s="330"/>
      <c r="AF23" s="330"/>
      <c r="AG23" s="330"/>
      <c r="AH23" s="330"/>
      <c r="AI23" s="330"/>
      <c r="AJ23" s="330"/>
      <c r="AK23" s="330"/>
      <c r="AL23" s="330"/>
      <c r="AM23" s="330"/>
      <c r="AN23" s="330"/>
      <c r="AO23" s="23"/>
      <c r="AP23" s="23"/>
      <c r="AQ23" s="23"/>
      <c r="AR23" s="21"/>
      <c r="BE23" s="323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3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23"/>
    </row>
    <row r="26" spans="1:71" s="2" customFormat="1" ht="25.9" customHeight="1">
      <c r="A26" s="35"/>
      <c r="B26" s="36"/>
      <c r="C26" s="37"/>
      <c r="D26" s="38" t="s">
        <v>38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31">
        <f>ROUND(AG54,2)</f>
        <v>0</v>
      </c>
      <c r="AL26" s="332"/>
      <c r="AM26" s="332"/>
      <c r="AN26" s="332"/>
      <c r="AO26" s="332"/>
      <c r="AP26" s="37"/>
      <c r="AQ26" s="37"/>
      <c r="AR26" s="40"/>
      <c r="BE26" s="323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23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33" t="s">
        <v>39</v>
      </c>
      <c r="M28" s="333"/>
      <c r="N28" s="333"/>
      <c r="O28" s="333"/>
      <c r="P28" s="333"/>
      <c r="Q28" s="37"/>
      <c r="R28" s="37"/>
      <c r="S28" s="37"/>
      <c r="T28" s="37"/>
      <c r="U28" s="37"/>
      <c r="V28" s="37"/>
      <c r="W28" s="333" t="s">
        <v>40</v>
      </c>
      <c r="X28" s="333"/>
      <c r="Y28" s="333"/>
      <c r="Z28" s="333"/>
      <c r="AA28" s="333"/>
      <c r="AB28" s="333"/>
      <c r="AC28" s="333"/>
      <c r="AD28" s="333"/>
      <c r="AE28" s="333"/>
      <c r="AF28" s="37"/>
      <c r="AG28" s="37"/>
      <c r="AH28" s="37"/>
      <c r="AI28" s="37"/>
      <c r="AJ28" s="37"/>
      <c r="AK28" s="333" t="s">
        <v>41</v>
      </c>
      <c r="AL28" s="333"/>
      <c r="AM28" s="333"/>
      <c r="AN28" s="333"/>
      <c r="AO28" s="333"/>
      <c r="AP28" s="37"/>
      <c r="AQ28" s="37"/>
      <c r="AR28" s="40"/>
      <c r="BE28" s="323"/>
    </row>
    <row r="29" spans="1:71" s="3" customFormat="1" ht="14.45" customHeight="1">
      <c r="B29" s="41"/>
      <c r="C29" s="42"/>
      <c r="D29" s="30" t="s">
        <v>42</v>
      </c>
      <c r="E29" s="42"/>
      <c r="F29" s="30" t="s">
        <v>43</v>
      </c>
      <c r="G29" s="42"/>
      <c r="H29" s="42"/>
      <c r="I29" s="42"/>
      <c r="J29" s="42"/>
      <c r="K29" s="42"/>
      <c r="L29" s="336">
        <v>0.21</v>
      </c>
      <c r="M29" s="335"/>
      <c r="N29" s="335"/>
      <c r="O29" s="335"/>
      <c r="P29" s="335"/>
      <c r="Q29" s="42"/>
      <c r="R29" s="42"/>
      <c r="S29" s="42"/>
      <c r="T29" s="42"/>
      <c r="U29" s="42"/>
      <c r="V29" s="42"/>
      <c r="W29" s="334">
        <f>ROUND(AZ54, 2)</f>
        <v>0</v>
      </c>
      <c r="X29" s="335"/>
      <c r="Y29" s="335"/>
      <c r="Z29" s="335"/>
      <c r="AA29" s="335"/>
      <c r="AB29" s="335"/>
      <c r="AC29" s="335"/>
      <c r="AD29" s="335"/>
      <c r="AE29" s="335"/>
      <c r="AF29" s="42"/>
      <c r="AG29" s="42"/>
      <c r="AH29" s="42"/>
      <c r="AI29" s="42"/>
      <c r="AJ29" s="42"/>
      <c r="AK29" s="334">
        <f>ROUND(AV54, 2)</f>
        <v>0</v>
      </c>
      <c r="AL29" s="335"/>
      <c r="AM29" s="335"/>
      <c r="AN29" s="335"/>
      <c r="AO29" s="335"/>
      <c r="AP29" s="42"/>
      <c r="AQ29" s="42"/>
      <c r="AR29" s="43"/>
      <c r="BE29" s="324"/>
    </row>
    <row r="30" spans="1:71" s="3" customFormat="1" ht="14.45" customHeight="1">
      <c r="B30" s="41"/>
      <c r="C30" s="42"/>
      <c r="D30" s="42"/>
      <c r="E30" s="42"/>
      <c r="F30" s="30" t="s">
        <v>44</v>
      </c>
      <c r="G30" s="42"/>
      <c r="H30" s="42"/>
      <c r="I30" s="42"/>
      <c r="J30" s="42"/>
      <c r="K30" s="42"/>
      <c r="L30" s="336">
        <v>0.15</v>
      </c>
      <c r="M30" s="335"/>
      <c r="N30" s="335"/>
      <c r="O30" s="335"/>
      <c r="P30" s="335"/>
      <c r="Q30" s="42"/>
      <c r="R30" s="42"/>
      <c r="S30" s="42"/>
      <c r="T30" s="42"/>
      <c r="U30" s="42"/>
      <c r="V30" s="42"/>
      <c r="W30" s="334">
        <f>ROUND(BA54, 2)</f>
        <v>0</v>
      </c>
      <c r="X30" s="335"/>
      <c r="Y30" s="335"/>
      <c r="Z30" s="335"/>
      <c r="AA30" s="335"/>
      <c r="AB30" s="335"/>
      <c r="AC30" s="335"/>
      <c r="AD30" s="335"/>
      <c r="AE30" s="335"/>
      <c r="AF30" s="42"/>
      <c r="AG30" s="42"/>
      <c r="AH30" s="42"/>
      <c r="AI30" s="42"/>
      <c r="AJ30" s="42"/>
      <c r="AK30" s="334">
        <f>ROUND(AW54, 2)</f>
        <v>0</v>
      </c>
      <c r="AL30" s="335"/>
      <c r="AM30" s="335"/>
      <c r="AN30" s="335"/>
      <c r="AO30" s="335"/>
      <c r="AP30" s="42"/>
      <c r="AQ30" s="42"/>
      <c r="AR30" s="43"/>
      <c r="BE30" s="324"/>
    </row>
    <row r="31" spans="1:71" s="3" customFormat="1" ht="14.45" hidden="1" customHeight="1">
      <c r="B31" s="41"/>
      <c r="C31" s="42"/>
      <c r="D31" s="42"/>
      <c r="E31" s="42"/>
      <c r="F31" s="30" t="s">
        <v>45</v>
      </c>
      <c r="G31" s="42"/>
      <c r="H31" s="42"/>
      <c r="I31" s="42"/>
      <c r="J31" s="42"/>
      <c r="K31" s="42"/>
      <c r="L31" s="336">
        <v>0.21</v>
      </c>
      <c r="M31" s="335"/>
      <c r="N31" s="335"/>
      <c r="O31" s="335"/>
      <c r="P31" s="335"/>
      <c r="Q31" s="42"/>
      <c r="R31" s="42"/>
      <c r="S31" s="42"/>
      <c r="T31" s="42"/>
      <c r="U31" s="42"/>
      <c r="V31" s="42"/>
      <c r="W31" s="334">
        <f>ROUND(BB54, 2)</f>
        <v>0</v>
      </c>
      <c r="X31" s="335"/>
      <c r="Y31" s="335"/>
      <c r="Z31" s="335"/>
      <c r="AA31" s="335"/>
      <c r="AB31" s="335"/>
      <c r="AC31" s="335"/>
      <c r="AD31" s="335"/>
      <c r="AE31" s="335"/>
      <c r="AF31" s="42"/>
      <c r="AG31" s="42"/>
      <c r="AH31" s="42"/>
      <c r="AI31" s="42"/>
      <c r="AJ31" s="42"/>
      <c r="AK31" s="334">
        <v>0</v>
      </c>
      <c r="AL31" s="335"/>
      <c r="AM31" s="335"/>
      <c r="AN31" s="335"/>
      <c r="AO31" s="335"/>
      <c r="AP31" s="42"/>
      <c r="AQ31" s="42"/>
      <c r="AR31" s="43"/>
      <c r="BE31" s="324"/>
    </row>
    <row r="32" spans="1:71" s="3" customFormat="1" ht="14.45" hidden="1" customHeight="1">
      <c r="B32" s="41"/>
      <c r="C32" s="42"/>
      <c r="D32" s="42"/>
      <c r="E32" s="42"/>
      <c r="F32" s="30" t="s">
        <v>46</v>
      </c>
      <c r="G32" s="42"/>
      <c r="H32" s="42"/>
      <c r="I32" s="42"/>
      <c r="J32" s="42"/>
      <c r="K32" s="42"/>
      <c r="L32" s="336">
        <v>0.15</v>
      </c>
      <c r="M32" s="335"/>
      <c r="N32" s="335"/>
      <c r="O32" s="335"/>
      <c r="P32" s="335"/>
      <c r="Q32" s="42"/>
      <c r="R32" s="42"/>
      <c r="S32" s="42"/>
      <c r="T32" s="42"/>
      <c r="U32" s="42"/>
      <c r="V32" s="42"/>
      <c r="W32" s="334">
        <f>ROUND(BC54, 2)</f>
        <v>0</v>
      </c>
      <c r="X32" s="335"/>
      <c r="Y32" s="335"/>
      <c r="Z32" s="335"/>
      <c r="AA32" s="335"/>
      <c r="AB32" s="335"/>
      <c r="AC32" s="335"/>
      <c r="AD32" s="335"/>
      <c r="AE32" s="335"/>
      <c r="AF32" s="42"/>
      <c r="AG32" s="42"/>
      <c r="AH32" s="42"/>
      <c r="AI32" s="42"/>
      <c r="AJ32" s="42"/>
      <c r="AK32" s="334">
        <v>0</v>
      </c>
      <c r="AL32" s="335"/>
      <c r="AM32" s="335"/>
      <c r="AN32" s="335"/>
      <c r="AO32" s="335"/>
      <c r="AP32" s="42"/>
      <c r="AQ32" s="42"/>
      <c r="AR32" s="43"/>
      <c r="BE32" s="324"/>
    </row>
    <row r="33" spans="1:57" s="3" customFormat="1" ht="14.45" hidden="1" customHeight="1">
      <c r="B33" s="41"/>
      <c r="C33" s="42"/>
      <c r="D33" s="42"/>
      <c r="E33" s="42"/>
      <c r="F33" s="30" t="s">
        <v>47</v>
      </c>
      <c r="G33" s="42"/>
      <c r="H33" s="42"/>
      <c r="I33" s="42"/>
      <c r="J33" s="42"/>
      <c r="K33" s="42"/>
      <c r="L33" s="336">
        <v>0</v>
      </c>
      <c r="M33" s="335"/>
      <c r="N33" s="335"/>
      <c r="O33" s="335"/>
      <c r="P33" s="335"/>
      <c r="Q33" s="42"/>
      <c r="R33" s="42"/>
      <c r="S33" s="42"/>
      <c r="T33" s="42"/>
      <c r="U33" s="42"/>
      <c r="V33" s="42"/>
      <c r="W33" s="334">
        <f>ROUND(BD54, 2)</f>
        <v>0</v>
      </c>
      <c r="X33" s="335"/>
      <c r="Y33" s="335"/>
      <c r="Z33" s="335"/>
      <c r="AA33" s="335"/>
      <c r="AB33" s="335"/>
      <c r="AC33" s="335"/>
      <c r="AD33" s="335"/>
      <c r="AE33" s="335"/>
      <c r="AF33" s="42"/>
      <c r="AG33" s="42"/>
      <c r="AH33" s="42"/>
      <c r="AI33" s="42"/>
      <c r="AJ33" s="42"/>
      <c r="AK33" s="334">
        <v>0</v>
      </c>
      <c r="AL33" s="335"/>
      <c r="AM33" s="335"/>
      <c r="AN33" s="335"/>
      <c r="AO33" s="335"/>
      <c r="AP33" s="42"/>
      <c r="AQ33" s="42"/>
      <c r="AR33" s="43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5"/>
    </row>
    <row r="35" spans="1:57" s="2" customFormat="1" ht="25.9" customHeight="1">
      <c r="A35" s="35"/>
      <c r="B35" s="36"/>
      <c r="C35" s="44"/>
      <c r="D35" s="45" t="s">
        <v>48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49</v>
      </c>
      <c r="U35" s="46"/>
      <c r="V35" s="46"/>
      <c r="W35" s="46"/>
      <c r="X35" s="337" t="s">
        <v>50</v>
      </c>
      <c r="Y35" s="338"/>
      <c r="Z35" s="338"/>
      <c r="AA35" s="338"/>
      <c r="AB35" s="338"/>
      <c r="AC35" s="46"/>
      <c r="AD35" s="46"/>
      <c r="AE35" s="46"/>
      <c r="AF35" s="46"/>
      <c r="AG35" s="46"/>
      <c r="AH35" s="46"/>
      <c r="AI35" s="46"/>
      <c r="AJ35" s="46"/>
      <c r="AK35" s="339">
        <f>SUM(AK26:AK33)</f>
        <v>0</v>
      </c>
      <c r="AL35" s="338"/>
      <c r="AM35" s="338"/>
      <c r="AN35" s="338"/>
      <c r="AO35" s="340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6.95" customHeight="1">
      <c r="A37" s="35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0"/>
      <c r="BE37" s="35"/>
    </row>
    <row r="41" spans="1:57" s="2" customFormat="1" ht="6.95" customHeight="1">
      <c r="A41" s="35"/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40"/>
      <c r="BE41" s="35"/>
    </row>
    <row r="42" spans="1:57" s="2" customFormat="1" ht="24.95" customHeight="1">
      <c r="A42" s="35"/>
      <c r="B42" s="36"/>
      <c r="C42" s="24" t="s">
        <v>51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0"/>
      <c r="BE42" s="35"/>
    </row>
    <row r="43" spans="1:57" s="2" customFormat="1" ht="6.95" customHeight="1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0"/>
      <c r="BE43" s="35"/>
    </row>
    <row r="44" spans="1:57" s="4" customFormat="1" ht="12" customHeight="1">
      <c r="B44" s="52"/>
      <c r="C44" s="30" t="s">
        <v>13</v>
      </c>
      <c r="D44" s="53"/>
      <c r="E44" s="53"/>
      <c r="F44" s="53"/>
      <c r="G44" s="53"/>
      <c r="H44" s="53"/>
      <c r="I44" s="53"/>
      <c r="J44" s="53"/>
      <c r="K44" s="53"/>
      <c r="L44" s="53" t="str">
        <f>K5</f>
        <v>2022-064-2</v>
      </c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4"/>
    </row>
    <row r="45" spans="1:57" s="5" customFormat="1" ht="36.950000000000003" customHeight="1">
      <c r="B45" s="55"/>
      <c r="C45" s="56" t="s">
        <v>16</v>
      </c>
      <c r="D45" s="57"/>
      <c r="E45" s="57"/>
      <c r="F45" s="57"/>
      <c r="G45" s="57"/>
      <c r="H45" s="57"/>
      <c r="I45" s="57"/>
      <c r="J45" s="57"/>
      <c r="K45" s="57"/>
      <c r="L45" s="341" t="str">
        <f>K6</f>
        <v>Rekonstrukce sportovního povrchu</v>
      </c>
      <c r="M45" s="342"/>
      <c r="N45" s="342"/>
      <c r="O45" s="342"/>
      <c r="P45" s="342"/>
      <c r="Q45" s="342"/>
      <c r="R45" s="342"/>
      <c r="S45" s="342"/>
      <c r="T45" s="342"/>
      <c r="U45" s="342"/>
      <c r="V45" s="342"/>
      <c r="W45" s="342"/>
      <c r="X45" s="342"/>
      <c r="Y45" s="342"/>
      <c r="Z45" s="342"/>
      <c r="AA45" s="342"/>
      <c r="AB45" s="342"/>
      <c r="AC45" s="342"/>
      <c r="AD45" s="342"/>
      <c r="AE45" s="342"/>
      <c r="AF45" s="342"/>
      <c r="AG45" s="342"/>
      <c r="AH45" s="342"/>
      <c r="AI45" s="342"/>
      <c r="AJ45" s="342"/>
      <c r="AK45" s="342"/>
      <c r="AL45" s="342"/>
      <c r="AM45" s="342"/>
      <c r="AN45" s="342"/>
      <c r="AO45" s="342"/>
      <c r="AP45" s="57"/>
      <c r="AQ45" s="57"/>
      <c r="AR45" s="58"/>
    </row>
    <row r="46" spans="1:57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0"/>
      <c r="BE46" s="35"/>
    </row>
    <row r="47" spans="1:57" s="2" customFormat="1" ht="12" customHeight="1">
      <c r="A47" s="35"/>
      <c r="B47" s="36"/>
      <c r="C47" s="30" t="s">
        <v>21</v>
      </c>
      <c r="D47" s="37"/>
      <c r="E47" s="37"/>
      <c r="F47" s="37"/>
      <c r="G47" s="37"/>
      <c r="H47" s="37"/>
      <c r="I47" s="37"/>
      <c r="J47" s="37"/>
      <c r="K47" s="37"/>
      <c r="L47" s="59" t="str">
        <f>IF(K8="","",K8)</f>
        <v>Hala Znojmo- F.J.Curie 5, Znojmo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0" t="s">
        <v>23</v>
      </c>
      <c r="AJ47" s="37"/>
      <c r="AK47" s="37"/>
      <c r="AL47" s="37"/>
      <c r="AM47" s="343" t="str">
        <f>IF(AN8= "","",AN8)</f>
        <v>26. 4. 2022</v>
      </c>
      <c r="AN47" s="343"/>
      <c r="AO47" s="37"/>
      <c r="AP47" s="37"/>
      <c r="AQ47" s="37"/>
      <c r="AR47" s="40"/>
      <c r="BE47" s="35"/>
    </row>
    <row r="48" spans="1:57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0"/>
      <c r="BE48" s="35"/>
    </row>
    <row r="49" spans="1:91" s="2" customFormat="1" ht="25.7" customHeight="1">
      <c r="A49" s="35"/>
      <c r="B49" s="36"/>
      <c r="C49" s="30" t="s">
        <v>25</v>
      </c>
      <c r="D49" s="37"/>
      <c r="E49" s="37"/>
      <c r="F49" s="37"/>
      <c r="G49" s="37"/>
      <c r="H49" s="37"/>
      <c r="I49" s="37"/>
      <c r="J49" s="37"/>
      <c r="K49" s="37"/>
      <c r="L49" s="53" t="str">
        <f>IF(E11= "","",E11)</f>
        <v>Správa nemovistostí Pontassievská 14, Znojmo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0" t="s">
        <v>31</v>
      </c>
      <c r="AJ49" s="37"/>
      <c r="AK49" s="37"/>
      <c r="AL49" s="37"/>
      <c r="AM49" s="344" t="str">
        <f>IF(E17="","",E17)</f>
        <v>ASLB spol,s.r.o.Dětská 178, Praha 10</v>
      </c>
      <c r="AN49" s="345"/>
      <c r="AO49" s="345"/>
      <c r="AP49" s="345"/>
      <c r="AQ49" s="37"/>
      <c r="AR49" s="40"/>
      <c r="AS49" s="346" t="s">
        <v>52</v>
      </c>
      <c r="AT49" s="347"/>
      <c r="AU49" s="61"/>
      <c r="AV49" s="61"/>
      <c r="AW49" s="61"/>
      <c r="AX49" s="61"/>
      <c r="AY49" s="61"/>
      <c r="AZ49" s="61"/>
      <c r="BA49" s="61"/>
      <c r="BB49" s="61"/>
      <c r="BC49" s="61"/>
      <c r="BD49" s="62"/>
      <c r="BE49" s="35"/>
    </row>
    <row r="50" spans="1:91" s="2" customFormat="1" ht="15.2" customHeight="1">
      <c r="A50" s="35"/>
      <c r="B50" s="36"/>
      <c r="C50" s="30" t="s">
        <v>29</v>
      </c>
      <c r="D50" s="37"/>
      <c r="E50" s="37"/>
      <c r="F50" s="37"/>
      <c r="G50" s="37"/>
      <c r="H50" s="37"/>
      <c r="I50" s="37"/>
      <c r="J50" s="37"/>
      <c r="K50" s="37"/>
      <c r="L50" s="53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0" t="s">
        <v>34</v>
      </c>
      <c r="AJ50" s="37"/>
      <c r="AK50" s="37"/>
      <c r="AL50" s="37"/>
      <c r="AM50" s="344" t="str">
        <f>IF(E20="","",E20)</f>
        <v>Ing. Dana Mlejnková</v>
      </c>
      <c r="AN50" s="345"/>
      <c r="AO50" s="345"/>
      <c r="AP50" s="345"/>
      <c r="AQ50" s="37"/>
      <c r="AR50" s="40"/>
      <c r="AS50" s="348"/>
      <c r="AT50" s="349"/>
      <c r="AU50" s="63"/>
      <c r="AV50" s="63"/>
      <c r="AW50" s="63"/>
      <c r="AX50" s="63"/>
      <c r="AY50" s="63"/>
      <c r="AZ50" s="63"/>
      <c r="BA50" s="63"/>
      <c r="BB50" s="63"/>
      <c r="BC50" s="63"/>
      <c r="BD50" s="64"/>
      <c r="BE50" s="35"/>
    </row>
    <row r="51" spans="1:91" s="2" customFormat="1" ht="10.9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0"/>
      <c r="AS51" s="350"/>
      <c r="AT51" s="351"/>
      <c r="AU51" s="65"/>
      <c r="AV51" s="65"/>
      <c r="AW51" s="65"/>
      <c r="AX51" s="65"/>
      <c r="AY51" s="65"/>
      <c r="AZ51" s="65"/>
      <c r="BA51" s="65"/>
      <c r="BB51" s="65"/>
      <c r="BC51" s="65"/>
      <c r="BD51" s="66"/>
      <c r="BE51" s="35"/>
    </row>
    <row r="52" spans="1:91" s="2" customFormat="1" ht="29.25" customHeight="1">
      <c r="A52" s="35"/>
      <c r="B52" s="36"/>
      <c r="C52" s="352" t="s">
        <v>53</v>
      </c>
      <c r="D52" s="353"/>
      <c r="E52" s="353"/>
      <c r="F52" s="353"/>
      <c r="G52" s="353"/>
      <c r="H52" s="67"/>
      <c r="I52" s="354" t="s">
        <v>54</v>
      </c>
      <c r="J52" s="353"/>
      <c r="K52" s="353"/>
      <c r="L52" s="353"/>
      <c r="M52" s="353"/>
      <c r="N52" s="353"/>
      <c r="O52" s="353"/>
      <c r="P52" s="353"/>
      <c r="Q52" s="353"/>
      <c r="R52" s="353"/>
      <c r="S52" s="353"/>
      <c r="T52" s="353"/>
      <c r="U52" s="353"/>
      <c r="V52" s="353"/>
      <c r="W52" s="353"/>
      <c r="X52" s="353"/>
      <c r="Y52" s="353"/>
      <c r="Z52" s="353"/>
      <c r="AA52" s="353"/>
      <c r="AB52" s="353"/>
      <c r="AC52" s="353"/>
      <c r="AD52" s="353"/>
      <c r="AE52" s="353"/>
      <c r="AF52" s="353"/>
      <c r="AG52" s="355" t="s">
        <v>55</v>
      </c>
      <c r="AH52" s="353"/>
      <c r="AI52" s="353"/>
      <c r="AJ52" s="353"/>
      <c r="AK52" s="353"/>
      <c r="AL52" s="353"/>
      <c r="AM52" s="353"/>
      <c r="AN52" s="354" t="s">
        <v>56</v>
      </c>
      <c r="AO52" s="353"/>
      <c r="AP52" s="353"/>
      <c r="AQ52" s="68" t="s">
        <v>57</v>
      </c>
      <c r="AR52" s="40"/>
      <c r="AS52" s="69" t="s">
        <v>58</v>
      </c>
      <c r="AT52" s="70" t="s">
        <v>59</v>
      </c>
      <c r="AU52" s="70" t="s">
        <v>60</v>
      </c>
      <c r="AV52" s="70" t="s">
        <v>61</v>
      </c>
      <c r="AW52" s="70" t="s">
        <v>62</v>
      </c>
      <c r="AX52" s="70" t="s">
        <v>63</v>
      </c>
      <c r="AY52" s="70" t="s">
        <v>64</v>
      </c>
      <c r="AZ52" s="70" t="s">
        <v>65</v>
      </c>
      <c r="BA52" s="70" t="s">
        <v>66</v>
      </c>
      <c r="BB52" s="70" t="s">
        <v>67</v>
      </c>
      <c r="BC52" s="70" t="s">
        <v>68</v>
      </c>
      <c r="BD52" s="71" t="s">
        <v>69</v>
      </c>
      <c r="BE52" s="35"/>
    </row>
    <row r="53" spans="1:91" s="2" customFormat="1" ht="10.9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0"/>
      <c r="AS53" s="72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4"/>
      <c r="BE53" s="35"/>
    </row>
    <row r="54" spans="1:91" s="6" customFormat="1" ht="32.450000000000003" customHeight="1">
      <c r="B54" s="75"/>
      <c r="C54" s="76" t="s">
        <v>70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359">
        <f>ROUND(SUM(AG55:AG56),2)</f>
        <v>0</v>
      </c>
      <c r="AH54" s="359"/>
      <c r="AI54" s="359"/>
      <c r="AJ54" s="359"/>
      <c r="AK54" s="359"/>
      <c r="AL54" s="359"/>
      <c r="AM54" s="359"/>
      <c r="AN54" s="360">
        <f>SUM(AG54,AT54)</f>
        <v>0</v>
      </c>
      <c r="AO54" s="360"/>
      <c r="AP54" s="360"/>
      <c r="AQ54" s="79" t="s">
        <v>19</v>
      </c>
      <c r="AR54" s="80"/>
      <c r="AS54" s="81">
        <f>ROUND(SUM(AS55:AS56),2)</f>
        <v>0</v>
      </c>
      <c r="AT54" s="82">
        <f>ROUND(SUM(AV54:AW54),2)</f>
        <v>0</v>
      </c>
      <c r="AU54" s="83">
        <f>ROUND(SUM(AU55:AU56),5)</f>
        <v>0</v>
      </c>
      <c r="AV54" s="82">
        <f>ROUND(AZ54*L29,2)</f>
        <v>0</v>
      </c>
      <c r="AW54" s="82">
        <f>ROUND(BA54*L30,2)</f>
        <v>0</v>
      </c>
      <c r="AX54" s="82">
        <f>ROUND(BB54*L29,2)</f>
        <v>0</v>
      </c>
      <c r="AY54" s="82">
        <f>ROUND(BC54*L30,2)</f>
        <v>0</v>
      </c>
      <c r="AZ54" s="82">
        <f>ROUND(SUM(AZ55:AZ56),2)</f>
        <v>0</v>
      </c>
      <c r="BA54" s="82">
        <f>ROUND(SUM(BA55:BA56),2)</f>
        <v>0</v>
      </c>
      <c r="BB54" s="82">
        <f>ROUND(SUM(BB55:BB56),2)</f>
        <v>0</v>
      </c>
      <c r="BC54" s="82">
        <f>ROUND(SUM(BC55:BC56),2)</f>
        <v>0</v>
      </c>
      <c r="BD54" s="84">
        <f>ROUND(SUM(BD55:BD56),2)</f>
        <v>0</v>
      </c>
      <c r="BS54" s="85" t="s">
        <v>71</v>
      </c>
      <c r="BT54" s="85" t="s">
        <v>72</v>
      </c>
      <c r="BU54" s="86" t="s">
        <v>73</v>
      </c>
      <c r="BV54" s="85" t="s">
        <v>74</v>
      </c>
      <c r="BW54" s="85" t="s">
        <v>5</v>
      </c>
      <c r="BX54" s="85" t="s">
        <v>75</v>
      </c>
      <c r="CL54" s="85" t="s">
        <v>19</v>
      </c>
    </row>
    <row r="55" spans="1:91" s="7" customFormat="1" ht="24.75" customHeight="1">
      <c r="A55" s="87" t="s">
        <v>76</v>
      </c>
      <c r="B55" s="88"/>
      <c r="C55" s="89"/>
      <c r="D55" s="358" t="s">
        <v>77</v>
      </c>
      <c r="E55" s="358"/>
      <c r="F55" s="358"/>
      <c r="G55" s="358"/>
      <c r="H55" s="358"/>
      <c r="I55" s="90"/>
      <c r="J55" s="358" t="s">
        <v>17</v>
      </c>
      <c r="K55" s="358"/>
      <c r="L55" s="358"/>
      <c r="M55" s="358"/>
      <c r="N55" s="358"/>
      <c r="O55" s="358"/>
      <c r="P55" s="358"/>
      <c r="Q55" s="358"/>
      <c r="R55" s="358"/>
      <c r="S55" s="358"/>
      <c r="T55" s="358"/>
      <c r="U55" s="358"/>
      <c r="V55" s="358"/>
      <c r="W55" s="358"/>
      <c r="X55" s="358"/>
      <c r="Y55" s="358"/>
      <c r="Z55" s="358"/>
      <c r="AA55" s="358"/>
      <c r="AB55" s="358"/>
      <c r="AC55" s="358"/>
      <c r="AD55" s="358"/>
      <c r="AE55" s="358"/>
      <c r="AF55" s="358"/>
      <c r="AG55" s="356">
        <f>'2022-064-2-01 - Rekonstru...'!J30</f>
        <v>0</v>
      </c>
      <c r="AH55" s="357"/>
      <c r="AI55" s="357"/>
      <c r="AJ55" s="357"/>
      <c r="AK55" s="357"/>
      <c r="AL55" s="357"/>
      <c r="AM55" s="357"/>
      <c r="AN55" s="356">
        <f>SUM(AG55,AT55)</f>
        <v>0</v>
      </c>
      <c r="AO55" s="357"/>
      <c r="AP55" s="357"/>
      <c r="AQ55" s="91" t="s">
        <v>78</v>
      </c>
      <c r="AR55" s="92"/>
      <c r="AS55" s="93">
        <v>0</v>
      </c>
      <c r="AT55" s="94">
        <f>ROUND(SUM(AV55:AW55),2)</f>
        <v>0</v>
      </c>
      <c r="AU55" s="95">
        <f>'2022-064-2-01 - Rekonstru...'!P86</f>
        <v>0</v>
      </c>
      <c r="AV55" s="94">
        <f>'2022-064-2-01 - Rekonstru...'!J33</f>
        <v>0</v>
      </c>
      <c r="AW55" s="94">
        <f>'2022-064-2-01 - Rekonstru...'!J34</f>
        <v>0</v>
      </c>
      <c r="AX55" s="94">
        <f>'2022-064-2-01 - Rekonstru...'!J35</f>
        <v>0</v>
      </c>
      <c r="AY55" s="94">
        <f>'2022-064-2-01 - Rekonstru...'!J36</f>
        <v>0</v>
      </c>
      <c r="AZ55" s="94">
        <f>'2022-064-2-01 - Rekonstru...'!F33</f>
        <v>0</v>
      </c>
      <c r="BA55" s="94">
        <f>'2022-064-2-01 - Rekonstru...'!F34</f>
        <v>0</v>
      </c>
      <c r="BB55" s="94">
        <f>'2022-064-2-01 - Rekonstru...'!F35</f>
        <v>0</v>
      </c>
      <c r="BC55" s="94">
        <f>'2022-064-2-01 - Rekonstru...'!F36</f>
        <v>0</v>
      </c>
      <c r="BD55" s="96">
        <f>'2022-064-2-01 - Rekonstru...'!F37</f>
        <v>0</v>
      </c>
      <c r="BT55" s="97" t="s">
        <v>79</v>
      </c>
      <c r="BV55" s="97" t="s">
        <v>74</v>
      </c>
      <c r="BW55" s="97" t="s">
        <v>80</v>
      </c>
      <c r="BX55" s="97" t="s">
        <v>5</v>
      </c>
      <c r="CL55" s="97" t="s">
        <v>19</v>
      </c>
      <c r="CM55" s="97" t="s">
        <v>81</v>
      </c>
    </row>
    <row r="56" spans="1:91" s="7" customFormat="1" ht="24.75" customHeight="1">
      <c r="A56" s="87" t="s">
        <v>76</v>
      </c>
      <c r="B56" s="88"/>
      <c r="C56" s="89"/>
      <c r="D56" s="358" t="s">
        <v>82</v>
      </c>
      <c r="E56" s="358"/>
      <c r="F56" s="358"/>
      <c r="G56" s="358"/>
      <c r="H56" s="358"/>
      <c r="I56" s="90"/>
      <c r="J56" s="358" t="s">
        <v>83</v>
      </c>
      <c r="K56" s="358"/>
      <c r="L56" s="358"/>
      <c r="M56" s="358"/>
      <c r="N56" s="358"/>
      <c r="O56" s="358"/>
      <c r="P56" s="358"/>
      <c r="Q56" s="358"/>
      <c r="R56" s="358"/>
      <c r="S56" s="358"/>
      <c r="T56" s="358"/>
      <c r="U56" s="358"/>
      <c r="V56" s="358"/>
      <c r="W56" s="358"/>
      <c r="X56" s="358"/>
      <c r="Y56" s="358"/>
      <c r="Z56" s="358"/>
      <c r="AA56" s="358"/>
      <c r="AB56" s="358"/>
      <c r="AC56" s="358"/>
      <c r="AD56" s="358"/>
      <c r="AE56" s="358"/>
      <c r="AF56" s="358"/>
      <c r="AG56" s="356">
        <f>'2022-064-2-02 - VRN - ved...'!J30</f>
        <v>0</v>
      </c>
      <c r="AH56" s="357"/>
      <c r="AI56" s="357"/>
      <c r="AJ56" s="357"/>
      <c r="AK56" s="357"/>
      <c r="AL56" s="357"/>
      <c r="AM56" s="357"/>
      <c r="AN56" s="356">
        <f>SUM(AG56,AT56)</f>
        <v>0</v>
      </c>
      <c r="AO56" s="357"/>
      <c r="AP56" s="357"/>
      <c r="AQ56" s="91" t="s">
        <v>78</v>
      </c>
      <c r="AR56" s="92"/>
      <c r="AS56" s="98">
        <v>0</v>
      </c>
      <c r="AT56" s="99">
        <f>ROUND(SUM(AV56:AW56),2)</f>
        <v>0</v>
      </c>
      <c r="AU56" s="100">
        <f>'2022-064-2-02 - VRN - ved...'!P83</f>
        <v>0</v>
      </c>
      <c r="AV56" s="99">
        <f>'2022-064-2-02 - VRN - ved...'!J33</f>
        <v>0</v>
      </c>
      <c r="AW56" s="99">
        <f>'2022-064-2-02 - VRN - ved...'!J34</f>
        <v>0</v>
      </c>
      <c r="AX56" s="99">
        <f>'2022-064-2-02 - VRN - ved...'!J35</f>
        <v>0</v>
      </c>
      <c r="AY56" s="99">
        <f>'2022-064-2-02 - VRN - ved...'!J36</f>
        <v>0</v>
      </c>
      <c r="AZ56" s="99">
        <f>'2022-064-2-02 - VRN - ved...'!F33</f>
        <v>0</v>
      </c>
      <c r="BA56" s="99">
        <f>'2022-064-2-02 - VRN - ved...'!F34</f>
        <v>0</v>
      </c>
      <c r="BB56" s="99">
        <f>'2022-064-2-02 - VRN - ved...'!F35</f>
        <v>0</v>
      </c>
      <c r="BC56" s="99">
        <f>'2022-064-2-02 - VRN - ved...'!F36</f>
        <v>0</v>
      </c>
      <c r="BD56" s="101">
        <f>'2022-064-2-02 - VRN - ved...'!F37</f>
        <v>0</v>
      </c>
      <c r="BT56" s="97" t="s">
        <v>79</v>
      </c>
      <c r="BV56" s="97" t="s">
        <v>74</v>
      </c>
      <c r="BW56" s="97" t="s">
        <v>84</v>
      </c>
      <c r="BX56" s="97" t="s">
        <v>5</v>
      </c>
      <c r="CL56" s="97" t="s">
        <v>19</v>
      </c>
      <c r="CM56" s="97" t="s">
        <v>81</v>
      </c>
    </row>
    <row r="57" spans="1:91" s="2" customFormat="1" ht="30" customHeight="1">
      <c r="A57" s="35"/>
      <c r="B57" s="36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40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91" s="2" customFormat="1" ht="6.95" customHeight="1">
      <c r="A58" s="35"/>
      <c r="B58" s="48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0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</sheetData>
  <sheetProtection algorithmName="SHA-512" hashValue="fZ8yMWa9LN7nZ+DR/glTPwfcjnYUuCNDIjwlzxdCb5JsXni9k/l2Y3QFvkSfoovAS+enYs2w3R77ylgY7dfJ4Q==" saltValue="dkQGQprLwDlfAz1yriJ68BumroSzmjWsz3PPTl4O4iITk61MHdxSviFw3BvtliZNEdLLGhh9zWovW1K1L9Lzmw==" spinCount="100000" sheet="1" objects="1" scenarios="1" formatColumns="0" formatRows="0"/>
  <mergeCells count="46"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2022-064-2-01 - Rekonstru...'!C2" display="/" xr:uid="{00000000-0004-0000-0000-000000000000}"/>
    <hyperlink ref="A56" location="'2022-064-2-02 - VRN - ved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7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AT2" s="18" t="s">
        <v>80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81</v>
      </c>
    </row>
    <row r="4" spans="1:46" s="1" customFormat="1" ht="24.95" customHeight="1">
      <c r="B4" s="21"/>
      <c r="D4" s="104" t="s">
        <v>85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6.5" customHeight="1">
      <c r="B7" s="21"/>
      <c r="E7" s="362" t="str">
        <f>'Rekapitulace stavby'!K6</f>
        <v>Rekonstrukce sportovního povrchu</v>
      </c>
      <c r="F7" s="363"/>
      <c r="G7" s="363"/>
      <c r="H7" s="363"/>
      <c r="L7" s="21"/>
    </row>
    <row r="8" spans="1:46" s="2" customFormat="1" ht="12" customHeight="1">
      <c r="A8" s="35"/>
      <c r="B8" s="40"/>
      <c r="C8" s="35"/>
      <c r="D8" s="106" t="s">
        <v>86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64" t="s">
        <v>87</v>
      </c>
      <c r="F9" s="365"/>
      <c r="G9" s="365"/>
      <c r="H9" s="365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22</v>
      </c>
      <c r="G12" s="35"/>
      <c r="H12" s="35"/>
      <c r="I12" s="106" t="s">
        <v>23</v>
      </c>
      <c r="J12" s="109" t="str">
        <f>'Rekapitulace stavby'!AN8</f>
        <v>26. 4. 2022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25</v>
      </c>
      <c r="E14" s="35"/>
      <c r="F14" s="35"/>
      <c r="G14" s="35"/>
      <c r="H14" s="35"/>
      <c r="I14" s="106" t="s">
        <v>26</v>
      </c>
      <c r="J14" s="108" t="s">
        <v>19</v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">
        <v>27</v>
      </c>
      <c r="F15" s="35"/>
      <c r="G15" s="35"/>
      <c r="H15" s="35"/>
      <c r="I15" s="106" t="s">
        <v>28</v>
      </c>
      <c r="J15" s="108" t="s">
        <v>19</v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29</v>
      </c>
      <c r="E17" s="35"/>
      <c r="F17" s="35"/>
      <c r="G17" s="35"/>
      <c r="H17" s="35"/>
      <c r="I17" s="106" t="s">
        <v>26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66" t="str">
        <f>'Rekapitulace stavby'!E14</f>
        <v>Vyplň údaj</v>
      </c>
      <c r="F18" s="367"/>
      <c r="G18" s="367"/>
      <c r="H18" s="367"/>
      <c r="I18" s="106" t="s">
        <v>28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31</v>
      </c>
      <c r="E20" s="35"/>
      <c r="F20" s="35"/>
      <c r="G20" s="35"/>
      <c r="H20" s="35"/>
      <c r="I20" s="106" t="s">
        <v>26</v>
      </c>
      <c r="J20" s="108" t="s">
        <v>19</v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">
        <v>32</v>
      </c>
      <c r="F21" s="35"/>
      <c r="G21" s="35"/>
      <c r="H21" s="35"/>
      <c r="I21" s="106" t="s">
        <v>28</v>
      </c>
      <c r="J21" s="108" t="s">
        <v>19</v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34</v>
      </c>
      <c r="E23" s="35"/>
      <c r="F23" s="35"/>
      <c r="G23" s="35"/>
      <c r="H23" s="35"/>
      <c r="I23" s="106" t="s">
        <v>26</v>
      </c>
      <c r="J23" s="108" t="s">
        <v>19</v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">
        <v>35</v>
      </c>
      <c r="F24" s="35"/>
      <c r="G24" s="35"/>
      <c r="H24" s="35"/>
      <c r="I24" s="106" t="s">
        <v>28</v>
      </c>
      <c r="J24" s="108" t="s">
        <v>19</v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36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71.25" customHeight="1">
      <c r="A27" s="110"/>
      <c r="B27" s="111"/>
      <c r="C27" s="110"/>
      <c r="D27" s="110"/>
      <c r="E27" s="368" t="s">
        <v>88</v>
      </c>
      <c r="F27" s="368"/>
      <c r="G27" s="368"/>
      <c r="H27" s="368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38</v>
      </c>
      <c r="E30" s="35"/>
      <c r="F30" s="35"/>
      <c r="G30" s="35"/>
      <c r="H30" s="35"/>
      <c r="I30" s="35"/>
      <c r="J30" s="115">
        <f>ROUND(J86,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40</v>
      </c>
      <c r="G32" s="35"/>
      <c r="H32" s="35"/>
      <c r="I32" s="116" t="s">
        <v>39</v>
      </c>
      <c r="J32" s="116" t="s">
        <v>41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42</v>
      </c>
      <c r="E33" s="106" t="s">
        <v>43</v>
      </c>
      <c r="F33" s="118">
        <f>ROUND((SUM(BE86:BE271)),  2)</f>
        <v>0</v>
      </c>
      <c r="G33" s="35"/>
      <c r="H33" s="35"/>
      <c r="I33" s="119">
        <v>0.21</v>
      </c>
      <c r="J33" s="118">
        <f>ROUND(((SUM(BE86:BE271))*I33),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44</v>
      </c>
      <c r="F34" s="118">
        <f>ROUND((SUM(BF86:BF271)),  2)</f>
        <v>0</v>
      </c>
      <c r="G34" s="35"/>
      <c r="H34" s="35"/>
      <c r="I34" s="119">
        <v>0.15</v>
      </c>
      <c r="J34" s="118">
        <f>ROUND(((SUM(BF86:BF271))*I34),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45</v>
      </c>
      <c r="F35" s="118">
        <f>ROUND((SUM(BG86:BG271)),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46</v>
      </c>
      <c r="F36" s="118">
        <f>ROUND((SUM(BH86:BH271)),  2)</f>
        <v>0</v>
      </c>
      <c r="G36" s="35"/>
      <c r="H36" s="35"/>
      <c r="I36" s="119">
        <v>0.15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47</v>
      </c>
      <c r="F37" s="118">
        <f>ROUND((SUM(BI86:BI271)),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48</v>
      </c>
      <c r="E39" s="122"/>
      <c r="F39" s="122"/>
      <c r="G39" s="123" t="s">
        <v>49</v>
      </c>
      <c r="H39" s="124" t="s">
        <v>50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89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7"/>
      <c r="D48" s="37"/>
      <c r="E48" s="369" t="str">
        <f>E7</f>
        <v>Rekonstrukce sportovního povrchu</v>
      </c>
      <c r="F48" s="370"/>
      <c r="G48" s="370"/>
      <c r="H48" s="370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86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41" t="str">
        <f>E9</f>
        <v>2022-064-2-01 - Rekonstrukce sportovního povrchu</v>
      </c>
      <c r="F50" s="371"/>
      <c r="G50" s="371"/>
      <c r="H50" s="371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Hala Znojmo- F.J.Curie 5, Znojmo</v>
      </c>
      <c r="G52" s="37"/>
      <c r="H52" s="37"/>
      <c r="I52" s="30" t="s">
        <v>23</v>
      </c>
      <c r="J52" s="60" t="str">
        <f>IF(J12="","",J12)</f>
        <v>26. 4. 2022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40.15" customHeight="1">
      <c r="A54" s="35"/>
      <c r="B54" s="36"/>
      <c r="C54" s="30" t="s">
        <v>25</v>
      </c>
      <c r="D54" s="37"/>
      <c r="E54" s="37"/>
      <c r="F54" s="28" t="str">
        <f>E15</f>
        <v>Správa nemovistostí Pontassievská 14, Znojmo</v>
      </c>
      <c r="G54" s="37"/>
      <c r="H54" s="37"/>
      <c r="I54" s="30" t="s">
        <v>31</v>
      </c>
      <c r="J54" s="33" t="str">
        <f>E21</f>
        <v>ASLB spol,s.r.o.Dětská 178, Praha 10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29</v>
      </c>
      <c r="D55" s="37"/>
      <c r="E55" s="37"/>
      <c r="F55" s="28" t="str">
        <f>IF(E18="","",E18)</f>
        <v>Vyplň údaj</v>
      </c>
      <c r="G55" s="37"/>
      <c r="H55" s="37"/>
      <c r="I55" s="30" t="s">
        <v>34</v>
      </c>
      <c r="J55" s="33" t="str">
        <f>E24</f>
        <v>Ing. Dana Mlejnková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90</v>
      </c>
      <c r="D57" s="132"/>
      <c r="E57" s="132"/>
      <c r="F57" s="132"/>
      <c r="G57" s="132"/>
      <c r="H57" s="132"/>
      <c r="I57" s="132"/>
      <c r="J57" s="133" t="s">
        <v>91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70</v>
      </c>
      <c r="D59" s="37"/>
      <c r="E59" s="37"/>
      <c r="F59" s="37"/>
      <c r="G59" s="37"/>
      <c r="H59" s="37"/>
      <c r="I59" s="37"/>
      <c r="J59" s="78">
        <f>J86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92</v>
      </c>
    </row>
    <row r="60" spans="1:47" s="9" customFormat="1" ht="24.95" customHeight="1">
      <c r="B60" s="135"/>
      <c r="C60" s="136"/>
      <c r="D60" s="137" t="s">
        <v>93</v>
      </c>
      <c r="E60" s="138"/>
      <c r="F60" s="138"/>
      <c r="G60" s="138"/>
      <c r="H60" s="138"/>
      <c r="I60" s="138"/>
      <c r="J60" s="139">
        <f>J87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94</v>
      </c>
      <c r="E61" s="144"/>
      <c r="F61" s="144"/>
      <c r="G61" s="144"/>
      <c r="H61" s="144"/>
      <c r="I61" s="144"/>
      <c r="J61" s="145">
        <f>J88</f>
        <v>0</v>
      </c>
      <c r="K61" s="142"/>
      <c r="L61" s="146"/>
    </row>
    <row r="62" spans="1:47" s="10" customFormat="1" ht="19.899999999999999" customHeight="1">
      <c r="B62" s="141"/>
      <c r="C62" s="142"/>
      <c r="D62" s="143" t="s">
        <v>95</v>
      </c>
      <c r="E62" s="144"/>
      <c r="F62" s="144"/>
      <c r="G62" s="144"/>
      <c r="H62" s="144"/>
      <c r="I62" s="144"/>
      <c r="J62" s="145">
        <f>J113</f>
        <v>0</v>
      </c>
      <c r="K62" s="142"/>
      <c r="L62" s="146"/>
    </row>
    <row r="63" spans="1:47" s="9" customFormat="1" ht="24.95" customHeight="1">
      <c r="B63" s="135"/>
      <c r="C63" s="136"/>
      <c r="D63" s="137" t="s">
        <v>96</v>
      </c>
      <c r="E63" s="138"/>
      <c r="F63" s="138"/>
      <c r="G63" s="138"/>
      <c r="H63" s="138"/>
      <c r="I63" s="138"/>
      <c r="J63" s="139">
        <f>J127</f>
        <v>0</v>
      </c>
      <c r="K63" s="136"/>
      <c r="L63" s="140"/>
    </row>
    <row r="64" spans="1:47" s="10" customFormat="1" ht="19.899999999999999" customHeight="1">
      <c r="B64" s="141"/>
      <c r="C64" s="142"/>
      <c r="D64" s="143" t="s">
        <v>97</v>
      </c>
      <c r="E64" s="144"/>
      <c r="F64" s="144"/>
      <c r="G64" s="144"/>
      <c r="H64" s="144"/>
      <c r="I64" s="144"/>
      <c r="J64" s="145">
        <f>J128</f>
        <v>0</v>
      </c>
      <c r="K64" s="142"/>
      <c r="L64" s="146"/>
    </row>
    <row r="65" spans="1:31" s="10" customFormat="1" ht="19.899999999999999" customHeight="1">
      <c r="B65" s="141"/>
      <c r="C65" s="142"/>
      <c r="D65" s="143" t="s">
        <v>98</v>
      </c>
      <c r="E65" s="144"/>
      <c r="F65" s="144"/>
      <c r="G65" s="144"/>
      <c r="H65" s="144"/>
      <c r="I65" s="144"/>
      <c r="J65" s="145">
        <f>J150</f>
        <v>0</v>
      </c>
      <c r="K65" s="142"/>
      <c r="L65" s="146"/>
    </row>
    <row r="66" spans="1:31" s="10" customFormat="1" ht="19.899999999999999" customHeight="1">
      <c r="B66" s="141"/>
      <c r="C66" s="142"/>
      <c r="D66" s="143" t="s">
        <v>99</v>
      </c>
      <c r="E66" s="144"/>
      <c r="F66" s="144"/>
      <c r="G66" s="144"/>
      <c r="H66" s="144"/>
      <c r="I66" s="144"/>
      <c r="J66" s="145">
        <f>J203</f>
        <v>0</v>
      </c>
      <c r="K66" s="142"/>
      <c r="L66" s="146"/>
    </row>
    <row r="67" spans="1:31" s="2" customFormat="1" ht="21.75" customHeight="1">
      <c r="A67" s="35"/>
      <c r="B67" s="36"/>
      <c r="C67" s="37"/>
      <c r="D67" s="37"/>
      <c r="E67" s="37"/>
      <c r="F67" s="37"/>
      <c r="G67" s="37"/>
      <c r="H67" s="37"/>
      <c r="I67" s="37"/>
      <c r="J67" s="37"/>
      <c r="K67" s="37"/>
      <c r="L67" s="107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pans="1:31" s="2" customFormat="1" ht="6.95" customHeight="1">
      <c r="A68" s="35"/>
      <c r="B68" s="48"/>
      <c r="C68" s="49"/>
      <c r="D68" s="49"/>
      <c r="E68" s="49"/>
      <c r="F68" s="49"/>
      <c r="G68" s="49"/>
      <c r="H68" s="49"/>
      <c r="I68" s="49"/>
      <c r="J68" s="49"/>
      <c r="K68" s="49"/>
      <c r="L68" s="107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72" spans="1:31" s="2" customFormat="1" ht="6.95" customHeight="1">
      <c r="A72" s="35"/>
      <c r="B72" s="50"/>
      <c r="C72" s="51"/>
      <c r="D72" s="51"/>
      <c r="E72" s="51"/>
      <c r="F72" s="51"/>
      <c r="G72" s="51"/>
      <c r="H72" s="51"/>
      <c r="I72" s="51"/>
      <c r="J72" s="51"/>
      <c r="K72" s="51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24.95" customHeight="1">
      <c r="A73" s="35"/>
      <c r="B73" s="36"/>
      <c r="C73" s="24" t="s">
        <v>100</v>
      </c>
      <c r="D73" s="37"/>
      <c r="E73" s="37"/>
      <c r="F73" s="37"/>
      <c r="G73" s="37"/>
      <c r="H73" s="37"/>
      <c r="I73" s="37"/>
      <c r="J73" s="37"/>
      <c r="K73" s="37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6.95" customHeight="1">
      <c r="A74" s="35"/>
      <c r="B74" s="36"/>
      <c r="C74" s="37"/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2" customHeight="1">
      <c r="A75" s="35"/>
      <c r="B75" s="36"/>
      <c r="C75" s="30" t="s">
        <v>16</v>
      </c>
      <c r="D75" s="37"/>
      <c r="E75" s="37"/>
      <c r="F75" s="37"/>
      <c r="G75" s="37"/>
      <c r="H75" s="37"/>
      <c r="I75" s="37"/>
      <c r="J75" s="37"/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16.5" customHeight="1">
      <c r="A76" s="35"/>
      <c r="B76" s="36"/>
      <c r="C76" s="37"/>
      <c r="D76" s="37"/>
      <c r="E76" s="369" t="str">
        <f>E7</f>
        <v>Rekonstrukce sportovního povrchu</v>
      </c>
      <c r="F76" s="370"/>
      <c r="G76" s="370"/>
      <c r="H76" s="370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2" customHeight="1">
      <c r="A77" s="35"/>
      <c r="B77" s="36"/>
      <c r="C77" s="30" t="s">
        <v>86</v>
      </c>
      <c r="D77" s="37"/>
      <c r="E77" s="37"/>
      <c r="F77" s="37"/>
      <c r="G77" s="37"/>
      <c r="H77" s="37"/>
      <c r="I77" s="37"/>
      <c r="J77" s="37"/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6.5" customHeight="1">
      <c r="A78" s="35"/>
      <c r="B78" s="36"/>
      <c r="C78" s="37"/>
      <c r="D78" s="37"/>
      <c r="E78" s="341" t="str">
        <f>E9</f>
        <v>2022-064-2-01 - Rekonstrukce sportovního povrchu</v>
      </c>
      <c r="F78" s="371"/>
      <c r="G78" s="371"/>
      <c r="H78" s="371"/>
      <c r="I78" s="37"/>
      <c r="J78" s="37"/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6.95" customHeight="1">
      <c r="A79" s="35"/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2" customHeight="1">
      <c r="A80" s="35"/>
      <c r="B80" s="36"/>
      <c r="C80" s="30" t="s">
        <v>21</v>
      </c>
      <c r="D80" s="37"/>
      <c r="E80" s="37"/>
      <c r="F80" s="28" t="str">
        <f>F12</f>
        <v>Hala Znojmo- F.J.Curie 5, Znojmo</v>
      </c>
      <c r="G80" s="37"/>
      <c r="H80" s="37"/>
      <c r="I80" s="30" t="s">
        <v>23</v>
      </c>
      <c r="J80" s="60" t="str">
        <f>IF(J12="","",J12)</f>
        <v>26. 4. 2022</v>
      </c>
      <c r="K80" s="37"/>
      <c r="L80" s="107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6.95" customHeight="1">
      <c r="A81" s="35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0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40.15" customHeight="1">
      <c r="A82" s="35"/>
      <c r="B82" s="36"/>
      <c r="C82" s="30" t="s">
        <v>25</v>
      </c>
      <c r="D82" s="37"/>
      <c r="E82" s="37"/>
      <c r="F82" s="28" t="str">
        <f>E15</f>
        <v>Správa nemovistostí Pontassievská 14, Znojmo</v>
      </c>
      <c r="G82" s="37"/>
      <c r="H82" s="37"/>
      <c r="I82" s="30" t="s">
        <v>31</v>
      </c>
      <c r="J82" s="33" t="str">
        <f>E21</f>
        <v>ASLB spol,s.r.o.Dětská 178, Praha 10</v>
      </c>
      <c r="K82" s="37"/>
      <c r="L82" s="107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15.2" customHeight="1">
      <c r="A83" s="35"/>
      <c r="B83" s="36"/>
      <c r="C83" s="30" t="s">
        <v>29</v>
      </c>
      <c r="D83" s="37"/>
      <c r="E83" s="37"/>
      <c r="F83" s="28" t="str">
        <f>IF(E18="","",E18)</f>
        <v>Vyplň údaj</v>
      </c>
      <c r="G83" s="37"/>
      <c r="H83" s="37"/>
      <c r="I83" s="30" t="s">
        <v>34</v>
      </c>
      <c r="J83" s="33" t="str">
        <f>E24</f>
        <v>Ing. Dana Mlejnková</v>
      </c>
      <c r="K83" s="37"/>
      <c r="L83" s="107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10.35" customHeight="1">
      <c r="A84" s="35"/>
      <c r="B84" s="36"/>
      <c r="C84" s="37"/>
      <c r="D84" s="37"/>
      <c r="E84" s="37"/>
      <c r="F84" s="37"/>
      <c r="G84" s="37"/>
      <c r="H84" s="37"/>
      <c r="I84" s="37"/>
      <c r="J84" s="37"/>
      <c r="K84" s="37"/>
      <c r="L84" s="107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11" customFormat="1" ht="29.25" customHeight="1">
      <c r="A85" s="147"/>
      <c r="B85" s="148"/>
      <c r="C85" s="149" t="s">
        <v>101</v>
      </c>
      <c r="D85" s="150" t="s">
        <v>57</v>
      </c>
      <c r="E85" s="150" t="s">
        <v>53</v>
      </c>
      <c r="F85" s="150" t="s">
        <v>54</v>
      </c>
      <c r="G85" s="150" t="s">
        <v>102</v>
      </c>
      <c r="H85" s="150" t="s">
        <v>103</v>
      </c>
      <c r="I85" s="150" t="s">
        <v>104</v>
      </c>
      <c r="J85" s="150" t="s">
        <v>91</v>
      </c>
      <c r="K85" s="151" t="s">
        <v>105</v>
      </c>
      <c r="L85" s="152"/>
      <c r="M85" s="69" t="s">
        <v>19</v>
      </c>
      <c r="N85" s="70" t="s">
        <v>42</v>
      </c>
      <c r="O85" s="70" t="s">
        <v>106</v>
      </c>
      <c r="P85" s="70" t="s">
        <v>107</v>
      </c>
      <c r="Q85" s="70" t="s">
        <v>108</v>
      </c>
      <c r="R85" s="70" t="s">
        <v>109</v>
      </c>
      <c r="S85" s="70" t="s">
        <v>110</v>
      </c>
      <c r="T85" s="71" t="s">
        <v>111</v>
      </c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</row>
    <row r="86" spans="1:65" s="2" customFormat="1" ht="22.9" customHeight="1">
      <c r="A86" s="35"/>
      <c r="B86" s="36"/>
      <c r="C86" s="76" t="s">
        <v>112</v>
      </c>
      <c r="D86" s="37"/>
      <c r="E86" s="37"/>
      <c r="F86" s="37"/>
      <c r="G86" s="37"/>
      <c r="H86" s="37"/>
      <c r="I86" s="37"/>
      <c r="J86" s="153">
        <f>BK86</f>
        <v>0</v>
      </c>
      <c r="K86" s="37"/>
      <c r="L86" s="40"/>
      <c r="M86" s="72"/>
      <c r="N86" s="154"/>
      <c r="O86" s="73"/>
      <c r="P86" s="155">
        <f>P87+P127</f>
        <v>0</v>
      </c>
      <c r="Q86" s="73"/>
      <c r="R86" s="155">
        <f>R87+R127</f>
        <v>15.564529260000002</v>
      </c>
      <c r="S86" s="73"/>
      <c r="T86" s="156">
        <f>T87+T127</f>
        <v>0.17859999999999998</v>
      </c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T86" s="18" t="s">
        <v>71</v>
      </c>
      <c r="AU86" s="18" t="s">
        <v>92</v>
      </c>
      <c r="BK86" s="157">
        <f>BK87+BK127</f>
        <v>0</v>
      </c>
    </row>
    <row r="87" spans="1:65" s="12" customFormat="1" ht="25.9" customHeight="1">
      <c r="B87" s="158"/>
      <c r="C87" s="159"/>
      <c r="D87" s="160" t="s">
        <v>71</v>
      </c>
      <c r="E87" s="161" t="s">
        <v>113</v>
      </c>
      <c r="F87" s="161" t="s">
        <v>114</v>
      </c>
      <c r="G87" s="159"/>
      <c r="H87" s="159"/>
      <c r="I87" s="162"/>
      <c r="J87" s="163">
        <f>BK87</f>
        <v>0</v>
      </c>
      <c r="K87" s="159"/>
      <c r="L87" s="164"/>
      <c r="M87" s="165"/>
      <c r="N87" s="166"/>
      <c r="O87" s="166"/>
      <c r="P87" s="167">
        <f>P88+P113</f>
        <v>0</v>
      </c>
      <c r="Q87" s="166"/>
      <c r="R87" s="167">
        <f>R88+R113</f>
        <v>0.28290946</v>
      </c>
      <c r="S87" s="166"/>
      <c r="T87" s="168">
        <f>T88+T113</f>
        <v>0</v>
      </c>
      <c r="AR87" s="169" t="s">
        <v>79</v>
      </c>
      <c r="AT87" s="170" t="s">
        <v>71</v>
      </c>
      <c r="AU87" s="170" t="s">
        <v>72</v>
      </c>
      <c r="AY87" s="169" t="s">
        <v>115</v>
      </c>
      <c r="BK87" s="171">
        <f>BK88+BK113</f>
        <v>0</v>
      </c>
    </row>
    <row r="88" spans="1:65" s="12" customFormat="1" ht="22.9" customHeight="1">
      <c r="B88" s="158"/>
      <c r="C88" s="159"/>
      <c r="D88" s="160" t="s">
        <v>71</v>
      </c>
      <c r="E88" s="172" t="s">
        <v>116</v>
      </c>
      <c r="F88" s="172" t="s">
        <v>117</v>
      </c>
      <c r="G88" s="159"/>
      <c r="H88" s="159"/>
      <c r="I88" s="162"/>
      <c r="J88" s="173">
        <f>BK88</f>
        <v>0</v>
      </c>
      <c r="K88" s="159"/>
      <c r="L88" s="164"/>
      <c r="M88" s="165"/>
      <c r="N88" s="166"/>
      <c r="O88" s="166"/>
      <c r="P88" s="167">
        <f>SUM(P89:P112)</f>
        <v>0</v>
      </c>
      <c r="Q88" s="166"/>
      <c r="R88" s="167">
        <f>SUM(R89:R112)</f>
        <v>0.28290946</v>
      </c>
      <c r="S88" s="166"/>
      <c r="T88" s="168">
        <f>SUM(T89:T112)</f>
        <v>0</v>
      </c>
      <c r="AR88" s="169" t="s">
        <v>79</v>
      </c>
      <c r="AT88" s="170" t="s">
        <v>71</v>
      </c>
      <c r="AU88" s="170" t="s">
        <v>79</v>
      </c>
      <c r="AY88" s="169" t="s">
        <v>115</v>
      </c>
      <c r="BK88" s="171">
        <f>SUM(BK89:BK112)</f>
        <v>0</v>
      </c>
    </row>
    <row r="89" spans="1:65" s="2" customFormat="1" ht="16.5" customHeight="1">
      <c r="A89" s="35"/>
      <c r="B89" s="36"/>
      <c r="C89" s="174" t="s">
        <v>79</v>
      </c>
      <c r="D89" s="174" t="s">
        <v>118</v>
      </c>
      <c r="E89" s="175" t="s">
        <v>119</v>
      </c>
      <c r="F89" s="176" t="s">
        <v>120</v>
      </c>
      <c r="G89" s="177" t="s">
        <v>121</v>
      </c>
      <c r="H89" s="178">
        <v>463.786</v>
      </c>
      <c r="I89" s="179"/>
      <c r="J89" s="180">
        <f>ROUND(I89*H89,2)</f>
        <v>0</v>
      </c>
      <c r="K89" s="176" t="s">
        <v>19</v>
      </c>
      <c r="L89" s="40"/>
      <c r="M89" s="181" t="s">
        <v>19</v>
      </c>
      <c r="N89" s="182" t="s">
        <v>43</v>
      </c>
      <c r="O89" s="65"/>
      <c r="P89" s="183">
        <f>O89*H89</f>
        <v>0</v>
      </c>
      <c r="Q89" s="183">
        <v>6.0999999999999997E-4</v>
      </c>
      <c r="R89" s="183">
        <f>Q89*H89</f>
        <v>0.28290946</v>
      </c>
      <c r="S89" s="183">
        <v>0</v>
      </c>
      <c r="T89" s="184">
        <f>S89*H89</f>
        <v>0</v>
      </c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R89" s="185" t="s">
        <v>122</v>
      </c>
      <c r="AT89" s="185" t="s">
        <v>118</v>
      </c>
      <c r="AU89" s="185" t="s">
        <v>81</v>
      </c>
      <c r="AY89" s="18" t="s">
        <v>115</v>
      </c>
      <c r="BE89" s="186">
        <f>IF(N89="základní",J89,0)</f>
        <v>0</v>
      </c>
      <c r="BF89" s="186">
        <f>IF(N89="snížená",J89,0)</f>
        <v>0</v>
      </c>
      <c r="BG89" s="186">
        <f>IF(N89="zákl. přenesená",J89,0)</f>
        <v>0</v>
      </c>
      <c r="BH89" s="186">
        <f>IF(N89="sníž. přenesená",J89,0)</f>
        <v>0</v>
      </c>
      <c r="BI89" s="186">
        <f>IF(N89="nulová",J89,0)</f>
        <v>0</v>
      </c>
      <c r="BJ89" s="18" t="s">
        <v>79</v>
      </c>
      <c r="BK89" s="186">
        <f>ROUND(I89*H89,2)</f>
        <v>0</v>
      </c>
      <c r="BL89" s="18" t="s">
        <v>122</v>
      </c>
      <c r="BM89" s="185" t="s">
        <v>123</v>
      </c>
    </row>
    <row r="90" spans="1:65" s="2" customFormat="1" ht="11.25">
      <c r="A90" s="35"/>
      <c r="B90" s="36"/>
      <c r="C90" s="37"/>
      <c r="D90" s="187" t="s">
        <v>124</v>
      </c>
      <c r="E90" s="37"/>
      <c r="F90" s="188" t="s">
        <v>125</v>
      </c>
      <c r="G90" s="37"/>
      <c r="H90" s="37"/>
      <c r="I90" s="189"/>
      <c r="J90" s="37"/>
      <c r="K90" s="37"/>
      <c r="L90" s="40"/>
      <c r="M90" s="190"/>
      <c r="N90" s="191"/>
      <c r="O90" s="65"/>
      <c r="P90" s="65"/>
      <c r="Q90" s="65"/>
      <c r="R90" s="65"/>
      <c r="S90" s="65"/>
      <c r="T90" s="66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T90" s="18" t="s">
        <v>124</v>
      </c>
      <c r="AU90" s="18" t="s">
        <v>81</v>
      </c>
    </row>
    <row r="91" spans="1:65" s="13" customFormat="1" ht="11.25">
      <c r="B91" s="192"/>
      <c r="C91" s="193"/>
      <c r="D91" s="187" t="s">
        <v>126</v>
      </c>
      <c r="E91" s="194" t="s">
        <v>19</v>
      </c>
      <c r="F91" s="195" t="s">
        <v>127</v>
      </c>
      <c r="G91" s="193"/>
      <c r="H91" s="194" t="s">
        <v>19</v>
      </c>
      <c r="I91" s="196"/>
      <c r="J91" s="193"/>
      <c r="K91" s="193"/>
      <c r="L91" s="197"/>
      <c r="M91" s="198"/>
      <c r="N91" s="199"/>
      <c r="O91" s="199"/>
      <c r="P91" s="199"/>
      <c r="Q91" s="199"/>
      <c r="R91" s="199"/>
      <c r="S91" s="199"/>
      <c r="T91" s="200"/>
      <c r="AT91" s="201" t="s">
        <v>126</v>
      </c>
      <c r="AU91" s="201" t="s">
        <v>81</v>
      </c>
      <c r="AV91" s="13" t="s">
        <v>79</v>
      </c>
      <c r="AW91" s="13" t="s">
        <v>33</v>
      </c>
      <c r="AX91" s="13" t="s">
        <v>72</v>
      </c>
      <c r="AY91" s="201" t="s">
        <v>115</v>
      </c>
    </row>
    <row r="92" spans="1:65" s="13" customFormat="1" ht="11.25">
      <c r="B92" s="192"/>
      <c r="C92" s="193"/>
      <c r="D92" s="187" t="s">
        <v>126</v>
      </c>
      <c r="E92" s="194" t="s">
        <v>19</v>
      </c>
      <c r="F92" s="195" t="s">
        <v>128</v>
      </c>
      <c r="G92" s="193"/>
      <c r="H92" s="194" t="s">
        <v>19</v>
      </c>
      <c r="I92" s="196"/>
      <c r="J92" s="193"/>
      <c r="K92" s="193"/>
      <c r="L92" s="197"/>
      <c r="M92" s="198"/>
      <c r="N92" s="199"/>
      <c r="O92" s="199"/>
      <c r="P92" s="199"/>
      <c r="Q92" s="199"/>
      <c r="R92" s="199"/>
      <c r="S92" s="199"/>
      <c r="T92" s="200"/>
      <c r="AT92" s="201" t="s">
        <v>126</v>
      </c>
      <c r="AU92" s="201" t="s">
        <v>81</v>
      </c>
      <c r="AV92" s="13" t="s">
        <v>79</v>
      </c>
      <c r="AW92" s="13" t="s">
        <v>33</v>
      </c>
      <c r="AX92" s="13" t="s">
        <v>72</v>
      </c>
      <c r="AY92" s="201" t="s">
        <v>115</v>
      </c>
    </row>
    <row r="93" spans="1:65" s="14" customFormat="1" ht="11.25">
      <c r="B93" s="202"/>
      <c r="C93" s="203"/>
      <c r="D93" s="187" t="s">
        <v>126</v>
      </c>
      <c r="E93" s="204" t="s">
        <v>19</v>
      </c>
      <c r="F93" s="205" t="s">
        <v>129</v>
      </c>
      <c r="G93" s="203"/>
      <c r="H93" s="206">
        <v>134.4</v>
      </c>
      <c r="I93" s="207"/>
      <c r="J93" s="203"/>
      <c r="K93" s="203"/>
      <c r="L93" s="208"/>
      <c r="M93" s="209"/>
      <c r="N93" s="210"/>
      <c r="O93" s="210"/>
      <c r="P93" s="210"/>
      <c r="Q93" s="210"/>
      <c r="R93" s="210"/>
      <c r="S93" s="210"/>
      <c r="T93" s="211"/>
      <c r="AT93" s="212" t="s">
        <v>126</v>
      </c>
      <c r="AU93" s="212" t="s">
        <v>81</v>
      </c>
      <c r="AV93" s="14" t="s">
        <v>81</v>
      </c>
      <c r="AW93" s="14" t="s">
        <v>33</v>
      </c>
      <c r="AX93" s="14" t="s">
        <v>72</v>
      </c>
      <c r="AY93" s="212" t="s">
        <v>115</v>
      </c>
    </row>
    <row r="94" spans="1:65" s="13" customFormat="1" ht="11.25">
      <c r="B94" s="192"/>
      <c r="C94" s="193"/>
      <c r="D94" s="187" t="s">
        <v>126</v>
      </c>
      <c r="E94" s="194" t="s">
        <v>19</v>
      </c>
      <c r="F94" s="195" t="s">
        <v>130</v>
      </c>
      <c r="G94" s="193"/>
      <c r="H94" s="194" t="s">
        <v>19</v>
      </c>
      <c r="I94" s="196"/>
      <c r="J94" s="193"/>
      <c r="K94" s="193"/>
      <c r="L94" s="197"/>
      <c r="M94" s="198"/>
      <c r="N94" s="199"/>
      <c r="O94" s="199"/>
      <c r="P94" s="199"/>
      <c r="Q94" s="199"/>
      <c r="R94" s="199"/>
      <c r="S94" s="199"/>
      <c r="T94" s="200"/>
      <c r="AT94" s="201" t="s">
        <v>126</v>
      </c>
      <c r="AU94" s="201" t="s">
        <v>81</v>
      </c>
      <c r="AV94" s="13" t="s">
        <v>79</v>
      </c>
      <c r="AW94" s="13" t="s">
        <v>33</v>
      </c>
      <c r="AX94" s="13" t="s">
        <v>72</v>
      </c>
      <c r="AY94" s="201" t="s">
        <v>115</v>
      </c>
    </row>
    <row r="95" spans="1:65" s="14" customFormat="1" ht="11.25">
      <c r="B95" s="202"/>
      <c r="C95" s="203"/>
      <c r="D95" s="187" t="s">
        <v>126</v>
      </c>
      <c r="E95" s="204" t="s">
        <v>19</v>
      </c>
      <c r="F95" s="205" t="s">
        <v>131</v>
      </c>
      <c r="G95" s="203"/>
      <c r="H95" s="206">
        <v>92</v>
      </c>
      <c r="I95" s="207"/>
      <c r="J95" s="203"/>
      <c r="K95" s="203"/>
      <c r="L95" s="208"/>
      <c r="M95" s="209"/>
      <c r="N95" s="210"/>
      <c r="O95" s="210"/>
      <c r="P95" s="210"/>
      <c r="Q95" s="210"/>
      <c r="R95" s="210"/>
      <c r="S95" s="210"/>
      <c r="T95" s="211"/>
      <c r="AT95" s="212" t="s">
        <v>126</v>
      </c>
      <c r="AU95" s="212" t="s">
        <v>81</v>
      </c>
      <c r="AV95" s="14" t="s">
        <v>81</v>
      </c>
      <c r="AW95" s="14" t="s">
        <v>33</v>
      </c>
      <c r="AX95" s="14" t="s">
        <v>72</v>
      </c>
      <c r="AY95" s="212" t="s">
        <v>115</v>
      </c>
    </row>
    <row r="96" spans="1:65" s="13" customFormat="1" ht="11.25">
      <c r="B96" s="192"/>
      <c r="C96" s="193"/>
      <c r="D96" s="187" t="s">
        <v>126</v>
      </c>
      <c r="E96" s="194" t="s">
        <v>19</v>
      </c>
      <c r="F96" s="195" t="s">
        <v>132</v>
      </c>
      <c r="G96" s="193"/>
      <c r="H96" s="194" t="s">
        <v>19</v>
      </c>
      <c r="I96" s="196"/>
      <c r="J96" s="193"/>
      <c r="K96" s="193"/>
      <c r="L96" s="197"/>
      <c r="M96" s="198"/>
      <c r="N96" s="199"/>
      <c r="O96" s="199"/>
      <c r="P96" s="199"/>
      <c r="Q96" s="199"/>
      <c r="R96" s="199"/>
      <c r="S96" s="199"/>
      <c r="T96" s="200"/>
      <c r="AT96" s="201" t="s">
        <v>126</v>
      </c>
      <c r="AU96" s="201" t="s">
        <v>81</v>
      </c>
      <c r="AV96" s="13" t="s">
        <v>79</v>
      </c>
      <c r="AW96" s="13" t="s">
        <v>33</v>
      </c>
      <c r="AX96" s="13" t="s">
        <v>72</v>
      </c>
      <c r="AY96" s="201" t="s">
        <v>115</v>
      </c>
    </row>
    <row r="97" spans="2:51" s="14" customFormat="1" ht="11.25">
      <c r="B97" s="202"/>
      <c r="C97" s="203"/>
      <c r="D97" s="187" t="s">
        <v>126</v>
      </c>
      <c r="E97" s="204" t="s">
        <v>19</v>
      </c>
      <c r="F97" s="205" t="s">
        <v>133</v>
      </c>
      <c r="G97" s="203"/>
      <c r="H97" s="206">
        <v>43.8</v>
      </c>
      <c r="I97" s="207"/>
      <c r="J97" s="203"/>
      <c r="K97" s="203"/>
      <c r="L97" s="208"/>
      <c r="M97" s="209"/>
      <c r="N97" s="210"/>
      <c r="O97" s="210"/>
      <c r="P97" s="210"/>
      <c r="Q97" s="210"/>
      <c r="R97" s="210"/>
      <c r="S97" s="210"/>
      <c r="T97" s="211"/>
      <c r="AT97" s="212" t="s">
        <v>126</v>
      </c>
      <c r="AU97" s="212" t="s">
        <v>81</v>
      </c>
      <c r="AV97" s="14" t="s">
        <v>81</v>
      </c>
      <c r="AW97" s="14" t="s">
        <v>33</v>
      </c>
      <c r="AX97" s="14" t="s">
        <v>72</v>
      </c>
      <c r="AY97" s="212" t="s">
        <v>115</v>
      </c>
    </row>
    <row r="98" spans="2:51" s="13" customFormat="1" ht="11.25">
      <c r="B98" s="192"/>
      <c r="C98" s="193"/>
      <c r="D98" s="187" t="s">
        <v>126</v>
      </c>
      <c r="E98" s="194" t="s">
        <v>19</v>
      </c>
      <c r="F98" s="195" t="s">
        <v>134</v>
      </c>
      <c r="G98" s="193"/>
      <c r="H98" s="194" t="s">
        <v>19</v>
      </c>
      <c r="I98" s="196"/>
      <c r="J98" s="193"/>
      <c r="K98" s="193"/>
      <c r="L98" s="197"/>
      <c r="M98" s="198"/>
      <c r="N98" s="199"/>
      <c r="O98" s="199"/>
      <c r="P98" s="199"/>
      <c r="Q98" s="199"/>
      <c r="R98" s="199"/>
      <c r="S98" s="199"/>
      <c r="T98" s="200"/>
      <c r="AT98" s="201" t="s">
        <v>126</v>
      </c>
      <c r="AU98" s="201" t="s">
        <v>81</v>
      </c>
      <c r="AV98" s="13" t="s">
        <v>79</v>
      </c>
      <c r="AW98" s="13" t="s">
        <v>33</v>
      </c>
      <c r="AX98" s="13" t="s">
        <v>72</v>
      </c>
      <c r="AY98" s="201" t="s">
        <v>115</v>
      </c>
    </row>
    <row r="99" spans="2:51" s="14" customFormat="1" ht="11.25">
      <c r="B99" s="202"/>
      <c r="C99" s="203"/>
      <c r="D99" s="187" t="s">
        <v>126</v>
      </c>
      <c r="E99" s="204" t="s">
        <v>19</v>
      </c>
      <c r="F99" s="205" t="s">
        <v>135</v>
      </c>
      <c r="G99" s="203"/>
      <c r="H99" s="206">
        <v>51</v>
      </c>
      <c r="I99" s="207"/>
      <c r="J99" s="203"/>
      <c r="K99" s="203"/>
      <c r="L99" s="208"/>
      <c r="M99" s="209"/>
      <c r="N99" s="210"/>
      <c r="O99" s="210"/>
      <c r="P99" s="210"/>
      <c r="Q99" s="210"/>
      <c r="R99" s="210"/>
      <c r="S99" s="210"/>
      <c r="T99" s="211"/>
      <c r="AT99" s="212" t="s">
        <v>126</v>
      </c>
      <c r="AU99" s="212" t="s">
        <v>81</v>
      </c>
      <c r="AV99" s="14" t="s">
        <v>81</v>
      </c>
      <c r="AW99" s="14" t="s">
        <v>33</v>
      </c>
      <c r="AX99" s="14" t="s">
        <v>72</v>
      </c>
      <c r="AY99" s="212" t="s">
        <v>115</v>
      </c>
    </row>
    <row r="100" spans="2:51" s="13" customFormat="1" ht="11.25">
      <c r="B100" s="192"/>
      <c r="C100" s="193"/>
      <c r="D100" s="187" t="s">
        <v>126</v>
      </c>
      <c r="E100" s="194" t="s">
        <v>19</v>
      </c>
      <c r="F100" s="195" t="s">
        <v>134</v>
      </c>
      <c r="G100" s="193"/>
      <c r="H100" s="194" t="s">
        <v>19</v>
      </c>
      <c r="I100" s="196"/>
      <c r="J100" s="193"/>
      <c r="K100" s="193"/>
      <c r="L100" s="197"/>
      <c r="M100" s="198"/>
      <c r="N100" s="199"/>
      <c r="O100" s="199"/>
      <c r="P100" s="199"/>
      <c r="Q100" s="199"/>
      <c r="R100" s="199"/>
      <c r="S100" s="199"/>
      <c r="T100" s="200"/>
      <c r="AT100" s="201" t="s">
        <v>126</v>
      </c>
      <c r="AU100" s="201" t="s">
        <v>81</v>
      </c>
      <c r="AV100" s="13" t="s">
        <v>79</v>
      </c>
      <c r="AW100" s="13" t="s">
        <v>33</v>
      </c>
      <c r="AX100" s="13" t="s">
        <v>72</v>
      </c>
      <c r="AY100" s="201" t="s">
        <v>115</v>
      </c>
    </row>
    <row r="101" spans="2:51" s="14" customFormat="1" ht="11.25">
      <c r="B101" s="202"/>
      <c r="C101" s="203"/>
      <c r="D101" s="187" t="s">
        <v>126</v>
      </c>
      <c r="E101" s="204" t="s">
        <v>19</v>
      </c>
      <c r="F101" s="205" t="s">
        <v>136</v>
      </c>
      <c r="G101" s="203"/>
      <c r="H101" s="206">
        <v>53.4</v>
      </c>
      <c r="I101" s="207"/>
      <c r="J101" s="203"/>
      <c r="K101" s="203"/>
      <c r="L101" s="208"/>
      <c r="M101" s="209"/>
      <c r="N101" s="210"/>
      <c r="O101" s="210"/>
      <c r="P101" s="210"/>
      <c r="Q101" s="210"/>
      <c r="R101" s="210"/>
      <c r="S101" s="210"/>
      <c r="T101" s="211"/>
      <c r="AT101" s="212" t="s">
        <v>126</v>
      </c>
      <c r="AU101" s="212" t="s">
        <v>81</v>
      </c>
      <c r="AV101" s="14" t="s">
        <v>81</v>
      </c>
      <c r="AW101" s="14" t="s">
        <v>33</v>
      </c>
      <c r="AX101" s="14" t="s">
        <v>72</v>
      </c>
      <c r="AY101" s="212" t="s">
        <v>115</v>
      </c>
    </row>
    <row r="102" spans="2:51" s="13" customFormat="1" ht="11.25">
      <c r="B102" s="192"/>
      <c r="C102" s="193"/>
      <c r="D102" s="187" t="s">
        <v>126</v>
      </c>
      <c r="E102" s="194" t="s">
        <v>19</v>
      </c>
      <c r="F102" s="195" t="s">
        <v>137</v>
      </c>
      <c r="G102" s="193"/>
      <c r="H102" s="194" t="s">
        <v>19</v>
      </c>
      <c r="I102" s="196"/>
      <c r="J102" s="193"/>
      <c r="K102" s="193"/>
      <c r="L102" s="197"/>
      <c r="M102" s="198"/>
      <c r="N102" s="199"/>
      <c r="O102" s="199"/>
      <c r="P102" s="199"/>
      <c r="Q102" s="199"/>
      <c r="R102" s="199"/>
      <c r="S102" s="199"/>
      <c r="T102" s="200"/>
      <c r="AT102" s="201" t="s">
        <v>126</v>
      </c>
      <c r="AU102" s="201" t="s">
        <v>81</v>
      </c>
      <c r="AV102" s="13" t="s">
        <v>79</v>
      </c>
      <c r="AW102" s="13" t="s">
        <v>33</v>
      </c>
      <c r="AX102" s="13" t="s">
        <v>72</v>
      </c>
      <c r="AY102" s="201" t="s">
        <v>115</v>
      </c>
    </row>
    <row r="103" spans="2:51" s="14" customFormat="1" ht="11.25">
      <c r="B103" s="202"/>
      <c r="C103" s="203"/>
      <c r="D103" s="187" t="s">
        <v>126</v>
      </c>
      <c r="E103" s="204" t="s">
        <v>19</v>
      </c>
      <c r="F103" s="205" t="s">
        <v>138</v>
      </c>
      <c r="G103" s="203"/>
      <c r="H103" s="206">
        <v>34.799999999999997</v>
      </c>
      <c r="I103" s="207"/>
      <c r="J103" s="203"/>
      <c r="K103" s="203"/>
      <c r="L103" s="208"/>
      <c r="M103" s="209"/>
      <c r="N103" s="210"/>
      <c r="O103" s="210"/>
      <c r="P103" s="210"/>
      <c r="Q103" s="210"/>
      <c r="R103" s="210"/>
      <c r="S103" s="210"/>
      <c r="T103" s="211"/>
      <c r="AT103" s="212" t="s">
        <v>126</v>
      </c>
      <c r="AU103" s="212" t="s">
        <v>81</v>
      </c>
      <c r="AV103" s="14" t="s">
        <v>81</v>
      </c>
      <c r="AW103" s="14" t="s">
        <v>33</v>
      </c>
      <c r="AX103" s="14" t="s">
        <v>72</v>
      </c>
      <c r="AY103" s="212" t="s">
        <v>115</v>
      </c>
    </row>
    <row r="104" spans="2:51" s="13" customFormat="1" ht="11.25">
      <c r="B104" s="192"/>
      <c r="C104" s="193"/>
      <c r="D104" s="187" t="s">
        <v>126</v>
      </c>
      <c r="E104" s="194" t="s">
        <v>19</v>
      </c>
      <c r="F104" s="195" t="s">
        <v>139</v>
      </c>
      <c r="G104" s="193"/>
      <c r="H104" s="194" t="s">
        <v>19</v>
      </c>
      <c r="I104" s="196"/>
      <c r="J104" s="193"/>
      <c r="K104" s="193"/>
      <c r="L104" s="197"/>
      <c r="M104" s="198"/>
      <c r="N104" s="199"/>
      <c r="O104" s="199"/>
      <c r="P104" s="199"/>
      <c r="Q104" s="199"/>
      <c r="R104" s="199"/>
      <c r="S104" s="199"/>
      <c r="T104" s="200"/>
      <c r="AT104" s="201" t="s">
        <v>126</v>
      </c>
      <c r="AU104" s="201" t="s">
        <v>81</v>
      </c>
      <c r="AV104" s="13" t="s">
        <v>79</v>
      </c>
      <c r="AW104" s="13" t="s">
        <v>33</v>
      </c>
      <c r="AX104" s="13" t="s">
        <v>72</v>
      </c>
      <c r="AY104" s="201" t="s">
        <v>115</v>
      </c>
    </row>
    <row r="105" spans="2:51" s="14" customFormat="1" ht="11.25">
      <c r="B105" s="202"/>
      <c r="C105" s="203"/>
      <c r="D105" s="187" t="s">
        <v>126</v>
      </c>
      <c r="E105" s="204" t="s">
        <v>19</v>
      </c>
      <c r="F105" s="205" t="s">
        <v>140</v>
      </c>
      <c r="G105" s="203"/>
      <c r="H105" s="206">
        <v>19</v>
      </c>
      <c r="I105" s="207"/>
      <c r="J105" s="203"/>
      <c r="K105" s="203"/>
      <c r="L105" s="208"/>
      <c r="M105" s="209"/>
      <c r="N105" s="210"/>
      <c r="O105" s="210"/>
      <c r="P105" s="210"/>
      <c r="Q105" s="210"/>
      <c r="R105" s="210"/>
      <c r="S105" s="210"/>
      <c r="T105" s="211"/>
      <c r="AT105" s="212" t="s">
        <v>126</v>
      </c>
      <c r="AU105" s="212" t="s">
        <v>81</v>
      </c>
      <c r="AV105" s="14" t="s">
        <v>81</v>
      </c>
      <c r="AW105" s="14" t="s">
        <v>33</v>
      </c>
      <c r="AX105" s="14" t="s">
        <v>72</v>
      </c>
      <c r="AY105" s="212" t="s">
        <v>115</v>
      </c>
    </row>
    <row r="106" spans="2:51" s="13" customFormat="1" ht="11.25">
      <c r="B106" s="192"/>
      <c r="C106" s="193"/>
      <c r="D106" s="187" t="s">
        <v>126</v>
      </c>
      <c r="E106" s="194" t="s">
        <v>19</v>
      </c>
      <c r="F106" s="195" t="s">
        <v>141</v>
      </c>
      <c r="G106" s="193"/>
      <c r="H106" s="194" t="s">
        <v>19</v>
      </c>
      <c r="I106" s="196"/>
      <c r="J106" s="193"/>
      <c r="K106" s="193"/>
      <c r="L106" s="197"/>
      <c r="M106" s="198"/>
      <c r="N106" s="199"/>
      <c r="O106" s="199"/>
      <c r="P106" s="199"/>
      <c r="Q106" s="199"/>
      <c r="R106" s="199"/>
      <c r="S106" s="199"/>
      <c r="T106" s="200"/>
      <c r="AT106" s="201" t="s">
        <v>126</v>
      </c>
      <c r="AU106" s="201" t="s">
        <v>81</v>
      </c>
      <c r="AV106" s="13" t="s">
        <v>79</v>
      </c>
      <c r="AW106" s="13" t="s">
        <v>33</v>
      </c>
      <c r="AX106" s="13" t="s">
        <v>72</v>
      </c>
      <c r="AY106" s="201" t="s">
        <v>115</v>
      </c>
    </row>
    <row r="107" spans="2:51" s="14" customFormat="1" ht="11.25">
      <c r="B107" s="202"/>
      <c r="C107" s="203"/>
      <c r="D107" s="187" t="s">
        <v>126</v>
      </c>
      <c r="E107" s="204" t="s">
        <v>19</v>
      </c>
      <c r="F107" s="205" t="s">
        <v>142</v>
      </c>
      <c r="G107" s="203"/>
      <c r="H107" s="206">
        <v>20</v>
      </c>
      <c r="I107" s="207"/>
      <c r="J107" s="203"/>
      <c r="K107" s="203"/>
      <c r="L107" s="208"/>
      <c r="M107" s="209"/>
      <c r="N107" s="210"/>
      <c r="O107" s="210"/>
      <c r="P107" s="210"/>
      <c r="Q107" s="210"/>
      <c r="R107" s="210"/>
      <c r="S107" s="210"/>
      <c r="T107" s="211"/>
      <c r="AT107" s="212" t="s">
        <v>126</v>
      </c>
      <c r="AU107" s="212" t="s">
        <v>81</v>
      </c>
      <c r="AV107" s="14" t="s">
        <v>81</v>
      </c>
      <c r="AW107" s="14" t="s">
        <v>33</v>
      </c>
      <c r="AX107" s="14" t="s">
        <v>72</v>
      </c>
      <c r="AY107" s="212" t="s">
        <v>115</v>
      </c>
    </row>
    <row r="108" spans="2:51" s="13" customFormat="1" ht="11.25">
      <c r="B108" s="192"/>
      <c r="C108" s="193"/>
      <c r="D108" s="187" t="s">
        <v>126</v>
      </c>
      <c r="E108" s="194" t="s">
        <v>19</v>
      </c>
      <c r="F108" s="195" t="s">
        <v>143</v>
      </c>
      <c r="G108" s="193"/>
      <c r="H108" s="194" t="s">
        <v>19</v>
      </c>
      <c r="I108" s="196"/>
      <c r="J108" s="193"/>
      <c r="K108" s="193"/>
      <c r="L108" s="197"/>
      <c r="M108" s="198"/>
      <c r="N108" s="199"/>
      <c r="O108" s="199"/>
      <c r="P108" s="199"/>
      <c r="Q108" s="199"/>
      <c r="R108" s="199"/>
      <c r="S108" s="199"/>
      <c r="T108" s="200"/>
      <c r="AT108" s="201" t="s">
        <v>126</v>
      </c>
      <c r="AU108" s="201" t="s">
        <v>81</v>
      </c>
      <c r="AV108" s="13" t="s">
        <v>79</v>
      </c>
      <c r="AW108" s="13" t="s">
        <v>33</v>
      </c>
      <c r="AX108" s="13" t="s">
        <v>72</v>
      </c>
      <c r="AY108" s="201" t="s">
        <v>115</v>
      </c>
    </row>
    <row r="109" spans="2:51" s="14" customFormat="1" ht="11.25">
      <c r="B109" s="202"/>
      <c r="C109" s="203"/>
      <c r="D109" s="187" t="s">
        <v>126</v>
      </c>
      <c r="E109" s="204" t="s">
        <v>19</v>
      </c>
      <c r="F109" s="205" t="s">
        <v>144</v>
      </c>
      <c r="G109" s="203"/>
      <c r="H109" s="206">
        <v>3.7679999999999998</v>
      </c>
      <c r="I109" s="207"/>
      <c r="J109" s="203"/>
      <c r="K109" s="203"/>
      <c r="L109" s="208"/>
      <c r="M109" s="209"/>
      <c r="N109" s="210"/>
      <c r="O109" s="210"/>
      <c r="P109" s="210"/>
      <c r="Q109" s="210"/>
      <c r="R109" s="210"/>
      <c r="S109" s="210"/>
      <c r="T109" s="211"/>
      <c r="AT109" s="212" t="s">
        <v>126</v>
      </c>
      <c r="AU109" s="212" t="s">
        <v>81</v>
      </c>
      <c r="AV109" s="14" t="s">
        <v>81</v>
      </c>
      <c r="AW109" s="14" t="s">
        <v>33</v>
      </c>
      <c r="AX109" s="14" t="s">
        <v>72</v>
      </c>
      <c r="AY109" s="212" t="s">
        <v>115</v>
      </c>
    </row>
    <row r="110" spans="2:51" s="13" customFormat="1" ht="11.25">
      <c r="B110" s="192"/>
      <c r="C110" s="193"/>
      <c r="D110" s="187" t="s">
        <v>126</v>
      </c>
      <c r="E110" s="194" t="s">
        <v>19</v>
      </c>
      <c r="F110" s="195" t="s">
        <v>145</v>
      </c>
      <c r="G110" s="193"/>
      <c r="H110" s="194" t="s">
        <v>19</v>
      </c>
      <c r="I110" s="196"/>
      <c r="J110" s="193"/>
      <c r="K110" s="193"/>
      <c r="L110" s="197"/>
      <c r="M110" s="198"/>
      <c r="N110" s="199"/>
      <c r="O110" s="199"/>
      <c r="P110" s="199"/>
      <c r="Q110" s="199"/>
      <c r="R110" s="199"/>
      <c r="S110" s="199"/>
      <c r="T110" s="200"/>
      <c r="AT110" s="201" t="s">
        <v>126</v>
      </c>
      <c r="AU110" s="201" t="s">
        <v>81</v>
      </c>
      <c r="AV110" s="13" t="s">
        <v>79</v>
      </c>
      <c r="AW110" s="13" t="s">
        <v>33</v>
      </c>
      <c r="AX110" s="13" t="s">
        <v>72</v>
      </c>
      <c r="AY110" s="201" t="s">
        <v>115</v>
      </c>
    </row>
    <row r="111" spans="2:51" s="14" customFormat="1" ht="11.25">
      <c r="B111" s="202"/>
      <c r="C111" s="203"/>
      <c r="D111" s="187" t="s">
        <v>126</v>
      </c>
      <c r="E111" s="204" t="s">
        <v>19</v>
      </c>
      <c r="F111" s="205" t="s">
        <v>146</v>
      </c>
      <c r="G111" s="203"/>
      <c r="H111" s="206">
        <v>11.618</v>
      </c>
      <c r="I111" s="207"/>
      <c r="J111" s="203"/>
      <c r="K111" s="203"/>
      <c r="L111" s="208"/>
      <c r="M111" s="209"/>
      <c r="N111" s="210"/>
      <c r="O111" s="210"/>
      <c r="P111" s="210"/>
      <c r="Q111" s="210"/>
      <c r="R111" s="210"/>
      <c r="S111" s="210"/>
      <c r="T111" s="211"/>
      <c r="AT111" s="212" t="s">
        <v>126</v>
      </c>
      <c r="AU111" s="212" t="s">
        <v>81</v>
      </c>
      <c r="AV111" s="14" t="s">
        <v>81</v>
      </c>
      <c r="AW111" s="14" t="s">
        <v>33</v>
      </c>
      <c r="AX111" s="14" t="s">
        <v>72</v>
      </c>
      <c r="AY111" s="212" t="s">
        <v>115</v>
      </c>
    </row>
    <row r="112" spans="2:51" s="15" customFormat="1" ht="11.25">
      <c r="B112" s="213"/>
      <c r="C112" s="214"/>
      <c r="D112" s="187" t="s">
        <v>126</v>
      </c>
      <c r="E112" s="215" t="s">
        <v>19</v>
      </c>
      <c r="F112" s="216" t="s">
        <v>147</v>
      </c>
      <c r="G112" s="214"/>
      <c r="H112" s="217">
        <v>463.78599999999994</v>
      </c>
      <c r="I112" s="218"/>
      <c r="J112" s="214"/>
      <c r="K112" s="214"/>
      <c r="L112" s="219"/>
      <c r="M112" s="220"/>
      <c r="N112" s="221"/>
      <c r="O112" s="221"/>
      <c r="P112" s="221"/>
      <c r="Q112" s="221"/>
      <c r="R112" s="221"/>
      <c r="S112" s="221"/>
      <c r="T112" s="222"/>
      <c r="AT112" s="223" t="s">
        <v>126</v>
      </c>
      <c r="AU112" s="223" t="s">
        <v>81</v>
      </c>
      <c r="AV112" s="15" t="s">
        <v>122</v>
      </c>
      <c r="AW112" s="15" t="s">
        <v>33</v>
      </c>
      <c r="AX112" s="15" t="s">
        <v>79</v>
      </c>
      <c r="AY112" s="223" t="s">
        <v>115</v>
      </c>
    </row>
    <row r="113" spans="1:65" s="12" customFormat="1" ht="22.9" customHeight="1">
      <c r="B113" s="158"/>
      <c r="C113" s="159"/>
      <c r="D113" s="160" t="s">
        <v>71</v>
      </c>
      <c r="E113" s="172" t="s">
        <v>148</v>
      </c>
      <c r="F113" s="172" t="s">
        <v>149</v>
      </c>
      <c r="G113" s="159"/>
      <c r="H113" s="159"/>
      <c r="I113" s="162"/>
      <c r="J113" s="173">
        <f>BK113</f>
        <v>0</v>
      </c>
      <c r="K113" s="159"/>
      <c r="L113" s="164"/>
      <c r="M113" s="165"/>
      <c r="N113" s="166"/>
      <c r="O113" s="166"/>
      <c r="P113" s="167">
        <f>SUM(P114:P126)</f>
        <v>0</v>
      </c>
      <c r="Q113" s="166"/>
      <c r="R113" s="167">
        <f>SUM(R114:R126)</f>
        <v>0</v>
      </c>
      <c r="S113" s="166"/>
      <c r="T113" s="168">
        <f>SUM(T114:T126)</f>
        <v>0</v>
      </c>
      <c r="AR113" s="169" t="s">
        <v>79</v>
      </c>
      <c r="AT113" s="170" t="s">
        <v>71</v>
      </c>
      <c r="AU113" s="170" t="s">
        <v>79</v>
      </c>
      <c r="AY113" s="169" t="s">
        <v>115</v>
      </c>
      <c r="BK113" s="171">
        <f>SUM(BK114:BK126)</f>
        <v>0</v>
      </c>
    </row>
    <row r="114" spans="1:65" s="2" customFormat="1" ht="16.5" customHeight="1">
      <c r="A114" s="35"/>
      <c r="B114" s="36"/>
      <c r="C114" s="174" t="s">
        <v>81</v>
      </c>
      <c r="D114" s="174" t="s">
        <v>118</v>
      </c>
      <c r="E114" s="175" t="s">
        <v>150</v>
      </c>
      <c r="F114" s="176" t="s">
        <v>151</v>
      </c>
      <c r="G114" s="177" t="s">
        <v>152</v>
      </c>
      <c r="H114" s="178">
        <v>0.17899999999999999</v>
      </c>
      <c r="I114" s="179"/>
      <c r="J114" s="180">
        <f>ROUND(I114*H114,2)</f>
        <v>0</v>
      </c>
      <c r="K114" s="176" t="s">
        <v>153</v>
      </c>
      <c r="L114" s="40"/>
      <c r="M114" s="181" t="s">
        <v>19</v>
      </c>
      <c r="N114" s="182" t="s">
        <v>43</v>
      </c>
      <c r="O114" s="65"/>
      <c r="P114" s="183">
        <f>O114*H114</f>
        <v>0</v>
      </c>
      <c r="Q114" s="183">
        <v>0</v>
      </c>
      <c r="R114" s="183">
        <f>Q114*H114</f>
        <v>0</v>
      </c>
      <c r="S114" s="183">
        <v>0</v>
      </c>
      <c r="T114" s="184">
        <f>S114*H114</f>
        <v>0</v>
      </c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R114" s="185" t="s">
        <v>122</v>
      </c>
      <c r="AT114" s="185" t="s">
        <v>118</v>
      </c>
      <c r="AU114" s="185" t="s">
        <v>81</v>
      </c>
      <c r="AY114" s="18" t="s">
        <v>115</v>
      </c>
      <c r="BE114" s="186">
        <f>IF(N114="základní",J114,0)</f>
        <v>0</v>
      </c>
      <c r="BF114" s="186">
        <f>IF(N114="snížená",J114,0)</f>
        <v>0</v>
      </c>
      <c r="BG114" s="186">
        <f>IF(N114="zákl. přenesená",J114,0)</f>
        <v>0</v>
      </c>
      <c r="BH114" s="186">
        <f>IF(N114="sníž. přenesená",J114,0)</f>
        <v>0</v>
      </c>
      <c r="BI114" s="186">
        <f>IF(N114="nulová",J114,0)</f>
        <v>0</v>
      </c>
      <c r="BJ114" s="18" t="s">
        <v>79</v>
      </c>
      <c r="BK114" s="186">
        <f>ROUND(I114*H114,2)</f>
        <v>0</v>
      </c>
      <c r="BL114" s="18" t="s">
        <v>122</v>
      </c>
      <c r="BM114" s="185" t="s">
        <v>154</v>
      </c>
    </row>
    <row r="115" spans="1:65" s="2" customFormat="1" ht="11.25">
      <c r="A115" s="35"/>
      <c r="B115" s="36"/>
      <c r="C115" s="37"/>
      <c r="D115" s="187" t="s">
        <v>124</v>
      </c>
      <c r="E115" s="37"/>
      <c r="F115" s="188" t="s">
        <v>155</v>
      </c>
      <c r="G115" s="37"/>
      <c r="H115" s="37"/>
      <c r="I115" s="189"/>
      <c r="J115" s="37"/>
      <c r="K115" s="37"/>
      <c r="L115" s="40"/>
      <c r="M115" s="190"/>
      <c r="N115" s="191"/>
      <c r="O115" s="65"/>
      <c r="P115" s="65"/>
      <c r="Q115" s="65"/>
      <c r="R115" s="65"/>
      <c r="S115" s="65"/>
      <c r="T115" s="66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T115" s="18" t="s">
        <v>124</v>
      </c>
      <c r="AU115" s="18" t="s">
        <v>81</v>
      </c>
    </row>
    <row r="116" spans="1:65" s="2" customFormat="1" ht="11.25">
      <c r="A116" s="35"/>
      <c r="B116" s="36"/>
      <c r="C116" s="37"/>
      <c r="D116" s="224" t="s">
        <v>156</v>
      </c>
      <c r="E116" s="37"/>
      <c r="F116" s="225" t="s">
        <v>157</v>
      </c>
      <c r="G116" s="37"/>
      <c r="H116" s="37"/>
      <c r="I116" s="189"/>
      <c r="J116" s="37"/>
      <c r="K116" s="37"/>
      <c r="L116" s="40"/>
      <c r="M116" s="190"/>
      <c r="N116" s="191"/>
      <c r="O116" s="65"/>
      <c r="P116" s="65"/>
      <c r="Q116" s="65"/>
      <c r="R116" s="65"/>
      <c r="S116" s="65"/>
      <c r="T116" s="66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18" t="s">
        <v>156</v>
      </c>
      <c r="AU116" s="18" t="s">
        <v>81</v>
      </c>
    </row>
    <row r="117" spans="1:65" s="2" customFormat="1" ht="16.5" customHeight="1">
      <c r="A117" s="35"/>
      <c r="B117" s="36"/>
      <c r="C117" s="174" t="s">
        <v>158</v>
      </c>
      <c r="D117" s="174" t="s">
        <v>118</v>
      </c>
      <c r="E117" s="175" t="s">
        <v>159</v>
      </c>
      <c r="F117" s="176" t="s">
        <v>160</v>
      </c>
      <c r="G117" s="177" t="s">
        <v>152</v>
      </c>
      <c r="H117" s="178">
        <v>0.17899999999999999</v>
      </c>
      <c r="I117" s="179"/>
      <c r="J117" s="180">
        <f>ROUND(I117*H117,2)</f>
        <v>0</v>
      </c>
      <c r="K117" s="176" t="s">
        <v>153</v>
      </c>
      <c r="L117" s="40"/>
      <c r="M117" s="181" t="s">
        <v>19</v>
      </c>
      <c r="N117" s="182" t="s">
        <v>43</v>
      </c>
      <c r="O117" s="65"/>
      <c r="P117" s="183">
        <f>O117*H117</f>
        <v>0</v>
      </c>
      <c r="Q117" s="183">
        <v>0</v>
      </c>
      <c r="R117" s="183">
        <f>Q117*H117</f>
        <v>0</v>
      </c>
      <c r="S117" s="183">
        <v>0</v>
      </c>
      <c r="T117" s="184">
        <f>S117*H117</f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R117" s="185" t="s">
        <v>122</v>
      </c>
      <c r="AT117" s="185" t="s">
        <v>118</v>
      </c>
      <c r="AU117" s="185" t="s">
        <v>81</v>
      </c>
      <c r="AY117" s="18" t="s">
        <v>115</v>
      </c>
      <c r="BE117" s="186">
        <f>IF(N117="základní",J117,0)</f>
        <v>0</v>
      </c>
      <c r="BF117" s="186">
        <f>IF(N117="snížená",J117,0)</f>
        <v>0</v>
      </c>
      <c r="BG117" s="186">
        <f>IF(N117="zákl. přenesená",J117,0)</f>
        <v>0</v>
      </c>
      <c r="BH117" s="186">
        <f>IF(N117="sníž. přenesená",J117,0)</f>
        <v>0</v>
      </c>
      <c r="BI117" s="186">
        <f>IF(N117="nulová",J117,0)</f>
        <v>0</v>
      </c>
      <c r="BJ117" s="18" t="s">
        <v>79</v>
      </c>
      <c r="BK117" s="186">
        <f>ROUND(I117*H117,2)</f>
        <v>0</v>
      </c>
      <c r="BL117" s="18" t="s">
        <v>122</v>
      </c>
      <c r="BM117" s="185" t="s">
        <v>161</v>
      </c>
    </row>
    <row r="118" spans="1:65" s="2" customFormat="1" ht="11.25">
      <c r="A118" s="35"/>
      <c r="B118" s="36"/>
      <c r="C118" s="37"/>
      <c r="D118" s="187" t="s">
        <v>124</v>
      </c>
      <c r="E118" s="37"/>
      <c r="F118" s="188" t="s">
        <v>162</v>
      </c>
      <c r="G118" s="37"/>
      <c r="H118" s="37"/>
      <c r="I118" s="189"/>
      <c r="J118" s="37"/>
      <c r="K118" s="37"/>
      <c r="L118" s="40"/>
      <c r="M118" s="190"/>
      <c r="N118" s="191"/>
      <c r="O118" s="65"/>
      <c r="P118" s="65"/>
      <c r="Q118" s="65"/>
      <c r="R118" s="65"/>
      <c r="S118" s="65"/>
      <c r="T118" s="66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8" t="s">
        <v>124</v>
      </c>
      <c r="AU118" s="18" t="s">
        <v>81</v>
      </c>
    </row>
    <row r="119" spans="1:65" s="2" customFormat="1" ht="11.25">
      <c r="A119" s="35"/>
      <c r="B119" s="36"/>
      <c r="C119" s="37"/>
      <c r="D119" s="224" t="s">
        <v>156</v>
      </c>
      <c r="E119" s="37"/>
      <c r="F119" s="225" t="s">
        <v>163</v>
      </c>
      <c r="G119" s="37"/>
      <c r="H119" s="37"/>
      <c r="I119" s="189"/>
      <c r="J119" s="37"/>
      <c r="K119" s="37"/>
      <c r="L119" s="40"/>
      <c r="M119" s="190"/>
      <c r="N119" s="191"/>
      <c r="O119" s="65"/>
      <c r="P119" s="65"/>
      <c r="Q119" s="65"/>
      <c r="R119" s="65"/>
      <c r="S119" s="65"/>
      <c r="T119" s="66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8" t="s">
        <v>156</v>
      </c>
      <c r="AU119" s="18" t="s">
        <v>81</v>
      </c>
    </row>
    <row r="120" spans="1:65" s="2" customFormat="1" ht="16.5" customHeight="1">
      <c r="A120" s="35"/>
      <c r="B120" s="36"/>
      <c r="C120" s="174" t="s">
        <v>122</v>
      </c>
      <c r="D120" s="174" t="s">
        <v>118</v>
      </c>
      <c r="E120" s="175" t="s">
        <v>164</v>
      </c>
      <c r="F120" s="176" t="s">
        <v>165</v>
      </c>
      <c r="G120" s="177" t="s">
        <v>152</v>
      </c>
      <c r="H120" s="178">
        <v>1.79</v>
      </c>
      <c r="I120" s="179"/>
      <c r="J120" s="180">
        <f>ROUND(I120*H120,2)</f>
        <v>0</v>
      </c>
      <c r="K120" s="176" t="s">
        <v>153</v>
      </c>
      <c r="L120" s="40"/>
      <c r="M120" s="181" t="s">
        <v>19</v>
      </c>
      <c r="N120" s="182" t="s">
        <v>43</v>
      </c>
      <c r="O120" s="65"/>
      <c r="P120" s="183">
        <f>O120*H120</f>
        <v>0</v>
      </c>
      <c r="Q120" s="183">
        <v>0</v>
      </c>
      <c r="R120" s="183">
        <f>Q120*H120</f>
        <v>0</v>
      </c>
      <c r="S120" s="183">
        <v>0</v>
      </c>
      <c r="T120" s="184">
        <f>S120*H120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185" t="s">
        <v>122</v>
      </c>
      <c r="AT120" s="185" t="s">
        <v>118</v>
      </c>
      <c r="AU120" s="185" t="s">
        <v>81</v>
      </c>
      <c r="AY120" s="18" t="s">
        <v>115</v>
      </c>
      <c r="BE120" s="186">
        <f>IF(N120="základní",J120,0)</f>
        <v>0</v>
      </c>
      <c r="BF120" s="186">
        <f>IF(N120="snížená",J120,0)</f>
        <v>0</v>
      </c>
      <c r="BG120" s="186">
        <f>IF(N120="zákl. přenesená",J120,0)</f>
        <v>0</v>
      </c>
      <c r="BH120" s="186">
        <f>IF(N120="sníž. přenesená",J120,0)</f>
        <v>0</v>
      </c>
      <c r="BI120" s="186">
        <f>IF(N120="nulová",J120,0)</f>
        <v>0</v>
      </c>
      <c r="BJ120" s="18" t="s">
        <v>79</v>
      </c>
      <c r="BK120" s="186">
        <f>ROUND(I120*H120,2)</f>
        <v>0</v>
      </c>
      <c r="BL120" s="18" t="s">
        <v>122</v>
      </c>
      <c r="BM120" s="185" t="s">
        <v>166</v>
      </c>
    </row>
    <row r="121" spans="1:65" s="2" customFormat="1" ht="19.5">
      <c r="A121" s="35"/>
      <c r="B121" s="36"/>
      <c r="C121" s="37"/>
      <c r="D121" s="187" t="s">
        <v>124</v>
      </c>
      <c r="E121" s="37"/>
      <c r="F121" s="188" t="s">
        <v>167</v>
      </c>
      <c r="G121" s="37"/>
      <c r="H121" s="37"/>
      <c r="I121" s="189"/>
      <c r="J121" s="37"/>
      <c r="K121" s="37"/>
      <c r="L121" s="40"/>
      <c r="M121" s="190"/>
      <c r="N121" s="191"/>
      <c r="O121" s="65"/>
      <c r="P121" s="65"/>
      <c r="Q121" s="65"/>
      <c r="R121" s="65"/>
      <c r="S121" s="65"/>
      <c r="T121" s="66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8" t="s">
        <v>124</v>
      </c>
      <c r="AU121" s="18" t="s">
        <v>81</v>
      </c>
    </row>
    <row r="122" spans="1:65" s="2" customFormat="1" ht="11.25">
      <c r="A122" s="35"/>
      <c r="B122" s="36"/>
      <c r="C122" s="37"/>
      <c r="D122" s="224" t="s">
        <v>156</v>
      </c>
      <c r="E122" s="37"/>
      <c r="F122" s="225" t="s">
        <v>168</v>
      </c>
      <c r="G122" s="37"/>
      <c r="H122" s="37"/>
      <c r="I122" s="189"/>
      <c r="J122" s="37"/>
      <c r="K122" s="37"/>
      <c r="L122" s="40"/>
      <c r="M122" s="190"/>
      <c r="N122" s="191"/>
      <c r="O122" s="65"/>
      <c r="P122" s="65"/>
      <c r="Q122" s="65"/>
      <c r="R122" s="65"/>
      <c r="S122" s="65"/>
      <c r="T122" s="66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156</v>
      </c>
      <c r="AU122" s="18" t="s">
        <v>81</v>
      </c>
    </row>
    <row r="123" spans="1:65" s="14" customFormat="1" ht="11.25">
      <c r="B123" s="202"/>
      <c r="C123" s="203"/>
      <c r="D123" s="187" t="s">
        <v>126</v>
      </c>
      <c r="E123" s="203"/>
      <c r="F123" s="205" t="s">
        <v>169</v>
      </c>
      <c r="G123" s="203"/>
      <c r="H123" s="206">
        <v>1.79</v>
      </c>
      <c r="I123" s="207"/>
      <c r="J123" s="203"/>
      <c r="K123" s="203"/>
      <c r="L123" s="208"/>
      <c r="M123" s="209"/>
      <c r="N123" s="210"/>
      <c r="O123" s="210"/>
      <c r="P123" s="210"/>
      <c r="Q123" s="210"/>
      <c r="R123" s="210"/>
      <c r="S123" s="210"/>
      <c r="T123" s="211"/>
      <c r="AT123" s="212" t="s">
        <v>126</v>
      </c>
      <c r="AU123" s="212" t="s">
        <v>81</v>
      </c>
      <c r="AV123" s="14" t="s">
        <v>81</v>
      </c>
      <c r="AW123" s="14" t="s">
        <v>4</v>
      </c>
      <c r="AX123" s="14" t="s">
        <v>79</v>
      </c>
      <c r="AY123" s="212" t="s">
        <v>115</v>
      </c>
    </row>
    <row r="124" spans="1:65" s="2" customFormat="1" ht="21.75" customHeight="1">
      <c r="A124" s="35"/>
      <c r="B124" s="36"/>
      <c r="C124" s="174" t="s">
        <v>116</v>
      </c>
      <c r="D124" s="174" t="s">
        <v>118</v>
      </c>
      <c r="E124" s="175" t="s">
        <v>170</v>
      </c>
      <c r="F124" s="176" t="s">
        <v>171</v>
      </c>
      <c r="G124" s="177" t="s">
        <v>152</v>
      </c>
      <c r="H124" s="178">
        <v>0.17899999999999999</v>
      </c>
      <c r="I124" s="179"/>
      <c r="J124" s="180">
        <f>ROUND(I124*H124,2)</f>
        <v>0</v>
      </c>
      <c r="K124" s="176" t="s">
        <v>153</v>
      </c>
      <c r="L124" s="40"/>
      <c r="M124" s="181" t="s">
        <v>19</v>
      </c>
      <c r="N124" s="182" t="s">
        <v>43</v>
      </c>
      <c r="O124" s="65"/>
      <c r="P124" s="183">
        <f>O124*H124</f>
        <v>0</v>
      </c>
      <c r="Q124" s="183">
        <v>0</v>
      </c>
      <c r="R124" s="183">
        <f>Q124*H124</f>
        <v>0</v>
      </c>
      <c r="S124" s="183">
        <v>0</v>
      </c>
      <c r="T124" s="184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85" t="s">
        <v>122</v>
      </c>
      <c r="AT124" s="185" t="s">
        <v>118</v>
      </c>
      <c r="AU124" s="185" t="s">
        <v>81</v>
      </c>
      <c r="AY124" s="18" t="s">
        <v>115</v>
      </c>
      <c r="BE124" s="186">
        <f>IF(N124="základní",J124,0)</f>
        <v>0</v>
      </c>
      <c r="BF124" s="186">
        <f>IF(N124="snížená",J124,0)</f>
        <v>0</v>
      </c>
      <c r="BG124" s="186">
        <f>IF(N124="zákl. přenesená",J124,0)</f>
        <v>0</v>
      </c>
      <c r="BH124" s="186">
        <f>IF(N124="sníž. přenesená",J124,0)</f>
        <v>0</v>
      </c>
      <c r="BI124" s="186">
        <f>IF(N124="nulová",J124,0)</f>
        <v>0</v>
      </c>
      <c r="BJ124" s="18" t="s">
        <v>79</v>
      </c>
      <c r="BK124" s="186">
        <f>ROUND(I124*H124,2)</f>
        <v>0</v>
      </c>
      <c r="BL124" s="18" t="s">
        <v>122</v>
      </c>
      <c r="BM124" s="185" t="s">
        <v>172</v>
      </c>
    </row>
    <row r="125" spans="1:65" s="2" customFormat="1" ht="11.25">
      <c r="A125" s="35"/>
      <c r="B125" s="36"/>
      <c r="C125" s="37"/>
      <c r="D125" s="187" t="s">
        <v>124</v>
      </c>
      <c r="E125" s="37"/>
      <c r="F125" s="188" t="s">
        <v>173</v>
      </c>
      <c r="G125" s="37"/>
      <c r="H125" s="37"/>
      <c r="I125" s="189"/>
      <c r="J125" s="37"/>
      <c r="K125" s="37"/>
      <c r="L125" s="40"/>
      <c r="M125" s="190"/>
      <c r="N125" s="191"/>
      <c r="O125" s="65"/>
      <c r="P125" s="65"/>
      <c r="Q125" s="65"/>
      <c r="R125" s="65"/>
      <c r="S125" s="65"/>
      <c r="T125" s="66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124</v>
      </c>
      <c r="AU125" s="18" t="s">
        <v>81</v>
      </c>
    </row>
    <row r="126" spans="1:65" s="2" customFormat="1" ht="11.25">
      <c r="A126" s="35"/>
      <c r="B126" s="36"/>
      <c r="C126" s="37"/>
      <c r="D126" s="224" t="s">
        <v>156</v>
      </c>
      <c r="E126" s="37"/>
      <c r="F126" s="225" t="s">
        <v>174</v>
      </c>
      <c r="G126" s="37"/>
      <c r="H126" s="37"/>
      <c r="I126" s="189"/>
      <c r="J126" s="37"/>
      <c r="K126" s="37"/>
      <c r="L126" s="40"/>
      <c r="M126" s="190"/>
      <c r="N126" s="191"/>
      <c r="O126" s="65"/>
      <c r="P126" s="65"/>
      <c r="Q126" s="65"/>
      <c r="R126" s="65"/>
      <c r="S126" s="65"/>
      <c r="T126" s="66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8" t="s">
        <v>156</v>
      </c>
      <c r="AU126" s="18" t="s">
        <v>81</v>
      </c>
    </row>
    <row r="127" spans="1:65" s="12" customFormat="1" ht="25.9" customHeight="1">
      <c r="B127" s="158"/>
      <c r="C127" s="159"/>
      <c r="D127" s="160" t="s">
        <v>71</v>
      </c>
      <c r="E127" s="161" t="s">
        <v>175</v>
      </c>
      <c r="F127" s="161" t="s">
        <v>176</v>
      </c>
      <c r="G127" s="159"/>
      <c r="H127" s="159"/>
      <c r="I127" s="162"/>
      <c r="J127" s="163">
        <f>BK127</f>
        <v>0</v>
      </c>
      <c r="K127" s="159"/>
      <c r="L127" s="164"/>
      <c r="M127" s="165"/>
      <c r="N127" s="166"/>
      <c r="O127" s="166"/>
      <c r="P127" s="167">
        <f>P128+P150+P203</f>
        <v>0</v>
      </c>
      <c r="Q127" s="166"/>
      <c r="R127" s="167">
        <f>R128+R150+R203</f>
        <v>15.281619800000001</v>
      </c>
      <c r="S127" s="166"/>
      <c r="T127" s="168">
        <f>T128+T150+T203</f>
        <v>0.17859999999999998</v>
      </c>
      <c r="AR127" s="169" t="s">
        <v>81</v>
      </c>
      <c r="AT127" s="170" t="s">
        <v>71</v>
      </c>
      <c r="AU127" s="170" t="s">
        <v>72</v>
      </c>
      <c r="AY127" s="169" t="s">
        <v>115</v>
      </c>
      <c r="BK127" s="171">
        <f>BK128+BK150+BK203</f>
        <v>0</v>
      </c>
    </row>
    <row r="128" spans="1:65" s="12" customFormat="1" ht="22.9" customHeight="1">
      <c r="B128" s="158"/>
      <c r="C128" s="159"/>
      <c r="D128" s="160" t="s">
        <v>71</v>
      </c>
      <c r="E128" s="172" t="s">
        <v>177</v>
      </c>
      <c r="F128" s="172" t="s">
        <v>178</v>
      </c>
      <c r="G128" s="159"/>
      <c r="H128" s="159"/>
      <c r="I128" s="162"/>
      <c r="J128" s="173">
        <f>BK128</f>
        <v>0</v>
      </c>
      <c r="K128" s="159"/>
      <c r="L128" s="164"/>
      <c r="M128" s="165"/>
      <c r="N128" s="166"/>
      <c r="O128" s="166"/>
      <c r="P128" s="167">
        <f>SUM(P129:P149)</f>
        <v>0</v>
      </c>
      <c r="Q128" s="166"/>
      <c r="R128" s="167">
        <f>SUM(R129:R149)</f>
        <v>0.63436999999999999</v>
      </c>
      <c r="S128" s="166"/>
      <c r="T128" s="168">
        <f>SUM(T129:T149)</f>
        <v>0</v>
      </c>
      <c r="AR128" s="169" t="s">
        <v>81</v>
      </c>
      <c r="AT128" s="170" t="s">
        <v>71</v>
      </c>
      <c r="AU128" s="170" t="s">
        <v>79</v>
      </c>
      <c r="AY128" s="169" t="s">
        <v>115</v>
      </c>
      <c r="BK128" s="171">
        <f>SUM(BK129:BK149)</f>
        <v>0</v>
      </c>
    </row>
    <row r="129" spans="1:65" s="2" customFormat="1" ht="16.5" customHeight="1">
      <c r="A129" s="35"/>
      <c r="B129" s="36"/>
      <c r="C129" s="174" t="s">
        <v>179</v>
      </c>
      <c r="D129" s="174" t="s">
        <v>118</v>
      </c>
      <c r="E129" s="175" t="s">
        <v>180</v>
      </c>
      <c r="F129" s="176" t="s">
        <v>181</v>
      </c>
      <c r="G129" s="177" t="s">
        <v>121</v>
      </c>
      <c r="H129" s="178">
        <v>39.5</v>
      </c>
      <c r="I129" s="179"/>
      <c r="J129" s="180">
        <f>ROUND(I129*H129,2)</f>
        <v>0</v>
      </c>
      <c r="K129" s="176" t="s">
        <v>153</v>
      </c>
      <c r="L129" s="40"/>
      <c r="M129" s="181" t="s">
        <v>19</v>
      </c>
      <c r="N129" s="182" t="s">
        <v>43</v>
      </c>
      <c r="O129" s="65"/>
      <c r="P129" s="183">
        <f>O129*H129</f>
        <v>0</v>
      </c>
      <c r="Q129" s="183">
        <v>6.0000000000000002E-5</v>
      </c>
      <c r="R129" s="183">
        <f>Q129*H129</f>
        <v>2.3700000000000001E-3</v>
      </c>
      <c r="S129" s="183">
        <v>0</v>
      </c>
      <c r="T129" s="184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85" t="s">
        <v>182</v>
      </c>
      <c r="AT129" s="185" t="s">
        <v>118</v>
      </c>
      <c r="AU129" s="185" t="s">
        <v>81</v>
      </c>
      <c r="AY129" s="18" t="s">
        <v>115</v>
      </c>
      <c r="BE129" s="186">
        <f>IF(N129="základní",J129,0)</f>
        <v>0</v>
      </c>
      <c r="BF129" s="186">
        <f>IF(N129="snížená",J129,0)</f>
        <v>0</v>
      </c>
      <c r="BG129" s="186">
        <f>IF(N129="zákl. přenesená",J129,0)</f>
        <v>0</v>
      </c>
      <c r="BH129" s="186">
        <f>IF(N129="sníž. přenesená",J129,0)</f>
        <v>0</v>
      </c>
      <c r="BI129" s="186">
        <f>IF(N129="nulová",J129,0)</f>
        <v>0</v>
      </c>
      <c r="BJ129" s="18" t="s">
        <v>79</v>
      </c>
      <c r="BK129" s="186">
        <f>ROUND(I129*H129,2)</f>
        <v>0</v>
      </c>
      <c r="BL129" s="18" t="s">
        <v>182</v>
      </c>
      <c r="BM129" s="185" t="s">
        <v>183</v>
      </c>
    </row>
    <row r="130" spans="1:65" s="2" customFormat="1" ht="11.25">
      <c r="A130" s="35"/>
      <c r="B130" s="36"/>
      <c r="C130" s="37"/>
      <c r="D130" s="187" t="s">
        <v>124</v>
      </c>
      <c r="E130" s="37"/>
      <c r="F130" s="188" t="s">
        <v>184</v>
      </c>
      <c r="G130" s="37"/>
      <c r="H130" s="37"/>
      <c r="I130" s="189"/>
      <c r="J130" s="37"/>
      <c r="K130" s="37"/>
      <c r="L130" s="40"/>
      <c r="M130" s="190"/>
      <c r="N130" s="191"/>
      <c r="O130" s="65"/>
      <c r="P130" s="65"/>
      <c r="Q130" s="65"/>
      <c r="R130" s="65"/>
      <c r="S130" s="65"/>
      <c r="T130" s="66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8" t="s">
        <v>124</v>
      </c>
      <c r="AU130" s="18" t="s">
        <v>81</v>
      </c>
    </row>
    <row r="131" spans="1:65" s="2" customFormat="1" ht="11.25">
      <c r="A131" s="35"/>
      <c r="B131" s="36"/>
      <c r="C131" s="37"/>
      <c r="D131" s="224" t="s">
        <v>156</v>
      </c>
      <c r="E131" s="37"/>
      <c r="F131" s="225" t="s">
        <v>185</v>
      </c>
      <c r="G131" s="37"/>
      <c r="H131" s="37"/>
      <c r="I131" s="189"/>
      <c r="J131" s="37"/>
      <c r="K131" s="37"/>
      <c r="L131" s="40"/>
      <c r="M131" s="190"/>
      <c r="N131" s="191"/>
      <c r="O131" s="65"/>
      <c r="P131" s="65"/>
      <c r="Q131" s="65"/>
      <c r="R131" s="65"/>
      <c r="S131" s="65"/>
      <c r="T131" s="66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156</v>
      </c>
      <c r="AU131" s="18" t="s">
        <v>81</v>
      </c>
    </row>
    <row r="132" spans="1:65" s="13" customFormat="1" ht="11.25">
      <c r="B132" s="192"/>
      <c r="C132" s="193"/>
      <c r="D132" s="187" t="s">
        <v>126</v>
      </c>
      <c r="E132" s="194" t="s">
        <v>19</v>
      </c>
      <c r="F132" s="195" t="s">
        <v>186</v>
      </c>
      <c r="G132" s="193"/>
      <c r="H132" s="194" t="s">
        <v>19</v>
      </c>
      <c r="I132" s="196"/>
      <c r="J132" s="193"/>
      <c r="K132" s="193"/>
      <c r="L132" s="197"/>
      <c r="M132" s="198"/>
      <c r="N132" s="199"/>
      <c r="O132" s="199"/>
      <c r="P132" s="199"/>
      <c r="Q132" s="199"/>
      <c r="R132" s="199"/>
      <c r="S132" s="199"/>
      <c r="T132" s="200"/>
      <c r="AT132" s="201" t="s">
        <v>126</v>
      </c>
      <c r="AU132" s="201" t="s">
        <v>81</v>
      </c>
      <c r="AV132" s="13" t="s">
        <v>79</v>
      </c>
      <c r="AW132" s="13" t="s">
        <v>33</v>
      </c>
      <c r="AX132" s="13" t="s">
        <v>72</v>
      </c>
      <c r="AY132" s="201" t="s">
        <v>115</v>
      </c>
    </row>
    <row r="133" spans="1:65" s="14" customFormat="1" ht="11.25">
      <c r="B133" s="202"/>
      <c r="C133" s="203"/>
      <c r="D133" s="187" t="s">
        <v>126</v>
      </c>
      <c r="E133" s="204" t="s">
        <v>19</v>
      </c>
      <c r="F133" s="205" t="s">
        <v>187</v>
      </c>
      <c r="G133" s="203"/>
      <c r="H133" s="206">
        <v>39.5</v>
      </c>
      <c r="I133" s="207"/>
      <c r="J133" s="203"/>
      <c r="K133" s="203"/>
      <c r="L133" s="208"/>
      <c r="M133" s="209"/>
      <c r="N133" s="210"/>
      <c r="O133" s="210"/>
      <c r="P133" s="210"/>
      <c r="Q133" s="210"/>
      <c r="R133" s="210"/>
      <c r="S133" s="210"/>
      <c r="T133" s="211"/>
      <c r="AT133" s="212" t="s">
        <v>126</v>
      </c>
      <c r="AU133" s="212" t="s">
        <v>81</v>
      </c>
      <c r="AV133" s="14" t="s">
        <v>81</v>
      </c>
      <c r="AW133" s="14" t="s">
        <v>33</v>
      </c>
      <c r="AX133" s="14" t="s">
        <v>72</v>
      </c>
      <c r="AY133" s="212" t="s">
        <v>115</v>
      </c>
    </row>
    <row r="134" spans="1:65" s="15" customFormat="1" ht="11.25">
      <c r="B134" s="213"/>
      <c r="C134" s="214"/>
      <c r="D134" s="187" t="s">
        <v>126</v>
      </c>
      <c r="E134" s="215" t="s">
        <v>19</v>
      </c>
      <c r="F134" s="216" t="s">
        <v>147</v>
      </c>
      <c r="G134" s="214"/>
      <c r="H134" s="217">
        <v>39.5</v>
      </c>
      <c r="I134" s="218"/>
      <c r="J134" s="214"/>
      <c r="K134" s="214"/>
      <c r="L134" s="219"/>
      <c r="M134" s="220"/>
      <c r="N134" s="221"/>
      <c r="O134" s="221"/>
      <c r="P134" s="221"/>
      <c r="Q134" s="221"/>
      <c r="R134" s="221"/>
      <c r="S134" s="221"/>
      <c r="T134" s="222"/>
      <c r="AT134" s="223" t="s">
        <v>126</v>
      </c>
      <c r="AU134" s="223" t="s">
        <v>81</v>
      </c>
      <c r="AV134" s="15" t="s">
        <v>122</v>
      </c>
      <c r="AW134" s="15" t="s">
        <v>33</v>
      </c>
      <c r="AX134" s="15" t="s">
        <v>79</v>
      </c>
      <c r="AY134" s="223" t="s">
        <v>115</v>
      </c>
    </row>
    <row r="135" spans="1:65" s="2" customFormat="1" ht="21.75" customHeight="1">
      <c r="A135" s="35"/>
      <c r="B135" s="36"/>
      <c r="C135" s="174" t="s">
        <v>188</v>
      </c>
      <c r="D135" s="174" t="s">
        <v>118</v>
      </c>
      <c r="E135" s="175" t="s">
        <v>189</v>
      </c>
      <c r="F135" s="176" t="s">
        <v>190</v>
      </c>
      <c r="G135" s="177" t="s">
        <v>121</v>
      </c>
      <c r="H135" s="178">
        <v>39.5</v>
      </c>
      <c r="I135" s="179"/>
      <c r="J135" s="180">
        <f>ROUND(I135*H135,2)</f>
        <v>0</v>
      </c>
      <c r="K135" s="176" t="s">
        <v>153</v>
      </c>
      <c r="L135" s="40"/>
      <c r="M135" s="181" t="s">
        <v>19</v>
      </c>
      <c r="N135" s="182" t="s">
        <v>43</v>
      </c>
      <c r="O135" s="65"/>
      <c r="P135" s="183">
        <f>O135*H135</f>
        <v>0</v>
      </c>
      <c r="Q135" s="183">
        <v>1.6E-2</v>
      </c>
      <c r="R135" s="183">
        <f>Q135*H135</f>
        <v>0.63200000000000001</v>
      </c>
      <c r="S135" s="183">
        <v>0</v>
      </c>
      <c r="T135" s="184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85" t="s">
        <v>182</v>
      </c>
      <c r="AT135" s="185" t="s">
        <v>118</v>
      </c>
      <c r="AU135" s="185" t="s">
        <v>81</v>
      </c>
      <c r="AY135" s="18" t="s">
        <v>115</v>
      </c>
      <c r="BE135" s="186">
        <f>IF(N135="základní",J135,0)</f>
        <v>0</v>
      </c>
      <c r="BF135" s="186">
        <f>IF(N135="snížená",J135,0)</f>
        <v>0</v>
      </c>
      <c r="BG135" s="186">
        <f>IF(N135="zákl. přenesená",J135,0)</f>
        <v>0</v>
      </c>
      <c r="BH135" s="186">
        <f>IF(N135="sníž. přenesená",J135,0)</f>
        <v>0</v>
      </c>
      <c r="BI135" s="186">
        <f>IF(N135="nulová",J135,0)</f>
        <v>0</v>
      </c>
      <c r="BJ135" s="18" t="s">
        <v>79</v>
      </c>
      <c r="BK135" s="186">
        <f>ROUND(I135*H135,2)</f>
        <v>0</v>
      </c>
      <c r="BL135" s="18" t="s">
        <v>182</v>
      </c>
      <c r="BM135" s="185" t="s">
        <v>191</v>
      </c>
    </row>
    <row r="136" spans="1:65" s="2" customFormat="1" ht="11.25">
      <c r="A136" s="35"/>
      <c r="B136" s="36"/>
      <c r="C136" s="37"/>
      <c r="D136" s="187" t="s">
        <v>124</v>
      </c>
      <c r="E136" s="37"/>
      <c r="F136" s="188" t="s">
        <v>192</v>
      </c>
      <c r="G136" s="37"/>
      <c r="H136" s="37"/>
      <c r="I136" s="189"/>
      <c r="J136" s="37"/>
      <c r="K136" s="37"/>
      <c r="L136" s="40"/>
      <c r="M136" s="190"/>
      <c r="N136" s="191"/>
      <c r="O136" s="65"/>
      <c r="P136" s="65"/>
      <c r="Q136" s="65"/>
      <c r="R136" s="65"/>
      <c r="S136" s="65"/>
      <c r="T136" s="66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8" t="s">
        <v>124</v>
      </c>
      <c r="AU136" s="18" t="s">
        <v>81</v>
      </c>
    </row>
    <row r="137" spans="1:65" s="2" customFormat="1" ht="11.25">
      <c r="A137" s="35"/>
      <c r="B137" s="36"/>
      <c r="C137" s="37"/>
      <c r="D137" s="224" t="s">
        <v>156</v>
      </c>
      <c r="E137" s="37"/>
      <c r="F137" s="225" t="s">
        <v>193</v>
      </c>
      <c r="G137" s="37"/>
      <c r="H137" s="37"/>
      <c r="I137" s="189"/>
      <c r="J137" s="37"/>
      <c r="K137" s="37"/>
      <c r="L137" s="40"/>
      <c r="M137" s="190"/>
      <c r="N137" s="191"/>
      <c r="O137" s="65"/>
      <c r="P137" s="65"/>
      <c r="Q137" s="65"/>
      <c r="R137" s="65"/>
      <c r="S137" s="65"/>
      <c r="T137" s="66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8" t="s">
        <v>156</v>
      </c>
      <c r="AU137" s="18" t="s">
        <v>81</v>
      </c>
    </row>
    <row r="138" spans="1:65" s="13" customFormat="1" ht="11.25">
      <c r="B138" s="192"/>
      <c r="C138" s="193"/>
      <c r="D138" s="187" t="s">
        <v>126</v>
      </c>
      <c r="E138" s="194" t="s">
        <v>19</v>
      </c>
      <c r="F138" s="195" t="s">
        <v>194</v>
      </c>
      <c r="G138" s="193"/>
      <c r="H138" s="194" t="s">
        <v>19</v>
      </c>
      <c r="I138" s="196"/>
      <c r="J138" s="193"/>
      <c r="K138" s="193"/>
      <c r="L138" s="197"/>
      <c r="M138" s="198"/>
      <c r="N138" s="199"/>
      <c r="O138" s="199"/>
      <c r="P138" s="199"/>
      <c r="Q138" s="199"/>
      <c r="R138" s="199"/>
      <c r="S138" s="199"/>
      <c r="T138" s="200"/>
      <c r="AT138" s="201" t="s">
        <v>126</v>
      </c>
      <c r="AU138" s="201" t="s">
        <v>81</v>
      </c>
      <c r="AV138" s="13" t="s">
        <v>79</v>
      </c>
      <c r="AW138" s="13" t="s">
        <v>33</v>
      </c>
      <c r="AX138" s="13" t="s">
        <v>72</v>
      </c>
      <c r="AY138" s="201" t="s">
        <v>115</v>
      </c>
    </row>
    <row r="139" spans="1:65" s="14" customFormat="1" ht="11.25">
      <c r="B139" s="202"/>
      <c r="C139" s="203"/>
      <c r="D139" s="187" t="s">
        <v>126</v>
      </c>
      <c r="E139" s="204" t="s">
        <v>19</v>
      </c>
      <c r="F139" s="205" t="s">
        <v>187</v>
      </c>
      <c r="G139" s="203"/>
      <c r="H139" s="206">
        <v>39.5</v>
      </c>
      <c r="I139" s="207"/>
      <c r="J139" s="203"/>
      <c r="K139" s="203"/>
      <c r="L139" s="208"/>
      <c r="M139" s="209"/>
      <c r="N139" s="210"/>
      <c r="O139" s="210"/>
      <c r="P139" s="210"/>
      <c r="Q139" s="210"/>
      <c r="R139" s="210"/>
      <c r="S139" s="210"/>
      <c r="T139" s="211"/>
      <c r="AT139" s="212" t="s">
        <v>126</v>
      </c>
      <c r="AU139" s="212" t="s">
        <v>81</v>
      </c>
      <c r="AV139" s="14" t="s">
        <v>81</v>
      </c>
      <c r="AW139" s="14" t="s">
        <v>33</v>
      </c>
      <c r="AX139" s="14" t="s">
        <v>72</v>
      </c>
      <c r="AY139" s="212" t="s">
        <v>115</v>
      </c>
    </row>
    <row r="140" spans="1:65" s="15" customFormat="1" ht="11.25">
      <c r="B140" s="213"/>
      <c r="C140" s="214"/>
      <c r="D140" s="187" t="s">
        <v>126</v>
      </c>
      <c r="E140" s="215" t="s">
        <v>19</v>
      </c>
      <c r="F140" s="216" t="s">
        <v>147</v>
      </c>
      <c r="G140" s="214"/>
      <c r="H140" s="217">
        <v>39.5</v>
      </c>
      <c r="I140" s="218"/>
      <c r="J140" s="214"/>
      <c r="K140" s="214"/>
      <c r="L140" s="219"/>
      <c r="M140" s="220"/>
      <c r="N140" s="221"/>
      <c r="O140" s="221"/>
      <c r="P140" s="221"/>
      <c r="Q140" s="221"/>
      <c r="R140" s="221"/>
      <c r="S140" s="221"/>
      <c r="T140" s="222"/>
      <c r="AT140" s="223" t="s">
        <v>126</v>
      </c>
      <c r="AU140" s="223" t="s">
        <v>81</v>
      </c>
      <c r="AV140" s="15" t="s">
        <v>122</v>
      </c>
      <c r="AW140" s="15" t="s">
        <v>33</v>
      </c>
      <c r="AX140" s="15" t="s">
        <v>79</v>
      </c>
      <c r="AY140" s="223" t="s">
        <v>115</v>
      </c>
    </row>
    <row r="141" spans="1:65" s="2" customFormat="1" ht="16.5" customHeight="1">
      <c r="A141" s="35"/>
      <c r="B141" s="36"/>
      <c r="C141" s="174" t="s">
        <v>195</v>
      </c>
      <c r="D141" s="174" t="s">
        <v>118</v>
      </c>
      <c r="E141" s="175" t="s">
        <v>196</v>
      </c>
      <c r="F141" s="176" t="s">
        <v>197</v>
      </c>
      <c r="G141" s="177" t="s">
        <v>198</v>
      </c>
      <c r="H141" s="178">
        <v>10</v>
      </c>
      <c r="I141" s="179"/>
      <c r="J141" s="180">
        <f>ROUND(I141*H141,2)</f>
        <v>0</v>
      </c>
      <c r="K141" s="176" t="s">
        <v>19</v>
      </c>
      <c r="L141" s="40"/>
      <c r="M141" s="181" t="s">
        <v>19</v>
      </c>
      <c r="N141" s="182" t="s">
        <v>43</v>
      </c>
      <c r="O141" s="65"/>
      <c r="P141" s="183">
        <f>O141*H141</f>
        <v>0</v>
      </c>
      <c r="Q141" s="183">
        <v>0</v>
      </c>
      <c r="R141" s="183">
        <f>Q141*H141</f>
        <v>0</v>
      </c>
      <c r="S141" s="183">
        <v>0</v>
      </c>
      <c r="T141" s="184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85" t="s">
        <v>182</v>
      </c>
      <c r="AT141" s="185" t="s">
        <v>118</v>
      </c>
      <c r="AU141" s="185" t="s">
        <v>81</v>
      </c>
      <c r="AY141" s="18" t="s">
        <v>115</v>
      </c>
      <c r="BE141" s="186">
        <f>IF(N141="základní",J141,0)</f>
        <v>0</v>
      </c>
      <c r="BF141" s="186">
        <f>IF(N141="snížená",J141,0)</f>
        <v>0</v>
      </c>
      <c r="BG141" s="186">
        <f>IF(N141="zákl. přenesená",J141,0)</f>
        <v>0</v>
      </c>
      <c r="BH141" s="186">
        <f>IF(N141="sníž. přenesená",J141,0)</f>
        <v>0</v>
      </c>
      <c r="BI141" s="186">
        <f>IF(N141="nulová",J141,0)</f>
        <v>0</v>
      </c>
      <c r="BJ141" s="18" t="s">
        <v>79</v>
      </c>
      <c r="BK141" s="186">
        <f>ROUND(I141*H141,2)</f>
        <v>0</v>
      </c>
      <c r="BL141" s="18" t="s">
        <v>182</v>
      </c>
      <c r="BM141" s="185" t="s">
        <v>199</v>
      </c>
    </row>
    <row r="142" spans="1:65" s="2" customFormat="1" ht="11.25">
      <c r="A142" s="35"/>
      <c r="B142" s="36"/>
      <c r="C142" s="37"/>
      <c r="D142" s="187" t="s">
        <v>124</v>
      </c>
      <c r="E142" s="37"/>
      <c r="F142" s="188" t="s">
        <v>197</v>
      </c>
      <c r="G142" s="37"/>
      <c r="H142" s="37"/>
      <c r="I142" s="189"/>
      <c r="J142" s="37"/>
      <c r="K142" s="37"/>
      <c r="L142" s="40"/>
      <c r="M142" s="190"/>
      <c r="N142" s="191"/>
      <c r="O142" s="65"/>
      <c r="P142" s="65"/>
      <c r="Q142" s="65"/>
      <c r="R142" s="65"/>
      <c r="S142" s="65"/>
      <c r="T142" s="66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8" t="s">
        <v>124</v>
      </c>
      <c r="AU142" s="18" t="s">
        <v>81</v>
      </c>
    </row>
    <row r="143" spans="1:65" s="13" customFormat="1" ht="11.25">
      <c r="B143" s="192"/>
      <c r="C143" s="193"/>
      <c r="D143" s="187" t="s">
        <v>126</v>
      </c>
      <c r="E143" s="194" t="s">
        <v>19</v>
      </c>
      <c r="F143" s="195" t="s">
        <v>200</v>
      </c>
      <c r="G143" s="193"/>
      <c r="H143" s="194" t="s">
        <v>19</v>
      </c>
      <c r="I143" s="196"/>
      <c r="J143" s="193"/>
      <c r="K143" s="193"/>
      <c r="L143" s="197"/>
      <c r="M143" s="198"/>
      <c r="N143" s="199"/>
      <c r="O143" s="199"/>
      <c r="P143" s="199"/>
      <c r="Q143" s="199"/>
      <c r="R143" s="199"/>
      <c r="S143" s="199"/>
      <c r="T143" s="200"/>
      <c r="AT143" s="201" t="s">
        <v>126</v>
      </c>
      <c r="AU143" s="201" t="s">
        <v>81</v>
      </c>
      <c r="AV143" s="13" t="s">
        <v>79</v>
      </c>
      <c r="AW143" s="13" t="s">
        <v>33</v>
      </c>
      <c r="AX143" s="13" t="s">
        <v>72</v>
      </c>
      <c r="AY143" s="201" t="s">
        <v>115</v>
      </c>
    </row>
    <row r="144" spans="1:65" s="13" customFormat="1" ht="11.25">
      <c r="B144" s="192"/>
      <c r="C144" s="193"/>
      <c r="D144" s="187" t="s">
        <v>126</v>
      </c>
      <c r="E144" s="194" t="s">
        <v>19</v>
      </c>
      <c r="F144" s="195" t="s">
        <v>201</v>
      </c>
      <c r="G144" s="193"/>
      <c r="H144" s="194" t="s">
        <v>19</v>
      </c>
      <c r="I144" s="196"/>
      <c r="J144" s="193"/>
      <c r="K144" s="193"/>
      <c r="L144" s="197"/>
      <c r="M144" s="198"/>
      <c r="N144" s="199"/>
      <c r="O144" s="199"/>
      <c r="P144" s="199"/>
      <c r="Q144" s="199"/>
      <c r="R144" s="199"/>
      <c r="S144" s="199"/>
      <c r="T144" s="200"/>
      <c r="AT144" s="201" t="s">
        <v>126</v>
      </c>
      <c r="AU144" s="201" t="s">
        <v>81</v>
      </c>
      <c r="AV144" s="13" t="s">
        <v>79</v>
      </c>
      <c r="AW144" s="13" t="s">
        <v>33</v>
      </c>
      <c r="AX144" s="13" t="s">
        <v>72</v>
      </c>
      <c r="AY144" s="201" t="s">
        <v>115</v>
      </c>
    </row>
    <row r="145" spans="1:65" s="14" customFormat="1" ht="11.25">
      <c r="B145" s="202"/>
      <c r="C145" s="203"/>
      <c r="D145" s="187" t="s">
        <v>126</v>
      </c>
      <c r="E145" s="204" t="s">
        <v>19</v>
      </c>
      <c r="F145" s="205" t="s">
        <v>202</v>
      </c>
      <c r="G145" s="203"/>
      <c r="H145" s="206">
        <v>10</v>
      </c>
      <c r="I145" s="207"/>
      <c r="J145" s="203"/>
      <c r="K145" s="203"/>
      <c r="L145" s="208"/>
      <c r="M145" s="209"/>
      <c r="N145" s="210"/>
      <c r="O145" s="210"/>
      <c r="P145" s="210"/>
      <c r="Q145" s="210"/>
      <c r="R145" s="210"/>
      <c r="S145" s="210"/>
      <c r="T145" s="211"/>
      <c r="AT145" s="212" t="s">
        <v>126</v>
      </c>
      <c r="AU145" s="212" t="s">
        <v>81</v>
      </c>
      <c r="AV145" s="14" t="s">
        <v>81</v>
      </c>
      <c r="AW145" s="14" t="s">
        <v>33</v>
      </c>
      <c r="AX145" s="14" t="s">
        <v>72</v>
      </c>
      <c r="AY145" s="212" t="s">
        <v>115</v>
      </c>
    </row>
    <row r="146" spans="1:65" s="15" customFormat="1" ht="11.25">
      <c r="B146" s="213"/>
      <c r="C146" s="214"/>
      <c r="D146" s="187" t="s">
        <v>126</v>
      </c>
      <c r="E146" s="215" t="s">
        <v>19</v>
      </c>
      <c r="F146" s="216" t="s">
        <v>147</v>
      </c>
      <c r="G146" s="214"/>
      <c r="H146" s="217">
        <v>10</v>
      </c>
      <c r="I146" s="218"/>
      <c r="J146" s="214"/>
      <c r="K146" s="214"/>
      <c r="L146" s="219"/>
      <c r="M146" s="220"/>
      <c r="N146" s="221"/>
      <c r="O146" s="221"/>
      <c r="P146" s="221"/>
      <c r="Q146" s="221"/>
      <c r="R146" s="221"/>
      <c r="S146" s="221"/>
      <c r="T146" s="222"/>
      <c r="AT146" s="223" t="s">
        <v>126</v>
      </c>
      <c r="AU146" s="223" t="s">
        <v>81</v>
      </c>
      <c r="AV146" s="15" t="s">
        <v>122</v>
      </c>
      <c r="AW146" s="15" t="s">
        <v>33</v>
      </c>
      <c r="AX146" s="15" t="s">
        <v>79</v>
      </c>
      <c r="AY146" s="223" t="s">
        <v>115</v>
      </c>
    </row>
    <row r="147" spans="1:65" s="2" customFormat="1" ht="16.5" customHeight="1">
      <c r="A147" s="35"/>
      <c r="B147" s="36"/>
      <c r="C147" s="174" t="s">
        <v>203</v>
      </c>
      <c r="D147" s="174" t="s">
        <v>118</v>
      </c>
      <c r="E147" s="175" t="s">
        <v>204</v>
      </c>
      <c r="F147" s="176" t="s">
        <v>205</v>
      </c>
      <c r="G147" s="177" t="s">
        <v>206</v>
      </c>
      <c r="H147" s="226"/>
      <c r="I147" s="179"/>
      <c r="J147" s="180">
        <f>ROUND(I147*H147,2)</f>
        <v>0</v>
      </c>
      <c r="K147" s="176" t="s">
        <v>153</v>
      </c>
      <c r="L147" s="40"/>
      <c r="M147" s="181" t="s">
        <v>19</v>
      </c>
      <c r="N147" s="182" t="s">
        <v>43</v>
      </c>
      <c r="O147" s="65"/>
      <c r="P147" s="183">
        <f>O147*H147</f>
        <v>0</v>
      </c>
      <c r="Q147" s="183">
        <v>0</v>
      </c>
      <c r="R147" s="183">
        <f>Q147*H147</f>
        <v>0</v>
      </c>
      <c r="S147" s="183">
        <v>0</v>
      </c>
      <c r="T147" s="184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85" t="s">
        <v>182</v>
      </c>
      <c r="AT147" s="185" t="s">
        <v>118</v>
      </c>
      <c r="AU147" s="185" t="s">
        <v>81</v>
      </c>
      <c r="AY147" s="18" t="s">
        <v>115</v>
      </c>
      <c r="BE147" s="186">
        <f>IF(N147="základní",J147,0)</f>
        <v>0</v>
      </c>
      <c r="BF147" s="186">
        <f>IF(N147="snížená",J147,0)</f>
        <v>0</v>
      </c>
      <c r="BG147" s="186">
        <f>IF(N147="zákl. přenesená",J147,0)</f>
        <v>0</v>
      </c>
      <c r="BH147" s="186">
        <f>IF(N147="sníž. přenesená",J147,0)</f>
        <v>0</v>
      </c>
      <c r="BI147" s="186">
        <f>IF(N147="nulová",J147,0)</f>
        <v>0</v>
      </c>
      <c r="BJ147" s="18" t="s">
        <v>79</v>
      </c>
      <c r="BK147" s="186">
        <f>ROUND(I147*H147,2)</f>
        <v>0</v>
      </c>
      <c r="BL147" s="18" t="s">
        <v>182</v>
      </c>
      <c r="BM147" s="185" t="s">
        <v>207</v>
      </c>
    </row>
    <row r="148" spans="1:65" s="2" customFormat="1" ht="19.5">
      <c r="A148" s="35"/>
      <c r="B148" s="36"/>
      <c r="C148" s="37"/>
      <c r="D148" s="187" t="s">
        <v>124</v>
      </c>
      <c r="E148" s="37"/>
      <c r="F148" s="188" t="s">
        <v>208</v>
      </c>
      <c r="G148" s="37"/>
      <c r="H148" s="37"/>
      <c r="I148" s="189"/>
      <c r="J148" s="37"/>
      <c r="K148" s="37"/>
      <c r="L148" s="40"/>
      <c r="M148" s="190"/>
      <c r="N148" s="191"/>
      <c r="O148" s="65"/>
      <c r="P148" s="65"/>
      <c r="Q148" s="65"/>
      <c r="R148" s="65"/>
      <c r="S148" s="65"/>
      <c r="T148" s="66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8" t="s">
        <v>124</v>
      </c>
      <c r="AU148" s="18" t="s">
        <v>81</v>
      </c>
    </row>
    <row r="149" spans="1:65" s="2" customFormat="1" ht="11.25">
      <c r="A149" s="35"/>
      <c r="B149" s="36"/>
      <c r="C149" s="37"/>
      <c r="D149" s="224" t="s">
        <v>156</v>
      </c>
      <c r="E149" s="37"/>
      <c r="F149" s="225" t="s">
        <v>209</v>
      </c>
      <c r="G149" s="37"/>
      <c r="H149" s="37"/>
      <c r="I149" s="189"/>
      <c r="J149" s="37"/>
      <c r="K149" s="37"/>
      <c r="L149" s="40"/>
      <c r="M149" s="190"/>
      <c r="N149" s="191"/>
      <c r="O149" s="65"/>
      <c r="P149" s="65"/>
      <c r="Q149" s="65"/>
      <c r="R149" s="65"/>
      <c r="S149" s="65"/>
      <c r="T149" s="66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8" t="s">
        <v>156</v>
      </c>
      <c r="AU149" s="18" t="s">
        <v>81</v>
      </c>
    </row>
    <row r="150" spans="1:65" s="12" customFormat="1" ht="22.9" customHeight="1">
      <c r="B150" s="158"/>
      <c r="C150" s="159"/>
      <c r="D150" s="160" t="s">
        <v>71</v>
      </c>
      <c r="E150" s="172" t="s">
        <v>210</v>
      </c>
      <c r="F150" s="172" t="s">
        <v>211</v>
      </c>
      <c r="G150" s="159"/>
      <c r="H150" s="159"/>
      <c r="I150" s="162"/>
      <c r="J150" s="173">
        <f>BK150</f>
        <v>0</v>
      </c>
      <c r="K150" s="159"/>
      <c r="L150" s="164"/>
      <c r="M150" s="165"/>
      <c r="N150" s="166"/>
      <c r="O150" s="166"/>
      <c r="P150" s="167">
        <f>SUM(P151:P202)</f>
        <v>0</v>
      </c>
      <c r="Q150" s="166"/>
      <c r="R150" s="167">
        <f>SUM(R151:R202)</f>
        <v>3.4471800000000004E-2</v>
      </c>
      <c r="S150" s="166"/>
      <c r="T150" s="168">
        <f>SUM(T151:T202)</f>
        <v>0.17859999999999998</v>
      </c>
      <c r="AR150" s="169" t="s">
        <v>81</v>
      </c>
      <c r="AT150" s="170" t="s">
        <v>71</v>
      </c>
      <c r="AU150" s="170" t="s">
        <v>79</v>
      </c>
      <c r="AY150" s="169" t="s">
        <v>115</v>
      </c>
      <c r="BK150" s="171">
        <f>SUM(BK151:BK202)</f>
        <v>0</v>
      </c>
    </row>
    <row r="151" spans="1:65" s="2" customFormat="1" ht="21.75" customHeight="1">
      <c r="A151" s="35"/>
      <c r="B151" s="36"/>
      <c r="C151" s="174" t="s">
        <v>202</v>
      </c>
      <c r="D151" s="174" t="s">
        <v>118</v>
      </c>
      <c r="E151" s="175" t="s">
        <v>212</v>
      </c>
      <c r="F151" s="176" t="s">
        <v>213</v>
      </c>
      <c r="G151" s="177" t="s">
        <v>121</v>
      </c>
      <c r="H151" s="178">
        <v>88.6</v>
      </c>
      <c r="I151" s="179"/>
      <c r="J151" s="180">
        <f>ROUND(I151*H151,2)</f>
        <v>0</v>
      </c>
      <c r="K151" s="176" t="s">
        <v>153</v>
      </c>
      <c r="L151" s="40"/>
      <c r="M151" s="181" t="s">
        <v>19</v>
      </c>
      <c r="N151" s="182" t="s">
        <v>43</v>
      </c>
      <c r="O151" s="65"/>
      <c r="P151" s="183">
        <f>O151*H151</f>
        <v>0</v>
      </c>
      <c r="Q151" s="183">
        <v>0</v>
      </c>
      <c r="R151" s="183">
        <f>Q151*H151</f>
        <v>0</v>
      </c>
      <c r="S151" s="183">
        <v>1E-3</v>
      </c>
      <c r="T151" s="184">
        <f>S151*H151</f>
        <v>8.8599999999999998E-2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85" t="s">
        <v>182</v>
      </c>
      <c r="AT151" s="185" t="s">
        <v>118</v>
      </c>
      <c r="AU151" s="185" t="s">
        <v>81</v>
      </c>
      <c r="AY151" s="18" t="s">
        <v>115</v>
      </c>
      <c r="BE151" s="186">
        <f>IF(N151="základní",J151,0)</f>
        <v>0</v>
      </c>
      <c r="BF151" s="186">
        <f>IF(N151="snížená",J151,0)</f>
        <v>0</v>
      </c>
      <c r="BG151" s="186">
        <f>IF(N151="zákl. přenesená",J151,0)</f>
        <v>0</v>
      </c>
      <c r="BH151" s="186">
        <f>IF(N151="sníž. přenesená",J151,0)</f>
        <v>0</v>
      </c>
      <c r="BI151" s="186">
        <f>IF(N151="nulová",J151,0)</f>
        <v>0</v>
      </c>
      <c r="BJ151" s="18" t="s">
        <v>79</v>
      </c>
      <c r="BK151" s="186">
        <f>ROUND(I151*H151,2)</f>
        <v>0</v>
      </c>
      <c r="BL151" s="18" t="s">
        <v>182</v>
      </c>
      <c r="BM151" s="185" t="s">
        <v>214</v>
      </c>
    </row>
    <row r="152" spans="1:65" s="2" customFormat="1" ht="11.25">
      <c r="A152" s="35"/>
      <c r="B152" s="36"/>
      <c r="C152" s="37"/>
      <c r="D152" s="187" t="s">
        <v>124</v>
      </c>
      <c r="E152" s="37"/>
      <c r="F152" s="188" t="s">
        <v>215</v>
      </c>
      <c r="G152" s="37"/>
      <c r="H152" s="37"/>
      <c r="I152" s="189"/>
      <c r="J152" s="37"/>
      <c r="K152" s="37"/>
      <c r="L152" s="40"/>
      <c r="M152" s="190"/>
      <c r="N152" s="191"/>
      <c r="O152" s="65"/>
      <c r="P152" s="65"/>
      <c r="Q152" s="65"/>
      <c r="R152" s="65"/>
      <c r="S152" s="65"/>
      <c r="T152" s="66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8" t="s">
        <v>124</v>
      </c>
      <c r="AU152" s="18" t="s">
        <v>81</v>
      </c>
    </row>
    <row r="153" spans="1:65" s="2" customFormat="1" ht="11.25">
      <c r="A153" s="35"/>
      <c r="B153" s="36"/>
      <c r="C153" s="37"/>
      <c r="D153" s="224" t="s">
        <v>156</v>
      </c>
      <c r="E153" s="37"/>
      <c r="F153" s="225" t="s">
        <v>216</v>
      </c>
      <c r="G153" s="37"/>
      <c r="H153" s="37"/>
      <c r="I153" s="189"/>
      <c r="J153" s="37"/>
      <c r="K153" s="37"/>
      <c r="L153" s="40"/>
      <c r="M153" s="190"/>
      <c r="N153" s="191"/>
      <c r="O153" s="65"/>
      <c r="P153" s="65"/>
      <c r="Q153" s="65"/>
      <c r="R153" s="65"/>
      <c r="S153" s="65"/>
      <c r="T153" s="66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8" t="s">
        <v>156</v>
      </c>
      <c r="AU153" s="18" t="s">
        <v>81</v>
      </c>
    </row>
    <row r="154" spans="1:65" s="13" customFormat="1" ht="11.25">
      <c r="B154" s="192"/>
      <c r="C154" s="193"/>
      <c r="D154" s="187" t="s">
        <v>126</v>
      </c>
      <c r="E154" s="194" t="s">
        <v>19</v>
      </c>
      <c r="F154" s="195" t="s">
        <v>217</v>
      </c>
      <c r="G154" s="193"/>
      <c r="H154" s="194" t="s">
        <v>19</v>
      </c>
      <c r="I154" s="196"/>
      <c r="J154" s="193"/>
      <c r="K154" s="193"/>
      <c r="L154" s="197"/>
      <c r="M154" s="198"/>
      <c r="N154" s="199"/>
      <c r="O154" s="199"/>
      <c r="P154" s="199"/>
      <c r="Q154" s="199"/>
      <c r="R154" s="199"/>
      <c r="S154" s="199"/>
      <c r="T154" s="200"/>
      <c r="AT154" s="201" t="s">
        <v>126</v>
      </c>
      <c r="AU154" s="201" t="s">
        <v>81</v>
      </c>
      <c r="AV154" s="13" t="s">
        <v>79</v>
      </c>
      <c r="AW154" s="13" t="s">
        <v>33</v>
      </c>
      <c r="AX154" s="13" t="s">
        <v>72</v>
      </c>
      <c r="AY154" s="201" t="s">
        <v>115</v>
      </c>
    </row>
    <row r="155" spans="1:65" s="14" customFormat="1" ht="11.25">
      <c r="B155" s="202"/>
      <c r="C155" s="203"/>
      <c r="D155" s="187" t="s">
        <v>126</v>
      </c>
      <c r="E155" s="204" t="s">
        <v>19</v>
      </c>
      <c r="F155" s="205" t="s">
        <v>218</v>
      </c>
      <c r="G155" s="203"/>
      <c r="H155" s="206">
        <v>88.6</v>
      </c>
      <c r="I155" s="207"/>
      <c r="J155" s="203"/>
      <c r="K155" s="203"/>
      <c r="L155" s="208"/>
      <c r="M155" s="209"/>
      <c r="N155" s="210"/>
      <c r="O155" s="210"/>
      <c r="P155" s="210"/>
      <c r="Q155" s="210"/>
      <c r="R155" s="210"/>
      <c r="S155" s="210"/>
      <c r="T155" s="211"/>
      <c r="AT155" s="212" t="s">
        <v>126</v>
      </c>
      <c r="AU155" s="212" t="s">
        <v>81</v>
      </c>
      <c r="AV155" s="14" t="s">
        <v>81</v>
      </c>
      <c r="AW155" s="14" t="s">
        <v>33</v>
      </c>
      <c r="AX155" s="14" t="s">
        <v>72</v>
      </c>
      <c r="AY155" s="212" t="s">
        <v>115</v>
      </c>
    </row>
    <row r="156" spans="1:65" s="13" customFormat="1" ht="11.25">
      <c r="B156" s="192"/>
      <c r="C156" s="193"/>
      <c r="D156" s="187" t="s">
        <v>126</v>
      </c>
      <c r="E156" s="194" t="s">
        <v>19</v>
      </c>
      <c r="F156" s="195" t="s">
        <v>219</v>
      </c>
      <c r="G156" s="193"/>
      <c r="H156" s="194" t="s">
        <v>19</v>
      </c>
      <c r="I156" s="196"/>
      <c r="J156" s="193"/>
      <c r="K156" s="193"/>
      <c r="L156" s="197"/>
      <c r="M156" s="198"/>
      <c r="N156" s="199"/>
      <c r="O156" s="199"/>
      <c r="P156" s="199"/>
      <c r="Q156" s="199"/>
      <c r="R156" s="199"/>
      <c r="S156" s="199"/>
      <c r="T156" s="200"/>
      <c r="AT156" s="201" t="s">
        <v>126</v>
      </c>
      <c r="AU156" s="201" t="s">
        <v>81</v>
      </c>
      <c r="AV156" s="13" t="s">
        <v>79</v>
      </c>
      <c r="AW156" s="13" t="s">
        <v>33</v>
      </c>
      <c r="AX156" s="13" t="s">
        <v>72</v>
      </c>
      <c r="AY156" s="201" t="s">
        <v>115</v>
      </c>
    </row>
    <row r="157" spans="1:65" s="13" customFormat="1" ht="11.25">
      <c r="B157" s="192"/>
      <c r="C157" s="193"/>
      <c r="D157" s="187" t="s">
        <v>126</v>
      </c>
      <c r="E157" s="194" t="s">
        <v>19</v>
      </c>
      <c r="F157" s="195" t="s">
        <v>220</v>
      </c>
      <c r="G157" s="193"/>
      <c r="H157" s="194" t="s">
        <v>19</v>
      </c>
      <c r="I157" s="196"/>
      <c r="J157" s="193"/>
      <c r="K157" s="193"/>
      <c r="L157" s="197"/>
      <c r="M157" s="198"/>
      <c r="N157" s="199"/>
      <c r="O157" s="199"/>
      <c r="P157" s="199"/>
      <c r="Q157" s="199"/>
      <c r="R157" s="199"/>
      <c r="S157" s="199"/>
      <c r="T157" s="200"/>
      <c r="AT157" s="201" t="s">
        <v>126</v>
      </c>
      <c r="AU157" s="201" t="s">
        <v>81</v>
      </c>
      <c r="AV157" s="13" t="s">
        <v>79</v>
      </c>
      <c r="AW157" s="13" t="s">
        <v>33</v>
      </c>
      <c r="AX157" s="13" t="s">
        <v>72</v>
      </c>
      <c r="AY157" s="201" t="s">
        <v>115</v>
      </c>
    </row>
    <row r="158" spans="1:65" s="15" customFormat="1" ht="11.25">
      <c r="B158" s="213"/>
      <c r="C158" s="214"/>
      <c r="D158" s="187" t="s">
        <v>126</v>
      </c>
      <c r="E158" s="215" t="s">
        <v>19</v>
      </c>
      <c r="F158" s="216" t="s">
        <v>147</v>
      </c>
      <c r="G158" s="214"/>
      <c r="H158" s="217">
        <v>88.6</v>
      </c>
      <c r="I158" s="218"/>
      <c r="J158" s="214"/>
      <c r="K158" s="214"/>
      <c r="L158" s="219"/>
      <c r="M158" s="220"/>
      <c r="N158" s="221"/>
      <c r="O158" s="221"/>
      <c r="P158" s="221"/>
      <c r="Q158" s="221"/>
      <c r="R158" s="221"/>
      <c r="S158" s="221"/>
      <c r="T158" s="222"/>
      <c r="AT158" s="223" t="s">
        <v>126</v>
      </c>
      <c r="AU158" s="223" t="s">
        <v>81</v>
      </c>
      <c r="AV158" s="15" t="s">
        <v>122</v>
      </c>
      <c r="AW158" s="15" t="s">
        <v>33</v>
      </c>
      <c r="AX158" s="15" t="s">
        <v>79</v>
      </c>
      <c r="AY158" s="223" t="s">
        <v>115</v>
      </c>
    </row>
    <row r="159" spans="1:65" s="2" customFormat="1" ht="16.5" customHeight="1">
      <c r="A159" s="35"/>
      <c r="B159" s="36"/>
      <c r="C159" s="174" t="s">
        <v>221</v>
      </c>
      <c r="D159" s="174" t="s">
        <v>118</v>
      </c>
      <c r="E159" s="175" t="s">
        <v>222</v>
      </c>
      <c r="F159" s="176" t="s">
        <v>223</v>
      </c>
      <c r="G159" s="177" t="s">
        <v>224</v>
      </c>
      <c r="H159" s="178">
        <v>6</v>
      </c>
      <c r="I159" s="179"/>
      <c r="J159" s="180">
        <f>ROUND(I159*H159,2)</f>
        <v>0</v>
      </c>
      <c r="K159" s="176" t="s">
        <v>153</v>
      </c>
      <c r="L159" s="40"/>
      <c r="M159" s="181" t="s">
        <v>19</v>
      </c>
      <c r="N159" s="182" t="s">
        <v>43</v>
      </c>
      <c r="O159" s="65"/>
      <c r="P159" s="183">
        <f>O159*H159</f>
        <v>0</v>
      </c>
      <c r="Q159" s="183">
        <v>0</v>
      </c>
      <c r="R159" s="183">
        <f>Q159*H159</f>
        <v>0</v>
      </c>
      <c r="S159" s="183">
        <v>1.4999999999999999E-2</v>
      </c>
      <c r="T159" s="184">
        <f>S159*H159</f>
        <v>0.09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85" t="s">
        <v>182</v>
      </c>
      <c r="AT159" s="185" t="s">
        <v>118</v>
      </c>
      <c r="AU159" s="185" t="s">
        <v>81</v>
      </c>
      <c r="AY159" s="18" t="s">
        <v>115</v>
      </c>
      <c r="BE159" s="186">
        <f>IF(N159="základní",J159,0)</f>
        <v>0</v>
      </c>
      <c r="BF159" s="186">
        <f>IF(N159="snížená",J159,0)</f>
        <v>0</v>
      </c>
      <c r="BG159" s="186">
        <f>IF(N159="zákl. přenesená",J159,0)</f>
        <v>0</v>
      </c>
      <c r="BH159" s="186">
        <f>IF(N159="sníž. přenesená",J159,0)</f>
        <v>0</v>
      </c>
      <c r="BI159" s="186">
        <f>IF(N159="nulová",J159,0)</f>
        <v>0</v>
      </c>
      <c r="BJ159" s="18" t="s">
        <v>79</v>
      </c>
      <c r="BK159" s="186">
        <f>ROUND(I159*H159,2)</f>
        <v>0</v>
      </c>
      <c r="BL159" s="18" t="s">
        <v>182</v>
      </c>
      <c r="BM159" s="185" t="s">
        <v>225</v>
      </c>
    </row>
    <row r="160" spans="1:65" s="2" customFormat="1" ht="11.25">
      <c r="A160" s="35"/>
      <c r="B160" s="36"/>
      <c r="C160" s="37"/>
      <c r="D160" s="187" t="s">
        <v>124</v>
      </c>
      <c r="E160" s="37"/>
      <c r="F160" s="188" t="s">
        <v>226</v>
      </c>
      <c r="G160" s="37"/>
      <c r="H160" s="37"/>
      <c r="I160" s="189"/>
      <c r="J160" s="37"/>
      <c r="K160" s="37"/>
      <c r="L160" s="40"/>
      <c r="M160" s="190"/>
      <c r="N160" s="191"/>
      <c r="O160" s="65"/>
      <c r="P160" s="65"/>
      <c r="Q160" s="65"/>
      <c r="R160" s="65"/>
      <c r="S160" s="65"/>
      <c r="T160" s="66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T160" s="18" t="s">
        <v>124</v>
      </c>
      <c r="AU160" s="18" t="s">
        <v>81</v>
      </c>
    </row>
    <row r="161" spans="1:65" s="2" customFormat="1" ht="11.25">
      <c r="A161" s="35"/>
      <c r="B161" s="36"/>
      <c r="C161" s="37"/>
      <c r="D161" s="224" t="s">
        <v>156</v>
      </c>
      <c r="E161" s="37"/>
      <c r="F161" s="225" t="s">
        <v>227</v>
      </c>
      <c r="G161" s="37"/>
      <c r="H161" s="37"/>
      <c r="I161" s="189"/>
      <c r="J161" s="37"/>
      <c r="K161" s="37"/>
      <c r="L161" s="40"/>
      <c r="M161" s="190"/>
      <c r="N161" s="191"/>
      <c r="O161" s="65"/>
      <c r="P161" s="65"/>
      <c r="Q161" s="65"/>
      <c r="R161" s="65"/>
      <c r="S161" s="65"/>
      <c r="T161" s="66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T161" s="18" t="s">
        <v>156</v>
      </c>
      <c r="AU161" s="18" t="s">
        <v>81</v>
      </c>
    </row>
    <row r="162" spans="1:65" s="13" customFormat="1" ht="11.25">
      <c r="B162" s="192"/>
      <c r="C162" s="193"/>
      <c r="D162" s="187" t="s">
        <v>126</v>
      </c>
      <c r="E162" s="194" t="s">
        <v>19</v>
      </c>
      <c r="F162" s="195" t="s">
        <v>228</v>
      </c>
      <c r="G162" s="193"/>
      <c r="H162" s="194" t="s">
        <v>19</v>
      </c>
      <c r="I162" s="196"/>
      <c r="J162" s="193"/>
      <c r="K162" s="193"/>
      <c r="L162" s="197"/>
      <c r="M162" s="198"/>
      <c r="N162" s="199"/>
      <c r="O162" s="199"/>
      <c r="P162" s="199"/>
      <c r="Q162" s="199"/>
      <c r="R162" s="199"/>
      <c r="S162" s="199"/>
      <c r="T162" s="200"/>
      <c r="AT162" s="201" t="s">
        <v>126</v>
      </c>
      <c r="AU162" s="201" t="s">
        <v>81</v>
      </c>
      <c r="AV162" s="13" t="s">
        <v>79</v>
      </c>
      <c r="AW162" s="13" t="s">
        <v>33</v>
      </c>
      <c r="AX162" s="13" t="s">
        <v>72</v>
      </c>
      <c r="AY162" s="201" t="s">
        <v>115</v>
      </c>
    </row>
    <row r="163" spans="1:65" s="14" customFormat="1" ht="11.25">
      <c r="B163" s="202"/>
      <c r="C163" s="203"/>
      <c r="D163" s="187" t="s">
        <v>126</v>
      </c>
      <c r="E163" s="204" t="s">
        <v>19</v>
      </c>
      <c r="F163" s="205" t="s">
        <v>229</v>
      </c>
      <c r="G163" s="203"/>
      <c r="H163" s="206">
        <v>6</v>
      </c>
      <c r="I163" s="207"/>
      <c r="J163" s="203"/>
      <c r="K163" s="203"/>
      <c r="L163" s="208"/>
      <c r="M163" s="209"/>
      <c r="N163" s="210"/>
      <c r="O163" s="210"/>
      <c r="P163" s="210"/>
      <c r="Q163" s="210"/>
      <c r="R163" s="210"/>
      <c r="S163" s="210"/>
      <c r="T163" s="211"/>
      <c r="AT163" s="212" t="s">
        <v>126</v>
      </c>
      <c r="AU163" s="212" t="s">
        <v>81</v>
      </c>
      <c r="AV163" s="14" t="s">
        <v>81</v>
      </c>
      <c r="AW163" s="14" t="s">
        <v>33</v>
      </c>
      <c r="AX163" s="14" t="s">
        <v>72</v>
      </c>
      <c r="AY163" s="212" t="s">
        <v>115</v>
      </c>
    </row>
    <row r="164" spans="1:65" s="15" customFormat="1" ht="11.25">
      <c r="B164" s="213"/>
      <c r="C164" s="214"/>
      <c r="D164" s="187" t="s">
        <v>126</v>
      </c>
      <c r="E164" s="215" t="s">
        <v>19</v>
      </c>
      <c r="F164" s="216" t="s">
        <v>147</v>
      </c>
      <c r="G164" s="214"/>
      <c r="H164" s="217">
        <v>6</v>
      </c>
      <c r="I164" s="218"/>
      <c r="J164" s="214"/>
      <c r="K164" s="214"/>
      <c r="L164" s="219"/>
      <c r="M164" s="220"/>
      <c r="N164" s="221"/>
      <c r="O164" s="221"/>
      <c r="P164" s="221"/>
      <c r="Q164" s="221"/>
      <c r="R164" s="221"/>
      <c r="S164" s="221"/>
      <c r="T164" s="222"/>
      <c r="AT164" s="223" t="s">
        <v>126</v>
      </c>
      <c r="AU164" s="223" t="s">
        <v>81</v>
      </c>
      <c r="AV164" s="15" t="s">
        <v>122</v>
      </c>
      <c r="AW164" s="15" t="s">
        <v>33</v>
      </c>
      <c r="AX164" s="15" t="s">
        <v>79</v>
      </c>
      <c r="AY164" s="223" t="s">
        <v>115</v>
      </c>
    </row>
    <row r="165" spans="1:65" s="2" customFormat="1" ht="16.5" customHeight="1">
      <c r="A165" s="35"/>
      <c r="B165" s="36"/>
      <c r="C165" s="174" t="s">
        <v>230</v>
      </c>
      <c r="D165" s="174" t="s">
        <v>118</v>
      </c>
      <c r="E165" s="175" t="s">
        <v>231</v>
      </c>
      <c r="F165" s="176" t="s">
        <v>232</v>
      </c>
      <c r="G165" s="177" t="s">
        <v>224</v>
      </c>
      <c r="H165" s="178">
        <v>6</v>
      </c>
      <c r="I165" s="179"/>
      <c r="J165" s="180">
        <f>ROUND(I165*H165,2)</f>
        <v>0</v>
      </c>
      <c r="K165" s="176" t="s">
        <v>153</v>
      </c>
      <c r="L165" s="40"/>
      <c r="M165" s="181" t="s">
        <v>19</v>
      </c>
      <c r="N165" s="182" t="s">
        <v>43</v>
      </c>
      <c r="O165" s="65"/>
      <c r="P165" s="183">
        <f>O165*H165</f>
        <v>0</v>
      </c>
      <c r="Q165" s="183">
        <v>0</v>
      </c>
      <c r="R165" s="183">
        <f>Q165*H165</f>
        <v>0</v>
      </c>
      <c r="S165" s="183">
        <v>0</v>
      </c>
      <c r="T165" s="184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85" t="s">
        <v>182</v>
      </c>
      <c r="AT165" s="185" t="s">
        <v>118</v>
      </c>
      <c r="AU165" s="185" t="s">
        <v>81</v>
      </c>
      <c r="AY165" s="18" t="s">
        <v>115</v>
      </c>
      <c r="BE165" s="186">
        <f>IF(N165="základní",J165,0)</f>
        <v>0</v>
      </c>
      <c r="BF165" s="186">
        <f>IF(N165="snížená",J165,0)</f>
        <v>0</v>
      </c>
      <c r="BG165" s="186">
        <f>IF(N165="zákl. přenesená",J165,0)</f>
        <v>0</v>
      </c>
      <c r="BH165" s="186">
        <f>IF(N165="sníž. přenesená",J165,0)</f>
        <v>0</v>
      </c>
      <c r="BI165" s="186">
        <f>IF(N165="nulová",J165,0)</f>
        <v>0</v>
      </c>
      <c r="BJ165" s="18" t="s">
        <v>79</v>
      </c>
      <c r="BK165" s="186">
        <f>ROUND(I165*H165,2)</f>
        <v>0</v>
      </c>
      <c r="BL165" s="18" t="s">
        <v>182</v>
      </c>
      <c r="BM165" s="185" t="s">
        <v>233</v>
      </c>
    </row>
    <row r="166" spans="1:65" s="2" customFormat="1" ht="11.25">
      <c r="A166" s="35"/>
      <c r="B166" s="36"/>
      <c r="C166" s="37"/>
      <c r="D166" s="187" t="s">
        <v>124</v>
      </c>
      <c r="E166" s="37"/>
      <c r="F166" s="188" t="s">
        <v>234</v>
      </c>
      <c r="G166" s="37"/>
      <c r="H166" s="37"/>
      <c r="I166" s="189"/>
      <c r="J166" s="37"/>
      <c r="K166" s="37"/>
      <c r="L166" s="40"/>
      <c r="M166" s="190"/>
      <c r="N166" s="191"/>
      <c r="O166" s="65"/>
      <c r="P166" s="65"/>
      <c r="Q166" s="65"/>
      <c r="R166" s="65"/>
      <c r="S166" s="65"/>
      <c r="T166" s="66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T166" s="18" t="s">
        <v>124</v>
      </c>
      <c r="AU166" s="18" t="s">
        <v>81</v>
      </c>
    </row>
    <row r="167" spans="1:65" s="2" customFormat="1" ht="11.25">
      <c r="A167" s="35"/>
      <c r="B167" s="36"/>
      <c r="C167" s="37"/>
      <c r="D167" s="224" t="s">
        <v>156</v>
      </c>
      <c r="E167" s="37"/>
      <c r="F167" s="225" t="s">
        <v>235</v>
      </c>
      <c r="G167" s="37"/>
      <c r="H167" s="37"/>
      <c r="I167" s="189"/>
      <c r="J167" s="37"/>
      <c r="K167" s="37"/>
      <c r="L167" s="40"/>
      <c r="M167" s="190"/>
      <c r="N167" s="191"/>
      <c r="O167" s="65"/>
      <c r="P167" s="65"/>
      <c r="Q167" s="65"/>
      <c r="R167" s="65"/>
      <c r="S167" s="65"/>
      <c r="T167" s="66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T167" s="18" t="s">
        <v>156</v>
      </c>
      <c r="AU167" s="18" t="s">
        <v>81</v>
      </c>
    </row>
    <row r="168" spans="1:65" s="13" customFormat="1" ht="11.25">
      <c r="B168" s="192"/>
      <c r="C168" s="193"/>
      <c r="D168" s="187" t="s">
        <v>126</v>
      </c>
      <c r="E168" s="194" t="s">
        <v>19</v>
      </c>
      <c r="F168" s="195" t="s">
        <v>236</v>
      </c>
      <c r="G168" s="193"/>
      <c r="H168" s="194" t="s">
        <v>19</v>
      </c>
      <c r="I168" s="196"/>
      <c r="J168" s="193"/>
      <c r="K168" s="193"/>
      <c r="L168" s="197"/>
      <c r="M168" s="198"/>
      <c r="N168" s="199"/>
      <c r="O168" s="199"/>
      <c r="P168" s="199"/>
      <c r="Q168" s="199"/>
      <c r="R168" s="199"/>
      <c r="S168" s="199"/>
      <c r="T168" s="200"/>
      <c r="AT168" s="201" t="s">
        <v>126</v>
      </c>
      <c r="AU168" s="201" t="s">
        <v>81</v>
      </c>
      <c r="AV168" s="13" t="s">
        <v>79</v>
      </c>
      <c r="AW168" s="13" t="s">
        <v>33</v>
      </c>
      <c r="AX168" s="13" t="s">
        <v>72</v>
      </c>
      <c r="AY168" s="201" t="s">
        <v>115</v>
      </c>
    </row>
    <row r="169" spans="1:65" s="13" customFormat="1" ht="11.25">
      <c r="B169" s="192"/>
      <c r="C169" s="193"/>
      <c r="D169" s="187" t="s">
        <v>126</v>
      </c>
      <c r="E169" s="194" t="s">
        <v>19</v>
      </c>
      <c r="F169" s="195" t="s">
        <v>237</v>
      </c>
      <c r="G169" s="193"/>
      <c r="H169" s="194" t="s">
        <v>19</v>
      </c>
      <c r="I169" s="196"/>
      <c r="J169" s="193"/>
      <c r="K169" s="193"/>
      <c r="L169" s="197"/>
      <c r="M169" s="198"/>
      <c r="N169" s="199"/>
      <c r="O169" s="199"/>
      <c r="P169" s="199"/>
      <c r="Q169" s="199"/>
      <c r="R169" s="199"/>
      <c r="S169" s="199"/>
      <c r="T169" s="200"/>
      <c r="AT169" s="201" t="s">
        <v>126</v>
      </c>
      <c r="AU169" s="201" t="s">
        <v>81</v>
      </c>
      <c r="AV169" s="13" t="s">
        <v>79</v>
      </c>
      <c r="AW169" s="13" t="s">
        <v>33</v>
      </c>
      <c r="AX169" s="13" t="s">
        <v>72</v>
      </c>
      <c r="AY169" s="201" t="s">
        <v>115</v>
      </c>
    </row>
    <row r="170" spans="1:65" s="13" customFormat="1" ht="11.25">
      <c r="B170" s="192"/>
      <c r="C170" s="193"/>
      <c r="D170" s="187" t="s">
        <v>126</v>
      </c>
      <c r="E170" s="194" t="s">
        <v>19</v>
      </c>
      <c r="F170" s="195" t="s">
        <v>238</v>
      </c>
      <c r="G170" s="193"/>
      <c r="H170" s="194" t="s">
        <v>19</v>
      </c>
      <c r="I170" s="196"/>
      <c r="J170" s="193"/>
      <c r="K170" s="193"/>
      <c r="L170" s="197"/>
      <c r="M170" s="198"/>
      <c r="N170" s="199"/>
      <c r="O170" s="199"/>
      <c r="P170" s="199"/>
      <c r="Q170" s="199"/>
      <c r="R170" s="199"/>
      <c r="S170" s="199"/>
      <c r="T170" s="200"/>
      <c r="AT170" s="201" t="s">
        <v>126</v>
      </c>
      <c r="AU170" s="201" t="s">
        <v>81</v>
      </c>
      <c r="AV170" s="13" t="s">
        <v>79</v>
      </c>
      <c r="AW170" s="13" t="s">
        <v>33</v>
      </c>
      <c r="AX170" s="13" t="s">
        <v>72</v>
      </c>
      <c r="AY170" s="201" t="s">
        <v>115</v>
      </c>
    </row>
    <row r="171" spans="1:65" s="14" customFormat="1" ht="11.25">
      <c r="B171" s="202"/>
      <c r="C171" s="203"/>
      <c r="D171" s="187" t="s">
        <v>126</v>
      </c>
      <c r="E171" s="204" t="s">
        <v>19</v>
      </c>
      <c r="F171" s="205" t="s">
        <v>239</v>
      </c>
      <c r="G171" s="203"/>
      <c r="H171" s="206">
        <v>6</v>
      </c>
      <c r="I171" s="207"/>
      <c r="J171" s="203"/>
      <c r="K171" s="203"/>
      <c r="L171" s="208"/>
      <c r="M171" s="209"/>
      <c r="N171" s="210"/>
      <c r="O171" s="210"/>
      <c r="P171" s="210"/>
      <c r="Q171" s="210"/>
      <c r="R171" s="210"/>
      <c r="S171" s="210"/>
      <c r="T171" s="211"/>
      <c r="AT171" s="212" t="s">
        <v>126</v>
      </c>
      <c r="AU171" s="212" t="s">
        <v>81</v>
      </c>
      <c r="AV171" s="14" t="s">
        <v>81</v>
      </c>
      <c r="AW171" s="14" t="s">
        <v>33</v>
      </c>
      <c r="AX171" s="14" t="s">
        <v>72</v>
      </c>
      <c r="AY171" s="212" t="s">
        <v>115</v>
      </c>
    </row>
    <row r="172" spans="1:65" s="15" customFormat="1" ht="11.25">
      <c r="B172" s="213"/>
      <c r="C172" s="214"/>
      <c r="D172" s="187" t="s">
        <v>126</v>
      </c>
      <c r="E172" s="215" t="s">
        <v>19</v>
      </c>
      <c r="F172" s="216" t="s">
        <v>147</v>
      </c>
      <c r="G172" s="214"/>
      <c r="H172" s="217">
        <v>6</v>
      </c>
      <c r="I172" s="218"/>
      <c r="J172" s="214"/>
      <c r="K172" s="214"/>
      <c r="L172" s="219"/>
      <c r="M172" s="220"/>
      <c r="N172" s="221"/>
      <c r="O172" s="221"/>
      <c r="P172" s="221"/>
      <c r="Q172" s="221"/>
      <c r="R172" s="221"/>
      <c r="S172" s="221"/>
      <c r="T172" s="222"/>
      <c r="AT172" s="223" t="s">
        <v>126</v>
      </c>
      <c r="AU172" s="223" t="s">
        <v>81</v>
      </c>
      <c r="AV172" s="15" t="s">
        <v>122</v>
      </c>
      <c r="AW172" s="15" t="s">
        <v>33</v>
      </c>
      <c r="AX172" s="15" t="s">
        <v>79</v>
      </c>
      <c r="AY172" s="223" t="s">
        <v>115</v>
      </c>
    </row>
    <row r="173" spans="1:65" s="2" customFormat="1" ht="16.5" customHeight="1">
      <c r="A173" s="35"/>
      <c r="B173" s="36"/>
      <c r="C173" s="174" t="s">
        <v>240</v>
      </c>
      <c r="D173" s="174" t="s">
        <v>118</v>
      </c>
      <c r="E173" s="175" t="s">
        <v>241</v>
      </c>
      <c r="F173" s="176" t="s">
        <v>242</v>
      </c>
      <c r="G173" s="177" t="s">
        <v>198</v>
      </c>
      <c r="H173" s="178">
        <v>6</v>
      </c>
      <c r="I173" s="179"/>
      <c r="J173" s="180">
        <f>ROUND(I173*H173,2)</f>
        <v>0</v>
      </c>
      <c r="K173" s="176" t="s">
        <v>19</v>
      </c>
      <c r="L173" s="40"/>
      <c r="M173" s="181" t="s">
        <v>19</v>
      </c>
      <c r="N173" s="182" t="s">
        <v>43</v>
      </c>
      <c r="O173" s="65"/>
      <c r="P173" s="183">
        <f>O173*H173</f>
        <v>0</v>
      </c>
      <c r="Q173" s="183">
        <v>0</v>
      </c>
      <c r="R173" s="183">
        <f>Q173*H173</f>
        <v>0</v>
      </c>
      <c r="S173" s="183">
        <v>0</v>
      </c>
      <c r="T173" s="184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85" t="s">
        <v>182</v>
      </c>
      <c r="AT173" s="185" t="s">
        <v>118</v>
      </c>
      <c r="AU173" s="185" t="s">
        <v>81</v>
      </c>
      <c r="AY173" s="18" t="s">
        <v>115</v>
      </c>
      <c r="BE173" s="186">
        <f>IF(N173="základní",J173,0)</f>
        <v>0</v>
      </c>
      <c r="BF173" s="186">
        <f>IF(N173="snížená",J173,0)</f>
        <v>0</v>
      </c>
      <c r="BG173" s="186">
        <f>IF(N173="zákl. přenesená",J173,0)</f>
        <v>0</v>
      </c>
      <c r="BH173" s="186">
        <f>IF(N173="sníž. přenesená",J173,0)</f>
        <v>0</v>
      </c>
      <c r="BI173" s="186">
        <f>IF(N173="nulová",J173,0)</f>
        <v>0</v>
      </c>
      <c r="BJ173" s="18" t="s">
        <v>79</v>
      </c>
      <c r="BK173" s="186">
        <f>ROUND(I173*H173,2)</f>
        <v>0</v>
      </c>
      <c r="BL173" s="18" t="s">
        <v>182</v>
      </c>
      <c r="BM173" s="185" t="s">
        <v>243</v>
      </c>
    </row>
    <row r="174" spans="1:65" s="2" customFormat="1" ht="11.25">
      <c r="A174" s="35"/>
      <c r="B174" s="36"/>
      <c r="C174" s="37"/>
      <c r="D174" s="187" t="s">
        <v>124</v>
      </c>
      <c r="E174" s="37"/>
      <c r="F174" s="188" t="s">
        <v>242</v>
      </c>
      <c r="G174" s="37"/>
      <c r="H174" s="37"/>
      <c r="I174" s="189"/>
      <c r="J174" s="37"/>
      <c r="K174" s="37"/>
      <c r="L174" s="40"/>
      <c r="M174" s="190"/>
      <c r="N174" s="191"/>
      <c r="O174" s="65"/>
      <c r="P174" s="65"/>
      <c r="Q174" s="65"/>
      <c r="R174" s="65"/>
      <c r="S174" s="65"/>
      <c r="T174" s="66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T174" s="18" t="s">
        <v>124</v>
      </c>
      <c r="AU174" s="18" t="s">
        <v>81</v>
      </c>
    </row>
    <row r="175" spans="1:65" s="13" customFormat="1" ht="11.25">
      <c r="B175" s="192"/>
      <c r="C175" s="193"/>
      <c r="D175" s="187" t="s">
        <v>126</v>
      </c>
      <c r="E175" s="194" t="s">
        <v>19</v>
      </c>
      <c r="F175" s="195" t="s">
        <v>244</v>
      </c>
      <c r="G175" s="193"/>
      <c r="H175" s="194" t="s">
        <v>19</v>
      </c>
      <c r="I175" s="196"/>
      <c r="J175" s="193"/>
      <c r="K175" s="193"/>
      <c r="L175" s="197"/>
      <c r="M175" s="198"/>
      <c r="N175" s="199"/>
      <c r="O175" s="199"/>
      <c r="P175" s="199"/>
      <c r="Q175" s="199"/>
      <c r="R175" s="199"/>
      <c r="S175" s="199"/>
      <c r="T175" s="200"/>
      <c r="AT175" s="201" t="s">
        <v>126</v>
      </c>
      <c r="AU175" s="201" t="s">
        <v>81</v>
      </c>
      <c r="AV175" s="13" t="s">
        <v>79</v>
      </c>
      <c r="AW175" s="13" t="s">
        <v>33</v>
      </c>
      <c r="AX175" s="13" t="s">
        <v>72</v>
      </c>
      <c r="AY175" s="201" t="s">
        <v>115</v>
      </c>
    </row>
    <row r="176" spans="1:65" s="14" customFormat="1" ht="11.25">
      <c r="B176" s="202"/>
      <c r="C176" s="203"/>
      <c r="D176" s="187" t="s">
        <v>126</v>
      </c>
      <c r="E176" s="204" t="s">
        <v>19</v>
      </c>
      <c r="F176" s="205" t="s">
        <v>179</v>
      </c>
      <c r="G176" s="203"/>
      <c r="H176" s="206">
        <v>6</v>
      </c>
      <c r="I176" s="207"/>
      <c r="J176" s="203"/>
      <c r="K176" s="203"/>
      <c r="L176" s="208"/>
      <c r="M176" s="209"/>
      <c r="N176" s="210"/>
      <c r="O176" s="210"/>
      <c r="P176" s="210"/>
      <c r="Q176" s="210"/>
      <c r="R176" s="210"/>
      <c r="S176" s="210"/>
      <c r="T176" s="211"/>
      <c r="AT176" s="212" t="s">
        <v>126</v>
      </c>
      <c r="AU176" s="212" t="s">
        <v>81</v>
      </c>
      <c r="AV176" s="14" t="s">
        <v>81</v>
      </c>
      <c r="AW176" s="14" t="s">
        <v>33</v>
      </c>
      <c r="AX176" s="14" t="s">
        <v>72</v>
      </c>
      <c r="AY176" s="212" t="s">
        <v>115</v>
      </c>
    </row>
    <row r="177" spans="1:65" s="15" customFormat="1" ht="11.25">
      <c r="B177" s="213"/>
      <c r="C177" s="214"/>
      <c r="D177" s="187" t="s">
        <v>126</v>
      </c>
      <c r="E177" s="215" t="s">
        <v>19</v>
      </c>
      <c r="F177" s="216" t="s">
        <v>147</v>
      </c>
      <c r="G177" s="214"/>
      <c r="H177" s="217">
        <v>6</v>
      </c>
      <c r="I177" s="218"/>
      <c r="J177" s="214"/>
      <c r="K177" s="214"/>
      <c r="L177" s="219"/>
      <c r="M177" s="220"/>
      <c r="N177" s="221"/>
      <c r="O177" s="221"/>
      <c r="P177" s="221"/>
      <c r="Q177" s="221"/>
      <c r="R177" s="221"/>
      <c r="S177" s="221"/>
      <c r="T177" s="222"/>
      <c r="AT177" s="223" t="s">
        <v>126</v>
      </c>
      <c r="AU177" s="223" t="s">
        <v>81</v>
      </c>
      <c r="AV177" s="15" t="s">
        <v>122</v>
      </c>
      <c r="AW177" s="15" t="s">
        <v>33</v>
      </c>
      <c r="AX177" s="15" t="s">
        <v>79</v>
      </c>
      <c r="AY177" s="223" t="s">
        <v>115</v>
      </c>
    </row>
    <row r="178" spans="1:65" s="2" customFormat="1" ht="24.2" customHeight="1">
      <c r="A178" s="35"/>
      <c r="B178" s="36"/>
      <c r="C178" s="174" t="s">
        <v>245</v>
      </c>
      <c r="D178" s="174" t="s">
        <v>118</v>
      </c>
      <c r="E178" s="175" t="s">
        <v>246</v>
      </c>
      <c r="F178" s="176" t="s">
        <v>247</v>
      </c>
      <c r="G178" s="177" t="s">
        <v>248</v>
      </c>
      <c r="H178" s="178">
        <v>288</v>
      </c>
      <c r="I178" s="179"/>
      <c r="J178" s="180">
        <f>ROUND(I178*H178,2)</f>
        <v>0</v>
      </c>
      <c r="K178" s="176" t="s">
        <v>19</v>
      </c>
      <c r="L178" s="40"/>
      <c r="M178" s="181" t="s">
        <v>19</v>
      </c>
      <c r="N178" s="182" t="s">
        <v>43</v>
      </c>
      <c r="O178" s="65"/>
      <c r="P178" s="183">
        <f>O178*H178</f>
        <v>0</v>
      </c>
      <c r="Q178" s="183">
        <v>8.0000000000000007E-5</v>
      </c>
      <c r="R178" s="183">
        <f>Q178*H178</f>
        <v>2.3040000000000001E-2</v>
      </c>
      <c r="S178" s="183">
        <v>0</v>
      </c>
      <c r="T178" s="184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85" t="s">
        <v>182</v>
      </c>
      <c r="AT178" s="185" t="s">
        <v>118</v>
      </c>
      <c r="AU178" s="185" t="s">
        <v>81</v>
      </c>
      <c r="AY178" s="18" t="s">
        <v>115</v>
      </c>
      <c r="BE178" s="186">
        <f>IF(N178="základní",J178,0)</f>
        <v>0</v>
      </c>
      <c r="BF178" s="186">
        <f>IF(N178="snížená",J178,0)</f>
        <v>0</v>
      </c>
      <c r="BG178" s="186">
        <f>IF(N178="zákl. přenesená",J178,0)</f>
        <v>0</v>
      </c>
      <c r="BH178" s="186">
        <f>IF(N178="sníž. přenesená",J178,0)</f>
        <v>0</v>
      </c>
      <c r="BI178" s="186">
        <f>IF(N178="nulová",J178,0)</f>
        <v>0</v>
      </c>
      <c r="BJ178" s="18" t="s">
        <v>79</v>
      </c>
      <c r="BK178" s="186">
        <f>ROUND(I178*H178,2)</f>
        <v>0</v>
      </c>
      <c r="BL178" s="18" t="s">
        <v>182</v>
      </c>
      <c r="BM178" s="185" t="s">
        <v>249</v>
      </c>
    </row>
    <row r="179" spans="1:65" s="2" customFormat="1" ht="19.5">
      <c r="A179" s="35"/>
      <c r="B179" s="36"/>
      <c r="C179" s="37"/>
      <c r="D179" s="187" t="s">
        <v>124</v>
      </c>
      <c r="E179" s="37"/>
      <c r="F179" s="188" t="s">
        <v>250</v>
      </c>
      <c r="G179" s="37"/>
      <c r="H179" s="37"/>
      <c r="I179" s="189"/>
      <c r="J179" s="37"/>
      <c r="K179" s="37"/>
      <c r="L179" s="40"/>
      <c r="M179" s="190"/>
      <c r="N179" s="191"/>
      <c r="O179" s="65"/>
      <c r="P179" s="65"/>
      <c r="Q179" s="65"/>
      <c r="R179" s="65"/>
      <c r="S179" s="65"/>
      <c r="T179" s="66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T179" s="18" t="s">
        <v>124</v>
      </c>
      <c r="AU179" s="18" t="s">
        <v>81</v>
      </c>
    </row>
    <row r="180" spans="1:65" s="13" customFormat="1" ht="11.25">
      <c r="B180" s="192"/>
      <c r="C180" s="193"/>
      <c r="D180" s="187" t="s">
        <v>126</v>
      </c>
      <c r="E180" s="194" t="s">
        <v>19</v>
      </c>
      <c r="F180" s="195" t="s">
        <v>251</v>
      </c>
      <c r="G180" s="193"/>
      <c r="H180" s="194" t="s">
        <v>19</v>
      </c>
      <c r="I180" s="196"/>
      <c r="J180" s="193"/>
      <c r="K180" s="193"/>
      <c r="L180" s="197"/>
      <c r="M180" s="198"/>
      <c r="N180" s="199"/>
      <c r="O180" s="199"/>
      <c r="P180" s="199"/>
      <c r="Q180" s="199"/>
      <c r="R180" s="199"/>
      <c r="S180" s="199"/>
      <c r="T180" s="200"/>
      <c r="AT180" s="201" t="s">
        <v>126</v>
      </c>
      <c r="AU180" s="201" t="s">
        <v>81</v>
      </c>
      <c r="AV180" s="13" t="s">
        <v>79</v>
      </c>
      <c r="AW180" s="13" t="s">
        <v>33</v>
      </c>
      <c r="AX180" s="13" t="s">
        <v>72</v>
      </c>
      <c r="AY180" s="201" t="s">
        <v>115</v>
      </c>
    </row>
    <row r="181" spans="1:65" s="13" customFormat="1" ht="11.25">
      <c r="B181" s="192"/>
      <c r="C181" s="193"/>
      <c r="D181" s="187" t="s">
        <v>126</v>
      </c>
      <c r="E181" s="194" t="s">
        <v>19</v>
      </c>
      <c r="F181" s="195" t="s">
        <v>252</v>
      </c>
      <c r="G181" s="193"/>
      <c r="H181" s="194" t="s">
        <v>19</v>
      </c>
      <c r="I181" s="196"/>
      <c r="J181" s="193"/>
      <c r="K181" s="193"/>
      <c r="L181" s="197"/>
      <c r="M181" s="198"/>
      <c r="N181" s="199"/>
      <c r="O181" s="199"/>
      <c r="P181" s="199"/>
      <c r="Q181" s="199"/>
      <c r="R181" s="199"/>
      <c r="S181" s="199"/>
      <c r="T181" s="200"/>
      <c r="AT181" s="201" t="s">
        <v>126</v>
      </c>
      <c r="AU181" s="201" t="s">
        <v>81</v>
      </c>
      <c r="AV181" s="13" t="s">
        <v>79</v>
      </c>
      <c r="AW181" s="13" t="s">
        <v>33</v>
      </c>
      <c r="AX181" s="13" t="s">
        <v>72</v>
      </c>
      <c r="AY181" s="201" t="s">
        <v>115</v>
      </c>
    </row>
    <row r="182" spans="1:65" s="13" customFormat="1" ht="11.25">
      <c r="B182" s="192"/>
      <c r="C182" s="193"/>
      <c r="D182" s="187" t="s">
        <v>126</v>
      </c>
      <c r="E182" s="194" t="s">
        <v>19</v>
      </c>
      <c r="F182" s="195" t="s">
        <v>253</v>
      </c>
      <c r="G182" s="193"/>
      <c r="H182" s="194" t="s">
        <v>19</v>
      </c>
      <c r="I182" s="196"/>
      <c r="J182" s="193"/>
      <c r="K182" s="193"/>
      <c r="L182" s="197"/>
      <c r="M182" s="198"/>
      <c r="N182" s="199"/>
      <c r="O182" s="199"/>
      <c r="P182" s="199"/>
      <c r="Q182" s="199"/>
      <c r="R182" s="199"/>
      <c r="S182" s="199"/>
      <c r="T182" s="200"/>
      <c r="AT182" s="201" t="s">
        <v>126</v>
      </c>
      <c r="AU182" s="201" t="s">
        <v>81</v>
      </c>
      <c r="AV182" s="13" t="s">
        <v>79</v>
      </c>
      <c r="AW182" s="13" t="s">
        <v>33</v>
      </c>
      <c r="AX182" s="13" t="s">
        <v>72</v>
      </c>
      <c r="AY182" s="201" t="s">
        <v>115</v>
      </c>
    </row>
    <row r="183" spans="1:65" s="13" customFormat="1" ht="11.25">
      <c r="B183" s="192"/>
      <c r="C183" s="193"/>
      <c r="D183" s="187" t="s">
        <v>126</v>
      </c>
      <c r="E183" s="194" t="s">
        <v>19</v>
      </c>
      <c r="F183" s="195" t="s">
        <v>254</v>
      </c>
      <c r="G183" s="193"/>
      <c r="H183" s="194" t="s">
        <v>19</v>
      </c>
      <c r="I183" s="196"/>
      <c r="J183" s="193"/>
      <c r="K183" s="193"/>
      <c r="L183" s="197"/>
      <c r="M183" s="198"/>
      <c r="N183" s="199"/>
      <c r="O183" s="199"/>
      <c r="P183" s="199"/>
      <c r="Q183" s="199"/>
      <c r="R183" s="199"/>
      <c r="S183" s="199"/>
      <c r="T183" s="200"/>
      <c r="AT183" s="201" t="s">
        <v>126</v>
      </c>
      <c r="AU183" s="201" t="s">
        <v>81</v>
      </c>
      <c r="AV183" s="13" t="s">
        <v>79</v>
      </c>
      <c r="AW183" s="13" t="s">
        <v>33</v>
      </c>
      <c r="AX183" s="13" t="s">
        <v>72</v>
      </c>
      <c r="AY183" s="201" t="s">
        <v>115</v>
      </c>
    </row>
    <row r="184" spans="1:65" s="14" customFormat="1" ht="11.25">
      <c r="B184" s="202"/>
      <c r="C184" s="203"/>
      <c r="D184" s="187" t="s">
        <v>126</v>
      </c>
      <c r="E184" s="204" t="s">
        <v>19</v>
      </c>
      <c r="F184" s="205" t="s">
        <v>255</v>
      </c>
      <c r="G184" s="203"/>
      <c r="H184" s="206">
        <v>288</v>
      </c>
      <c r="I184" s="207"/>
      <c r="J184" s="203"/>
      <c r="K184" s="203"/>
      <c r="L184" s="208"/>
      <c r="M184" s="209"/>
      <c r="N184" s="210"/>
      <c r="O184" s="210"/>
      <c r="P184" s="210"/>
      <c r="Q184" s="210"/>
      <c r="R184" s="210"/>
      <c r="S184" s="210"/>
      <c r="T184" s="211"/>
      <c r="AT184" s="212" t="s">
        <v>126</v>
      </c>
      <c r="AU184" s="212" t="s">
        <v>81</v>
      </c>
      <c r="AV184" s="14" t="s">
        <v>81</v>
      </c>
      <c r="AW184" s="14" t="s">
        <v>33</v>
      </c>
      <c r="AX184" s="14" t="s">
        <v>72</v>
      </c>
      <c r="AY184" s="212" t="s">
        <v>115</v>
      </c>
    </row>
    <row r="185" spans="1:65" s="15" customFormat="1" ht="11.25">
      <c r="B185" s="213"/>
      <c r="C185" s="214"/>
      <c r="D185" s="187" t="s">
        <v>126</v>
      </c>
      <c r="E185" s="215" t="s">
        <v>19</v>
      </c>
      <c r="F185" s="216" t="s">
        <v>147</v>
      </c>
      <c r="G185" s="214"/>
      <c r="H185" s="217">
        <v>288</v>
      </c>
      <c r="I185" s="218"/>
      <c r="J185" s="214"/>
      <c r="K185" s="214"/>
      <c r="L185" s="219"/>
      <c r="M185" s="220"/>
      <c r="N185" s="221"/>
      <c r="O185" s="221"/>
      <c r="P185" s="221"/>
      <c r="Q185" s="221"/>
      <c r="R185" s="221"/>
      <c r="S185" s="221"/>
      <c r="T185" s="222"/>
      <c r="AT185" s="223" t="s">
        <v>126</v>
      </c>
      <c r="AU185" s="223" t="s">
        <v>81</v>
      </c>
      <c r="AV185" s="15" t="s">
        <v>122</v>
      </c>
      <c r="AW185" s="15" t="s">
        <v>33</v>
      </c>
      <c r="AX185" s="15" t="s">
        <v>79</v>
      </c>
      <c r="AY185" s="223" t="s">
        <v>115</v>
      </c>
    </row>
    <row r="186" spans="1:65" s="13" customFormat="1" ht="11.25">
      <c r="B186" s="192"/>
      <c r="C186" s="193"/>
      <c r="D186" s="187" t="s">
        <v>126</v>
      </c>
      <c r="E186" s="194" t="s">
        <v>19</v>
      </c>
      <c r="F186" s="195" t="s">
        <v>256</v>
      </c>
      <c r="G186" s="193"/>
      <c r="H186" s="194" t="s">
        <v>19</v>
      </c>
      <c r="I186" s="196"/>
      <c r="J186" s="193"/>
      <c r="K186" s="193"/>
      <c r="L186" s="197"/>
      <c r="M186" s="198"/>
      <c r="N186" s="199"/>
      <c r="O186" s="199"/>
      <c r="P186" s="199"/>
      <c r="Q186" s="199"/>
      <c r="R186" s="199"/>
      <c r="S186" s="199"/>
      <c r="T186" s="200"/>
      <c r="AT186" s="201" t="s">
        <v>126</v>
      </c>
      <c r="AU186" s="201" t="s">
        <v>81</v>
      </c>
      <c r="AV186" s="13" t="s">
        <v>79</v>
      </c>
      <c r="AW186" s="13" t="s">
        <v>33</v>
      </c>
      <c r="AX186" s="13" t="s">
        <v>72</v>
      </c>
      <c r="AY186" s="201" t="s">
        <v>115</v>
      </c>
    </row>
    <row r="187" spans="1:65" s="14" customFormat="1" ht="11.25">
      <c r="B187" s="202"/>
      <c r="C187" s="203"/>
      <c r="D187" s="187" t="s">
        <v>126</v>
      </c>
      <c r="E187" s="204" t="s">
        <v>19</v>
      </c>
      <c r="F187" s="205" t="s">
        <v>257</v>
      </c>
      <c r="G187" s="203"/>
      <c r="H187" s="206">
        <v>47.619</v>
      </c>
      <c r="I187" s="207"/>
      <c r="J187" s="203"/>
      <c r="K187" s="203"/>
      <c r="L187" s="208"/>
      <c r="M187" s="209"/>
      <c r="N187" s="210"/>
      <c r="O187" s="210"/>
      <c r="P187" s="210"/>
      <c r="Q187" s="210"/>
      <c r="R187" s="210"/>
      <c r="S187" s="210"/>
      <c r="T187" s="211"/>
      <c r="AT187" s="212" t="s">
        <v>126</v>
      </c>
      <c r="AU187" s="212" t="s">
        <v>81</v>
      </c>
      <c r="AV187" s="14" t="s">
        <v>81</v>
      </c>
      <c r="AW187" s="14" t="s">
        <v>33</v>
      </c>
      <c r="AX187" s="14" t="s">
        <v>72</v>
      </c>
      <c r="AY187" s="212" t="s">
        <v>115</v>
      </c>
    </row>
    <row r="188" spans="1:65" s="2" customFormat="1" ht="16.5" customHeight="1">
      <c r="A188" s="35"/>
      <c r="B188" s="36"/>
      <c r="C188" s="174" t="s">
        <v>8</v>
      </c>
      <c r="D188" s="174" t="s">
        <v>118</v>
      </c>
      <c r="E188" s="175" t="s">
        <v>258</v>
      </c>
      <c r="F188" s="176" t="s">
        <v>259</v>
      </c>
      <c r="G188" s="177" t="s">
        <v>224</v>
      </c>
      <c r="H188" s="178">
        <v>1143.18</v>
      </c>
      <c r="I188" s="179"/>
      <c r="J188" s="180">
        <f>ROUND(I188*H188,2)</f>
        <v>0</v>
      </c>
      <c r="K188" s="176" t="s">
        <v>153</v>
      </c>
      <c r="L188" s="40"/>
      <c r="M188" s="181" t="s">
        <v>19</v>
      </c>
      <c r="N188" s="182" t="s">
        <v>43</v>
      </c>
      <c r="O188" s="65"/>
      <c r="P188" s="183">
        <f>O188*H188</f>
        <v>0</v>
      </c>
      <c r="Q188" s="183">
        <v>1.0000000000000001E-5</v>
      </c>
      <c r="R188" s="183">
        <f>Q188*H188</f>
        <v>1.1431800000000002E-2</v>
      </c>
      <c r="S188" s="183">
        <v>0</v>
      </c>
      <c r="T188" s="184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85" t="s">
        <v>182</v>
      </c>
      <c r="AT188" s="185" t="s">
        <v>118</v>
      </c>
      <c r="AU188" s="185" t="s">
        <v>81</v>
      </c>
      <c r="AY188" s="18" t="s">
        <v>115</v>
      </c>
      <c r="BE188" s="186">
        <f>IF(N188="základní",J188,0)</f>
        <v>0</v>
      </c>
      <c r="BF188" s="186">
        <f>IF(N188="snížená",J188,0)</f>
        <v>0</v>
      </c>
      <c r="BG188" s="186">
        <f>IF(N188="zákl. přenesená",J188,0)</f>
        <v>0</v>
      </c>
      <c r="BH188" s="186">
        <f>IF(N188="sníž. přenesená",J188,0)</f>
        <v>0</v>
      </c>
      <c r="BI188" s="186">
        <f>IF(N188="nulová",J188,0)</f>
        <v>0</v>
      </c>
      <c r="BJ188" s="18" t="s">
        <v>79</v>
      </c>
      <c r="BK188" s="186">
        <f>ROUND(I188*H188,2)</f>
        <v>0</v>
      </c>
      <c r="BL188" s="18" t="s">
        <v>182</v>
      </c>
      <c r="BM188" s="185" t="s">
        <v>260</v>
      </c>
    </row>
    <row r="189" spans="1:65" s="2" customFormat="1" ht="19.5">
      <c r="A189" s="35"/>
      <c r="B189" s="36"/>
      <c r="C189" s="37"/>
      <c r="D189" s="187" t="s">
        <v>124</v>
      </c>
      <c r="E189" s="37"/>
      <c r="F189" s="188" t="s">
        <v>261</v>
      </c>
      <c r="G189" s="37"/>
      <c r="H189" s="37"/>
      <c r="I189" s="189"/>
      <c r="J189" s="37"/>
      <c r="K189" s="37"/>
      <c r="L189" s="40"/>
      <c r="M189" s="190"/>
      <c r="N189" s="191"/>
      <c r="O189" s="65"/>
      <c r="P189" s="65"/>
      <c r="Q189" s="65"/>
      <c r="R189" s="65"/>
      <c r="S189" s="65"/>
      <c r="T189" s="66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T189" s="18" t="s">
        <v>124</v>
      </c>
      <c r="AU189" s="18" t="s">
        <v>81</v>
      </c>
    </row>
    <row r="190" spans="1:65" s="2" customFormat="1" ht="11.25">
      <c r="A190" s="35"/>
      <c r="B190" s="36"/>
      <c r="C190" s="37"/>
      <c r="D190" s="224" t="s">
        <v>156</v>
      </c>
      <c r="E190" s="37"/>
      <c r="F190" s="225" t="s">
        <v>262</v>
      </c>
      <c r="G190" s="37"/>
      <c r="H190" s="37"/>
      <c r="I190" s="189"/>
      <c r="J190" s="37"/>
      <c r="K190" s="37"/>
      <c r="L190" s="40"/>
      <c r="M190" s="190"/>
      <c r="N190" s="191"/>
      <c r="O190" s="65"/>
      <c r="P190" s="65"/>
      <c r="Q190" s="65"/>
      <c r="R190" s="65"/>
      <c r="S190" s="65"/>
      <c r="T190" s="66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T190" s="18" t="s">
        <v>156</v>
      </c>
      <c r="AU190" s="18" t="s">
        <v>81</v>
      </c>
    </row>
    <row r="191" spans="1:65" s="13" customFormat="1" ht="11.25">
      <c r="B191" s="192"/>
      <c r="C191" s="193"/>
      <c r="D191" s="187" t="s">
        <v>126</v>
      </c>
      <c r="E191" s="194" t="s">
        <v>19</v>
      </c>
      <c r="F191" s="195" t="s">
        <v>263</v>
      </c>
      <c r="G191" s="193"/>
      <c r="H191" s="194" t="s">
        <v>19</v>
      </c>
      <c r="I191" s="196"/>
      <c r="J191" s="193"/>
      <c r="K191" s="193"/>
      <c r="L191" s="197"/>
      <c r="M191" s="198"/>
      <c r="N191" s="199"/>
      <c r="O191" s="199"/>
      <c r="P191" s="199"/>
      <c r="Q191" s="199"/>
      <c r="R191" s="199"/>
      <c r="S191" s="199"/>
      <c r="T191" s="200"/>
      <c r="AT191" s="201" t="s">
        <v>126</v>
      </c>
      <c r="AU191" s="201" t="s">
        <v>81</v>
      </c>
      <c r="AV191" s="13" t="s">
        <v>79</v>
      </c>
      <c r="AW191" s="13" t="s">
        <v>33</v>
      </c>
      <c r="AX191" s="13" t="s">
        <v>72</v>
      </c>
      <c r="AY191" s="201" t="s">
        <v>115</v>
      </c>
    </row>
    <row r="192" spans="1:65" s="14" customFormat="1" ht="11.25">
      <c r="B192" s="202"/>
      <c r="C192" s="203"/>
      <c r="D192" s="187" t="s">
        <v>126</v>
      </c>
      <c r="E192" s="204" t="s">
        <v>19</v>
      </c>
      <c r="F192" s="205" t="s">
        <v>264</v>
      </c>
      <c r="G192" s="203"/>
      <c r="H192" s="206">
        <v>1143.18</v>
      </c>
      <c r="I192" s="207"/>
      <c r="J192" s="203"/>
      <c r="K192" s="203"/>
      <c r="L192" s="208"/>
      <c r="M192" s="209"/>
      <c r="N192" s="210"/>
      <c r="O192" s="210"/>
      <c r="P192" s="210"/>
      <c r="Q192" s="210"/>
      <c r="R192" s="210"/>
      <c r="S192" s="210"/>
      <c r="T192" s="211"/>
      <c r="AT192" s="212" t="s">
        <v>126</v>
      </c>
      <c r="AU192" s="212" t="s">
        <v>81</v>
      </c>
      <c r="AV192" s="14" t="s">
        <v>81</v>
      </c>
      <c r="AW192" s="14" t="s">
        <v>33</v>
      </c>
      <c r="AX192" s="14" t="s">
        <v>72</v>
      </c>
      <c r="AY192" s="212" t="s">
        <v>115</v>
      </c>
    </row>
    <row r="193" spans="1:65" s="15" customFormat="1" ht="11.25">
      <c r="B193" s="213"/>
      <c r="C193" s="214"/>
      <c r="D193" s="187" t="s">
        <v>126</v>
      </c>
      <c r="E193" s="215" t="s">
        <v>19</v>
      </c>
      <c r="F193" s="216" t="s">
        <v>147</v>
      </c>
      <c r="G193" s="214"/>
      <c r="H193" s="217">
        <v>1143.18</v>
      </c>
      <c r="I193" s="218"/>
      <c r="J193" s="214"/>
      <c r="K193" s="214"/>
      <c r="L193" s="219"/>
      <c r="M193" s="220"/>
      <c r="N193" s="221"/>
      <c r="O193" s="221"/>
      <c r="P193" s="221"/>
      <c r="Q193" s="221"/>
      <c r="R193" s="221"/>
      <c r="S193" s="221"/>
      <c r="T193" s="222"/>
      <c r="AT193" s="223" t="s">
        <v>126</v>
      </c>
      <c r="AU193" s="223" t="s">
        <v>81</v>
      </c>
      <c r="AV193" s="15" t="s">
        <v>122</v>
      </c>
      <c r="AW193" s="15" t="s">
        <v>33</v>
      </c>
      <c r="AX193" s="15" t="s">
        <v>79</v>
      </c>
      <c r="AY193" s="223" t="s">
        <v>115</v>
      </c>
    </row>
    <row r="194" spans="1:65" s="2" customFormat="1" ht="16.5" customHeight="1">
      <c r="A194" s="35"/>
      <c r="B194" s="36"/>
      <c r="C194" s="174" t="s">
        <v>182</v>
      </c>
      <c r="D194" s="174" t="s">
        <v>118</v>
      </c>
      <c r="E194" s="175" t="s">
        <v>265</v>
      </c>
      <c r="F194" s="176" t="s">
        <v>266</v>
      </c>
      <c r="G194" s="177" t="s">
        <v>224</v>
      </c>
      <c r="H194" s="178">
        <v>1143.18</v>
      </c>
      <c r="I194" s="179"/>
      <c r="J194" s="180">
        <f>ROUND(I194*H194,2)</f>
        <v>0</v>
      </c>
      <c r="K194" s="176" t="s">
        <v>153</v>
      </c>
      <c r="L194" s="40"/>
      <c r="M194" s="181" t="s">
        <v>19</v>
      </c>
      <c r="N194" s="182" t="s">
        <v>43</v>
      </c>
      <c r="O194" s="65"/>
      <c r="P194" s="183">
        <f>O194*H194</f>
        <v>0</v>
      </c>
      <c r="Q194" s="183">
        <v>0</v>
      </c>
      <c r="R194" s="183">
        <f>Q194*H194</f>
        <v>0</v>
      </c>
      <c r="S194" s="183">
        <v>0</v>
      </c>
      <c r="T194" s="184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85" t="s">
        <v>182</v>
      </c>
      <c r="AT194" s="185" t="s">
        <v>118</v>
      </c>
      <c r="AU194" s="185" t="s">
        <v>81</v>
      </c>
      <c r="AY194" s="18" t="s">
        <v>115</v>
      </c>
      <c r="BE194" s="186">
        <f>IF(N194="základní",J194,0)</f>
        <v>0</v>
      </c>
      <c r="BF194" s="186">
        <f>IF(N194="snížená",J194,0)</f>
        <v>0</v>
      </c>
      <c r="BG194" s="186">
        <f>IF(N194="zákl. přenesená",J194,0)</f>
        <v>0</v>
      </c>
      <c r="BH194" s="186">
        <f>IF(N194="sníž. přenesená",J194,0)</f>
        <v>0</v>
      </c>
      <c r="BI194" s="186">
        <f>IF(N194="nulová",J194,0)</f>
        <v>0</v>
      </c>
      <c r="BJ194" s="18" t="s">
        <v>79</v>
      </c>
      <c r="BK194" s="186">
        <f>ROUND(I194*H194,2)</f>
        <v>0</v>
      </c>
      <c r="BL194" s="18" t="s">
        <v>182</v>
      </c>
      <c r="BM194" s="185" t="s">
        <v>267</v>
      </c>
    </row>
    <row r="195" spans="1:65" s="2" customFormat="1" ht="11.25">
      <c r="A195" s="35"/>
      <c r="B195" s="36"/>
      <c r="C195" s="37"/>
      <c r="D195" s="187" t="s">
        <v>124</v>
      </c>
      <c r="E195" s="37"/>
      <c r="F195" s="188" t="s">
        <v>268</v>
      </c>
      <c r="G195" s="37"/>
      <c r="H195" s="37"/>
      <c r="I195" s="189"/>
      <c r="J195" s="37"/>
      <c r="K195" s="37"/>
      <c r="L195" s="40"/>
      <c r="M195" s="190"/>
      <c r="N195" s="191"/>
      <c r="O195" s="65"/>
      <c r="P195" s="65"/>
      <c r="Q195" s="65"/>
      <c r="R195" s="65"/>
      <c r="S195" s="65"/>
      <c r="T195" s="66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T195" s="18" t="s">
        <v>124</v>
      </c>
      <c r="AU195" s="18" t="s">
        <v>81</v>
      </c>
    </row>
    <row r="196" spans="1:65" s="2" customFormat="1" ht="11.25">
      <c r="A196" s="35"/>
      <c r="B196" s="36"/>
      <c r="C196" s="37"/>
      <c r="D196" s="224" t="s">
        <v>156</v>
      </c>
      <c r="E196" s="37"/>
      <c r="F196" s="225" t="s">
        <v>269</v>
      </c>
      <c r="G196" s="37"/>
      <c r="H196" s="37"/>
      <c r="I196" s="189"/>
      <c r="J196" s="37"/>
      <c r="K196" s="37"/>
      <c r="L196" s="40"/>
      <c r="M196" s="190"/>
      <c r="N196" s="191"/>
      <c r="O196" s="65"/>
      <c r="P196" s="65"/>
      <c r="Q196" s="65"/>
      <c r="R196" s="65"/>
      <c r="S196" s="65"/>
      <c r="T196" s="66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T196" s="18" t="s">
        <v>156</v>
      </c>
      <c r="AU196" s="18" t="s">
        <v>81</v>
      </c>
    </row>
    <row r="197" spans="1:65" s="13" customFormat="1" ht="11.25">
      <c r="B197" s="192"/>
      <c r="C197" s="193"/>
      <c r="D197" s="187" t="s">
        <v>126</v>
      </c>
      <c r="E197" s="194" t="s">
        <v>19</v>
      </c>
      <c r="F197" s="195" t="s">
        <v>270</v>
      </c>
      <c r="G197" s="193"/>
      <c r="H197" s="194" t="s">
        <v>19</v>
      </c>
      <c r="I197" s="196"/>
      <c r="J197" s="193"/>
      <c r="K197" s="193"/>
      <c r="L197" s="197"/>
      <c r="M197" s="198"/>
      <c r="N197" s="199"/>
      <c r="O197" s="199"/>
      <c r="P197" s="199"/>
      <c r="Q197" s="199"/>
      <c r="R197" s="199"/>
      <c r="S197" s="199"/>
      <c r="T197" s="200"/>
      <c r="AT197" s="201" t="s">
        <v>126</v>
      </c>
      <c r="AU197" s="201" t="s">
        <v>81</v>
      </c>
      <c r="AV197" s="13" t="s">
        <v>79</v>
      </c>
      <c r="AW197" s="13" t="s">
        <v>33</v>
      </c>
      <c r="AX197" s="13" t="s">
        <v>72</v>
      </c>
      <c r="AY197" s="201" t="s">
        <v>115</v>
      </c>
    </row>
    <row r="198" spans="1:65" s="14" customFormat="1" ht="11.25">
      <c r="B198" s="202"/>
      <c r="C198" s="203"/>
      <c r="D198" s="187" t="s">
        <v>126</v>
      </c>
      <c r="E198" s="204" t="s">
        <v>19</v>
      </c>
      <c r="F198" s="205" t="s">
        <v>264</v>
      </c>
      <c r="G198" s="203"/>
      <c r="H198" s="206">
        <v>1143.18</v>
      </c>
      <c r="I198" s="207"/>
      <c r="J198" s="203"/>
      <c r="K198" s="203"/>
      <c r="L198" s="208"/>
      <c r="M198" s="209"/>
      <c r="N198" s="210"/>
      <c r="O198" s="210"/>
      <c r="P198" s="210"/>
      <c r="Q198" s="210"/>
      <c r="R198" s="210"/>
      <c r="S198" s="210"/>
      <c r="T198" s="211"/>
      <c r="AT198" s="212" t="s">
        <v>126</v>
      </c>
      <c r="AU198" s="212" t="s">
        <v>81</v>
      </c>
      <c r="AV198" s="14" t="s">
        <v>81</v>
      </c>
      <c r="AW198" s="14" t="s">
        <v>33</v>
      </c>
      <c r="AX198" s="14" t="s">
        <v>72</v>
      </c>
      <c r="AY198" s="212" t="s">
        <v>115</v>
      </c>
    </row>
    <row r="199" spans="1:65" s="15" customFormat="1" ht="11.25">
      <c r="B199" s="213"/>
      <c r="C199" s="214"/>
      <c r="D199" s="187" t="s">
        <v>126</v>
      </c>
      <c r="E199" s="215" t="s">
        <v>19</v>
      </c>
      <c r="F199" s="216" t="s">
        <v>147</v>
      </c>
      <c r="G199" s="214"/>
      <c r="H199" s="217">
        <v>1143.18</v>
      </c>
      <c r="I199" s="218"/>
      <c r="J199" s="214"/>
      <c r="K199" s="214"/>
      <c r="L199" s="219"/>
      <c r="M199" s="220"/>
      <c r="N199" s="221"/>
      <c r="O199" s="221"/>
      <c r="P199" s="221"/>
      <c r="Q199" s="221"/>
      <c r="R199" s="221"/>
      <c r="S199" s="221"/>
      <c r="T199" s="222"/>
      <c r="AT199" s="223" t="s">
        <v>126</v>
      </c>
      <c r="AU199" s="223" t="s">
        <v>81</v>
      </c>
      <c r="AV199" s="15" t="s">
        <v>122</v>
      </c>
      <c r="AW199" s="15" t="s">
        <v>33</v>
      </c>
      <c r="AX199" s="15" t="s">
        <v>79</v>
      </c>
      <c r="AY199" s="223" t="s">
        <v>115</v>
      </c>
    </row>
    <row r="200" spans="1:65" s="2" customFormat="1" ht="16.5" customHeight="1">
      <c r="A200" s="35"/>
      <c r="B200" s="36"/>
      <c r="C200" s="174" t="s">
        <v>271</v>
      </c>
      <c r="D200" s="174" t="s">
        <v>118</v>
      </c>
      <c r="E200" s="175" t="s">
        <v>272</v>
      </c>
      <c r="F200" s="176" t="s">
        <v>273</v>
      </c>
      <c r="G200" s="177" t="s">
        <v>206</v>
      </c>
      <c r="H200" s="226"/>
      <c r="I200" s="179"/>
      <c r="J200" s="180">
        <f>ROUND(I200*H200,2)</f>
        <v>0</v>
      </c>
      <c r="K200" s="176" t="s">
        <v>153</v>
      </c>
      <c r="L200" s="40"/>
      <c r="M200" s="181" t="s">
        <v>19</v>
      </c>
      <c r="N200" s="182" t="s">
        <v>43</v>
      </c>
      <c r="O200" s="65"/>
      <c r="P200" s="183">
        <f>O200*H200</f>
        <v>0</v>
      </c>
      <c r="Q200" s="183">
        <v>0</v>
      </c>
      <c r="R200" s="183">
        <f>Q200*H200</f>
        <v>0</v>
      </c>
      <c r="S200" s="183">
        <v>0</v>
      </c>
      <c r="T200" s="184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85" t="s">
        <v>182</v>
      </c>
      <c r="AT200" s="185" t="s">
        <v>118</v>
      </c>
      <c r="AU200" s="185" t="s">
        <v>81</v>
      </c>
      <c r="AY200" s="18" t="s">
        <v>115</v>
      </c>
      <c r="BE200" s="186">
        <f>IF(N200="základní",J200,0)</f>
        <v>0</v>
      </c>
      <c r="BF200" s="186">
        <f>IF(N200="snížená",J200,0)</f>
        <v>0</v>
      </c>
      <c r="BG200" s="186">
        <f>IF(N200="zákl. přenesená",J200,0)</f>
        <v>0</v>
      </c>
      <c r="BH200" s="186">
        <f>IF(N200="sníž. přenesená",J200,0)</f>
        <v>0</v>
      </c>
      <c r="BI200" s="186">
        <f>IF(N200="nulová",J200,0)</f>
        <v>0</v>
      </c>
      <c r="BJ200" s="18" t="s">
        <v>79</v>
      </c>
      <c r="BK200" s="186">
        <f>ROUND(I200*H200,2)</f>
        <v>0</v>
      </c>
      <c r="BL200" s="18" t="s">
        <v>182</v>
      </c>
      <c r="BM200" s="185" t="s">
        <v>274</v>
      </c>
    </row>
    <row r="201" spans="1:65" s="2" customFormat="1" ht="19.5">
      <c r="A201" s="35"/>
      <c r="B201" s="36"/>
      <c r="C201" s="37"/>
      <c r="D201" s="187" t="s">
        <v>124</v>
      </c>
      <c r="E201" s="37"/>
      <c r="F201" s="188" t="s">
        <v>275</v>
      </c>
      <c r="G201" s="37"/>
      <c r="H201" s="37"/>
      <c r="I201" s="189"/>
      <c r="J201" s="37"/>
      <c r="K201" s="37"/>
      <c r="L201" s="40"/>
      <c r="M201" s="190"/>
      <c r="N201" s="191"/>
      <c r="O201" s="65"/>
      <c r="P201" s="65"/>
      <c r="Q201" s="65"/>
      <c r="R201" s="65"/>
      <c r="S201" s="65"/>
      <c r="T201" s="66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T201" s="18" t="s">
        <v>124</v>
      </c>
      <c r="AU201" s="18" t="s">
        <v>81</v>
      </c>
    </row>
    <row r="202" spans="1:65" s="2" customFormat="1" ht="11.25">
      <c r="A202" s="35"/>
      <c r="B202" s="36"/>
      <c r="C202" s="37"/>
      <c r="D202" s="224" t="s">
        <v>156</v>
      </c>
      <c r="E202" s="37"/>
      <c r="F202" s="225" t="s">
        <v>276</v>
      </c>
      <c r="G202" s="37"/>
      <c r="H202" s="37"/>
      <c r="I202" s="189"/>
      <c r="J202" s="37"/>
      <c r="K202" s="37"/>
      <c r="L202" s="40"/>
      <c r="M202" s="190"/>
      <c r="N202" s="191"/>
      <c r="O202" s="65"/>
      <c r="P202" s="65"/>
      <c r="Q202" s="65"/>
      <c r="R202" s="65"/>
      <c r="S202" s="65"/>
      <c r="T202" s="66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T202" s="18" t="s">
        <v>156</v>
      </c>
      <c r="AU202" s="18" t="s">
        <v>81</v>
      </c>
    </row>
    <row r="203" spans="1:65" s="12" customFormat="1" ht="22.9" customHeight="1">
      <c r="B203" s="158"/>
      <c r="C203" s="159"/>
      <c r="D203" s="160" t="s">
        <v>71</v>
      </c>
      <c r="E203" s="172" t="s">
        <v>277</v>
      </c>
      <c r="F203" s="172" t="s">
        <v>278</v>
      </c>
      <c r="G203" s="159"/>
      <c r="H203" s="159"/>
      <c r="I203" s="162"/>
      <c r="J203" s="173">
        <f>BK203</f>
        <v>0</v>
      </c>
      <c r="K203" s="159"/>
      <c r="L203" s="164"/>
      <c r="M203" s="165"/>
      <c r="N203" s="166"/>
      <c r="O203" s="166"/>
      <c r="P203" s="167">
        <f>SUM(P204:P271)</f>
        <v>0</v>
      </c>
      <c r="Q203" s="166"/>
      <c r="R203" s="167">
        <f>SUM(R204:R271)</f>
        <v>14.612778000000002</v>
      </c>
      <c r="S203" s="166"/>
      <c r="T203" s="168">
        <f>SUM(T204:T271)</f>
        <v>0</v>
      </c>
      <c r="AR203" s="169" t="s">
        <v>81</v>
      </c>
      <c r="AT203" s="170" t="s">
        <v>71</v>
      </c>
      <c r="AU203" s="170" t="s">
        <v>79</v>
      </c>
      <c r="AY203" s="169" t="s">
        <v>115</v>
      </c>
      <c r="BK203" s="171">
        <f>SUM(BK204:BK271)</f>
        <v>0</v>
      </c>
    </row>
    <row r="204" spans="1:65" s="2" customFormat="1" ht="16.5" customHeight="1">
      <c r="A204" s="35"/>
      <c r="B204" s="36"/>
      <c r="C204" s="174" t="s">
        <v>279</v>
      </c>
      <c r="D204" s="174" t="s">
        <v>118</v>
      </c>
      <c r="E204" s="175" t="s">
        <v>280</v>
      </c>
      <c r="F204" s="176" t="s">
        <v>281</v>
      </c>
      <c r="G204" s="177" t="s">
        <v>224</v>
      </c>
      <c r="H204" s="178">
        <v>1143.18</v>
      </c>
      <c r="I204" s="179"/>
      <c r="J204" s="180">
        <f>ROUND(I204*H204,2)</f>
        <v>0</v>
      </c>
      <c r="K204" s="176" t="s">
        <v>153</v>
      </c>
      <c r="L204" s="40"/>
      <c r="M204" s="181" t="s">
        <v>19</v>
      </c>
      <c r="N204" s="182" t="s">
        <v>43</v>
      </c>
      <c r="O204" s="65"/>
      <c r="P204" s="183">
        <f>O204*H204</f>
        <v>0</v>
      </c>
      <c r="Q204" s="183">
        <v>0</v>
      </c>
      <c r="R204" s="183">
        <f>Q204*H204</f>
        <v>0</v>
      </c>
      <c r="S204" s="183">
        <v>0</v>
      </c>
      <c r="T204" s="184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85" t="s">
        <v>182</v>
      </c>
      <c r="AT204" s="185" t="s">
        <v>118</v>
      </c>
      <c r="AU204" s="185" t="s">
        <v>81</v>
      </c>
      <c r="AY204" s="18" t="s">
        <v>115</v>
      </c>
      <c r="BE204" s="186">
        <f>IF(N204="základní",J204,0)</f>
        <v>0</v>
      </c>
      <c r="BF204" s="186">
        <f>IF(N204="snížená",J204,0)</f>
        <v>0</v>
      </c>
      <c r="BG204" s="186">
        <f>IF(N204="zákl. přenesená",J204,0)</f>
        <v>0</v>
      </c>
      <c r="BH204" s="186">
        <f>IF(N204="sníž. přenesená",J204,0)</f>
        <v>0</v>
      </c>
      <c r="BI204" s="186">
        <f>IF(N204="nulová",J204,0)</f>
        <v>0</v>
      </c>
      <c r="BJ204" s="18" t="s">
        <v>79</v>
      </c>
      <c r="BK204" s="186">
        <f>ROUND(I204*H204,2)</f>
        <v>0</v>
      </c>
      <c r="BL204" s="18" t="s">
        <v>182</v>
      </c>
      <c r="BM204" s="185" t="s">
        <v>282</v>
      </c>
    </row>
    <row r="205" spans="1:65" s="2" customFormat="1" ht="11.25">
      <c r="A205" s="35"/>
      <c r="B205" s="36"/>
      <c r="C205" s="37"/>
      <c r="D205" s="187" t="s">
        <v>124</v>
      </c>
      <c r="E205" s="37"/>
      <c r="F205" s="188" t="s">
        <v>283</v>
      </c>
      <c r="G205" s="37"/>
      <c r="H205" s="37"/>
      <c r="I205" s="189"/>
      <c r="J205" s="37"/>
      <c r="K205" s="37"/>
      <c r="L205" s="40"/>
      <c r="M205" s="190"/>
      <c r="N205" s="191"/>
      <c r="O205" s="65"/>
      <c r="P205" s="65"/>
      <c r="Q205" s="65"/>
      <c r="R205" s="65"/>
      <c r="S205" s="65"/>
      <c r="T205" s="66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T205" s="18" t="s">
        <v>124</v>
      </c>
      <c r="AU205" s="18" t="s">
        <v>81</v>
      </c>
    </row>
    <row r="206" spans="1:65" s="2" customFormat="1" ht="11.25">
      <c r="A206" s="35"/>
      <c r="B206" s="36"/>
      <c r="C206" s="37"/>
      <c r="D206" s="224" t="s">
        <v>156</v>
      </c>
      <c r="E206" s="37"/>
      <c r="F206" s="225" t="s">
        <v>284</v>
      </c>
      <c r="G206" s="37"/>
      <c r="H206" s="37"/>
      <c r="I206" s="189"/>
      <c r="J206" s="37"/>
      <c r="K206" s="37"/>
      <c r="L206" s="40"/>
      <c r="M206" s="190"/>
      <c r="N206" s="191"/>
      <c r="O206" s="65"/>
      <c r="P206" s="65"/>
      <c r="Q206" s="65"/>
      <c r="R206" s="65"/>
      <c r="S206" s="65"/>
      <c r="T206" s="66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T206" s="18" t="s">
        <v>156</v>
      </c>
      <c r="AU206" s="18" t="s">
        <v>81</v>
      </c>
    </row>
    <row r="207" spans="1:65" s="13" customFormat="1" ht="11.25">
      <c r="B207" s="192"/>
      <c r="C207" s="193"/>
      <c r="D207" s="187" t="s">
        <v>126</v>
      </c>
      <c r="E207" s="194" t="s">
        <v>19</v>
      </c>
      <c r="F207" s="195" t="s">
        <v>285</v>
      </c>
      <c r="G207" s="193"/>
      <c r="H207" s="194" t="s">
        <v>19</v>
      </c>
      <c r="I207" s="196"/>
      <c r="J207" s="193"/>
      <c r="K207" s="193"/>
      <c r="L207" s="197"/>
      <c r="M207" s="198"/>
      <c r="N207" s="199"/>
      <c r="O207" s="199"/>
      <c r="P207" s="199"/>
      <c r="Q207" s="199"/>
      <c r="R207" s="199"/>
      <c r="S207" s="199"/>
      <c r="T207" s="200"/>
      <c r="AT207" s="201" t="s">
        <v>126</v>
      </c>
      <c r="AU207" s="201" t="s">
        <v>81</v>
      </c>
      <c r="AV207" s="13" t="s">
        <v>79</v>
      </c>
      <c r="AW207" s="13" t="s">
        <v>33</v>
      </c>
      <c r="AX207" s="13" t="s">
        <v>72</v>
      </c>
      <c r="AY207" s="201" t="s">
        <v>115</v>
      </c>
    </row>
    <row r="208" spans="1:65" s="14" customFormat="1" ht="11.25">
      <c r="B208" s="202"/>
      <c r="C208" s="203"/>
      <c r="D208" s="187" t="s">
        <v>126</v>
      </c>
      <c r="E208" s="204" t="s">
        <v>19</v>
      </c>
      <c r="F208" s="205" t="s">
        <v>264</v>
      </c>
      <c r="G208" s="203"/>
      <c r="H208" s="206">
        <v>1143.18</v>
      </c>
      <c r="I208" s="207"/>
      <c r="J208" s="203"/>
      <c r="K208" s="203"/>
      <c r="L208" s="208"/>
      <c r="M208" s="209"/>
      <c r="N208" s="210"/>
      <c r="O208" s="210"/>
      <c r="P208" s="210"/>
      <c r="Q208" s="210"/>
      <c r="R208" s="210"/>
      <c r="S208" s="210"/>
      <c r="T208" s="211"/>
      <c r="AT208" s="212" t="s">
        <v>126</v>
      </c>
      <c r="AU208" s="212" t="s">
        <v>81</v>
      </c>
      <c r="AV208" s="14" t="s">
        <v>81</v>
      </c>
      <c r="AW208" s="14" t="s">
        <v>33</v>
      </c>
      <c r="AX208" s="14" t="s">
        <v>72</v>
      </c>
      <c r="AY208" s="212" t="s">
        <v>115</v>
      </c>
    </row>
    <row r="209" spans="1:65" s="15" customFormat="1" ht="11.25">
      <c r="B209" s="213"/>
      <c r="C209" s="214"/>
      <c r="D209" s="187" t="s">
        <v>126</v>
      </c>
      <c r="E209" s="215" t="s">
        <v>19</v>
      </c>
      <c r="F209" s="216" t="s">
        <v>147</v>
      </c>
      <c r="G209" s="214"/>
      <c r="H209" s="217">
        <v>1143.18</v>
      </c>
      <c r="I209" s="218"/>
      <c r="J209" s="214"/>
      <c r="K209" s="214"/>
      <c r="L209" s="219"/>
      <c r="M209" s="220"/>
      <c r="N209" s="221"/>
      <c r="O209" s="221"/>
      <c r="P209" s="221"/>
      <c r="Q209" s="221"/>
      <c r="R209" s="221"/>
      <c r="S209" s="221"/>
      <c r="T209" s="222"/>
      <c r="AT209" s="223" t="s">
        <v>126</v>
      </c>
      <c r="AU209" s="223" t="s">
        <v>81</v>
      </c>
      <c r="AV209" s="15" t="s">
        <v>122</v>
      </c>
      <c r="AW209" s="15" t="s">
        <v>33</v>
      </c>
      <c r="AX209" s="15" t="s">
        <v>79</v>
      </c>
      <c r="AY209" s="223" t="s">
        <v>115</v>
      </c>
    </row>
    <row r="210" spans="1:65" s="2" customFormat="1" ht="16.5" customHeight="1">
      <c r="A210" s="35"/>
      <c r="B210" s="36"/>
      <c r="C210" s="174" t="s">
        <v>286</v>
      </c>
      <c r="D210" s="174" t="s">
        <v>118</v>
      </c>
      <c r="E210" s="175" t="s">
        <v>287</v>
      </c>
      <c r="F210" s="176" t="s">
        <v>288</v>
      </c>
      <c r="G210" s="177" t="s">
        <v>224</v>
      </c>
      <c r="H210" s="178">
        <v>1143.18</v>
      </c>
      <c r="I210" s="179"/>
      <c r="J210" s="180">
        <f>ROUND(I210*H210,2)</f>
        <v>0</v>
      </c>
      <c r="K210" s="176" t="s">
        <v>153</v>
      </c>
      <c r="L210" s="40"/>
      <c r="M210" s="181" t="s">
        <v>19</v>
      </c>
      <c r="N210" s="182" t="s">
        <v>43</v>
      </c>
      <c r="O210" s="65"/>
      <c r="P210" s="183">
        <f>O210*H210</f>
        <v>0</v>
      </c>
      <c r="Q210" s="183">
        <v>0</v>
      </c>
      <c r="R210" s="183">
        <f>Q210*H210</f>
        <v>0</v>
      </c>
      <c r="S210" s="183">
        <v>0</v>
      </c>
      <c r="T210" s="184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85" t="s">
        <v>182</v>
      </c>
      <c r="AT210" s="185" t="s">
        <v>118</v>
      </c>
      <c r="AU210" s="185" t="s">
        <v>81</v>
      </c>
      <c r="AY210" s="18" t="s">
        <v>115</v>
      </c>
      <c r="BE210" s="186">
        <f>IF(N210="základní",J210,0)</f>
        <v>0</v>
      </c>
      <c r="BF210" s="186">
        <f>IF(N210="snížená",J210,0)</f>
        <v>0</v>
      </c>
      <c r="BG210" s="186">
        <f>IF(N210="zákl. přenesená",J210,0)</f>
        <v>0</v>
      </c>
      <c r="BH210" s="186">
        <f>IF(N210="sníž. přenesená",J210,0)</f>
        <v>0</v>
      </c>
      <c r="BI210" s="186">
        <f>IF(N210="nulová",J210,0)</f>
        <v>0</v>
      </c>
      <c r="BJ210" s="18" t="s">
        <v>79</v>
      </c>
      <c r="BK210" s="186">
        <f>ROUND(I210*H210,2)</f>
        <v>0</v>
      </c>
      <c r="BL210" s="18" t="s">
        <v>182</v>
      </c>
      <c r="BM210" s="185" t="s">
        <v>289</v>
      </c>
    </row>
    <row r="211" spans="1:65" s="2" customFormat="1" ht="11.25">
      <c r="A211" s="35"/>
      <c r="B211" s="36"/>
      <c r="C211" s="37"/>
      <c r="D211" s="187" t="s">
        <v>124</v>
      </c>
      <c r="E211" s="37"/>
      <c r="F211" s="188" t="s">
        <v>290</v>
      </c>
      <c r="G211" s="37"/>
      <c r="H211" s="37"/>
      <c r="I211" s="189"/>
      <c r="J211" s="37"/>
      <c r="K211" s="37"/>
      <c r="L211" s="40"/>
      <c r="M211" s="190"/>
      <c r="N211" s="191"/>
      <c r="O211" s="65"/>
      <c r="P211" s="65"/>
      <c r="Q211" s="65"/>
      <c r="R211" s="65"/>
      <c r="S211" s="65"/>
      <c r="T211" s="66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T211" s="18" t="s">
        <v>124</v>
      </c>
      <c r="AU211" s="18" t="s">
        <v>81</v>
      </c>
    </row>
    <row r="212" spans="1:65" s="2" customFormat="1" ht="11.25">
      <c r="A212" s="35"/>
      <c r="B212" s="36"/>
      <c r="C212" s="37"/>
      <c r="D212" s="224" t="s">
        <v>156</v>
      </c>
      <c r="E212" s="37"/>
      <c r="F212" s="225" t="s">
        <v>291</v>
      </c>
      <c r="G212" s="37"/>
      <c r="H212" s="37"/>
      <c r="I212" s="189"/>
      <c r="J212" s="37"/>
      <c r="K212" s="37"/>
      <c r="L212" s="40"/>
      <c r="M212" s="190"/>
      <c r="N212" s="191"/>
      <c r="O212" s="65"/>
      <c r="P212" s="65"/>
      <c r="Q212" s="65"/>
      <c r="R212" s="65"/>
      <c r="S212" s="65"/>
      <c r="T212" s="66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T212" s="18" t="s">
        <v>156</v>
      </c>
      <c r="AU212" s="18" t="s">
        <v>81</v>
      </c>
    </row>
    <row r="213" spans="1:65" s="13" customFormat="1" ht="11.25">
      <c r="B213" s="192"/>
      <c r="C213" s="193"/>
      <c r="D213" s="187" t="s">
        <v>126</v>
      </c>
      <c r="E213" s="194" t="s">
        <v>19</v>
      </c>
      <c r="F213" s="195" t="s">
        <v>285</v>
      </c>
      <c r="G213" s="193"/>
      <c r="H213" s="194" t="s">
        <v>19</v>
      </c>
      <c r="I213" s="196"/>
      <c r="J213" s="193"/>
      <c r="K213" s="193"/>
      <c r="L213" s="197"/>
      <c r="M213" s="198"/>
      <c r="N213" s="199"/>
      <c r="O213" s="199"/>
      <c r="P213" s="199"/>
      <c r="Q213" s="199"/>
      <c r="R213" s="199"/>
      <c r="S213" s="199"/>
      <c r="T213" s="200"/>
      <c r="AT213" s="201" t="s">
        <v>126</v>
      </c>
      <c r="AU213" s="201" t="s">
        <v>81</v>
      </c>
      <c r="AV213" s="13" t="s">
        <v>79</v>
      </c>
      <c r="AW213" s="13" t="s">
        <v>33</v>
      </c>
      <c r="AX213" s="13" t="s">
        <v>72</v>
      </c>
      <c r="AY213" s="201" t="s">
        <v>115</v>
      </c>
    </row>
    <row r="214" spans="1:65" s="14" customFormat="1" ht="11.25">
      <c r="B214" s="202"/>
      <c r="C214" s="203"/>
      <c r="D214" s="187" t="s">
        <v>126</v>
      </c>
      <c r="E214" s="204" t="s">
        <v>19</v>
      </c>
      <c r="F214" s="205" t="s">
        <v>264</v>
      </c>
      <c r="G214" s="203"/>
      <c r="H214" s="206">
        <v>1143.18</v>
      </c>
      <c r="I214" s="207"/>
      <c r="J214" s="203"/>
      <c r="K214" s="203"/>
      <c r="L214" s="208"/>
      <c r="M214" s="209"/>
      <c r="N214" s="210"/>
      <c r="O214" s="210"/>
      <c r="P214" s="210"/>
      <c r="Q214" s="210"/>
      <c r="R214" s="210"/>
      <c r="S214" s="210"/>
      <c r="T214" s="211"/>
      <c r="AT214" s="212" t="s">
        <v>126</v>
      </c>
      <c r="AU214" s="212" t="s">
        <v>81</v>
      </c>
      <c r="AV214" s="14" t="s">
        <v>81</v>
      </c>
      <c r="AW214" s="14" t="s">
        <v>33</v>
      </c>
      <c r="AX214" s="14" t="s">
        <v>72</v>
      </c>
      <c r="AY214" s="212" t="s">
        <v>115</v>
      </c>
    </row>
    <row r="215" spans="1:65" s="15" customFormat="1" ht="11.25">
      <c r="B215" s="213"/>
      <c r="C215" s="214"/>
      <c r="D215" s="187" t="s">
        <v>126</v>
      </c>
      <c r="E215" s="215" t="s">
        <v>19</v>
      </c>
      <c r="F215" s="216" t="s">
        <v>147</v>
      </c>
      <c r="G215" s="214"/>
      <c r="H215" s="217">
        <v>1143.18</v>
      </c>
      <c r="I215" s="218"/>
      <c r="J215" s="214"/>
      <c r="K215" s="214"/>
      <c r="L215" s="219"/>
      <c r="M215" s="220"/>
      <c r="N215" s="221"/>
      <c r="O215" s="221"/>
      <c r="P215" s="221"/>
      <c r="Q215" s="221"/>
      <c r="R215" s="221"/>
      <c r="S215" s="221"/>
      <c r="T215" s="222"/>
      <c r="AT215" s="223" t="s">
        <v>126</v>
      </c>
      <c r="AU215" s="223" t="s">
        <v>81</v>
      </c>
      <c r="AV215" s="15" t="s">
        <v>122</v>
      </c>
      <c r="AW215" s="15" t="s">
        <v>33</v>
      </c>
      <c r="AX215" s="15" t="s">
        <v>79</v>
      </c>
      <c r="AY215" s="223" t="s">
        <v>115</v>
      </c>
    </row>
    <row r="216" spans="1:65" s="2" customFormat="1" ht="16.5" customHeight="1">
      <c r="A216" s="35"/>
      <c r="B216" s="36"/>
      <c r="C216" s="174" t="s">
        <v>142</v>
      </c>
      <c r="D216" s="174" t="s">
        <v>118</v>
      </c>
      <c r="E216" s="175" t="s">
        <v>292</v>
      </c>
      <c r="F216" s="176" t="s">
        <v>293</v>
      </c>
      <c r="G216" s="177" t="s">
        <v>224</v>
      </c>
      <c r="H216" s="178">
        <v>1143.18</v>
      </c>
      <c r="I216" s="179"/>
      <c r="J216" s="180">
        <f>ROUND(I216*H216,2)</f>
        <v>0</v>
      </c>
      <c r="K216" s="176" t="s">
        <v>19</v>
      </c>
      <c r="L216" s="40"/>
      <c r="M216" s="181" t="s">
        <v>19</v>
      </c>
      <c r="N216" s="182" t="s">
        <v>43</v>
      </c>
      <c r="O216" s="65"/>
      <c r="P216" s="183">
        <f>O216*H216</f>
        <v>0</v>
      </c>
      <c r="Q216" s="183">
        <v>5.0000000000000001E-4</v>
      </c>
      <c r="R216" s="183">
        <f>Q216*H216</f>
        <v>0.57159000000000004</v>
      </c>
      <c r="S216" s="183">
        <v>0</v>
      </c>
      <c r="T216" s="184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185" t="s">
        <v>182</v>
      </c>
      <c r="AT216" s="185" t="s">
        <v>118</v>
      </c>
      <c r="AU216" s="185" t="s">
        <v>81</v>
      </c>
      <c r="AY216" s="18" t="s">
        <v>115</v>
      </c>
      <c r="BE216" s="186">
        <f>IF(N216="základní",J216,0)</f>
        <v>0</v>
      </c>
      <c r="BF216" s="186">
        <f>IF(N216="snížená",J216,0)</f>
        <v>0</v>
      </c>
      <c r="BG216" s="186">
        <f>IF(N216="zákl. přenesená",J216,0)</f>
        <v>0</v>
      </c>
      <c r="BH216" s="186">
        <f>IF(N216="sníž. přenesená",J216,0)</f>
        <v>0</v>
      </c>
      <c r="BI216" s="186">
        <f>IF(N216="nulová",J216,0)</f>
        <v>0</v>
      </c>
      <c r="BJ216" s="18" t="s">
        <v>79</v>
      </c>
      <c r="BK216" s="186">
        <f>ROUND(I216*H216,2)</f>
        <v>0</v>
      </c>
      <c r="BL216" s="18" t="s">
        <v>182</v>
      </c>
      <c r="BM216" s="185" t="s">
        <v>294</v>
      </c>
    </row>
    <row r="217" spans="1:65" s="2" customFormat="1" ht="11.25">
      <c r="A217" s="35"/>
      <c r="B217" s="36"/>
      <c r="C217" s="37"/>
      <c r="D217" s="187" t="s">
        <v>124</v>
      </c>
      <c r="E217" s="37"/>
      <c r="F217" s="188" t="s">
        <v>295</v>
      </c>
      <c r="G217" s="37"/>
      <c r="H217" s="37"/>
      <c r="I217" s="189"/>
      <c r="J217" s="37"/>
      <c r="K217" s="37"/>
      <c r="L217" s="40"/>
      <c r="M217" s="190"/>
      <c r="N217" s="191"/>
      <c r="O217" s="65"/>
      <c r="P217" s="65"/>
      <c r="Q217" s="65"/>
      <c r="R217" s="65"/>
      <c r="S217" s="65"/>
      <c r="T217" s="66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T217" s="18" t="s">
        <v>124</v>
      </c>
      <c r="AU217" s="18" t="s">
        <v>81</v>
      </c>
    </row>
    <row r="218" spans="1:65" s="13" customFormat="1" ht="11.25">
      <c r="B218" s="192"/>
      <c r="C218" s="193"/>
      <c r="D218" s="187" t="s">
        <v>126</v>
      </c>
      <c r="E218" s="194" t="s">
        <v>19</v>
      </c>
      <c r="F218" s="195" t="s">
        <v>296</v>
      </c>
      <c r="G218" s="193"/>
      <c r="H218" s="194" t="s">
        <v>19</v>
      </c>
      <c r="I218" s="196"/>
      <c r="J218" s="193"/>
      <c r="K218" s="193"/>
      <c r="L218" s="197"/>
      <c r="M218" s="198"/>
      <c r="N218" s="199"/>
      <c r="O218" s="199"/>
      <c r="P218" s="199"/>
      <c r="Q218" s="199"/>
      <c r="R218" s="199"/>
      <c r="S218" s="199"/>
      <c r="T218" s="200"/>
      <c r="AT218" s="201" t="s">
        <v>126</v>
      </c>
      <c r="AU218" s="201" t="s">
        <v>81</v>
      </c>
      <c r="AV218" s="13" t="s">
        <v>79</v>
      </c>
      <c r="AW218" s="13" t="s">
        <v>33</v>
      </c>
      <c r="AX218" s="13" t="s">
        <v>72</v>
      </c>
      <c r="AY218" s="201" t="s">
        <v>115</v>
      </c>
    </row>
    <row r="219" spans="1:65" s="14" customFormat="1" ht="11.25">
      <c r="B219" s="202"/>
      <c r="C219" s="203"/>
      <c r="D219" s="187" t="s">
        <v>126</v>
      </c>
      <c r="E219" s="204" t="s">
        <v>19</v>
      </c>
      <c r="F219" s="205" t="s">
        <v>264</v>
      </c>
      <c r="G219" s="203"/>
      <c r="H219" s="206">
        <v>1143.18</v>
      </c>
      <c r="I219" s="207"/>
      <c r="J219" s="203"/>
      <c r="K219" s="203"/>
      <c r="L219" s="208"/>
      <c r="M219" s="209"/>
      <c r="N219" s="210"/>
      <c r="O219" s="210"/>
      <c r="P219" s="210"/>
      <c r="Q219" s="210"/>
      <c r="R219" s="210"/>
      <c r="S219" s="210"/>
      <c r="T219" s="211"/>
      <c r="AT219" s="212" t="s">
        <v>126</v>
      </c>
      <c r="AU219" s="212" t="s">
        <v>81</v>
      </c>
      <c r="AV219" s="14" t="s">
        <v>81</v>
      </c>
      <c r="AW219" s="14" t="s">
        <v>33</v>
      </c>
      <c r="AX219" s="14" t="s">
        <v>72</v>
      </c>
      <c r="AY219" s="212" t="s">
        <v>115</v>
      </c>
    </row>
    <row r="220" spans="1:65" s="13" customFormat="1" ht="11.25">
      <c r="B220" s="192"/>
      <c r="C220" s="193"/>
      <c r="D220" s="187" t="s">
        <v>126</v>
      </c>
      <c r="E220" s="194" t="s">
        <v>19</v>
      </c>
      <c r="F220" s="195" t="s">
        <v>297</v>
      </c>
      <c r="G220" s="193"/>
      <c r="H220" s="194" t="s">
        <v>19</v>
      </c>
      <c r="I220" s="196"/>
      <c r="J220" s="193"/>
      <c r="K220" s="193"/>
      <c r="L220" s="197"/>
      <c r="M220" s="198"/>
      <c r="N220" s="199"/>
      <c r="O220" s="199"/>
      <c r="P220" s="199"/>
      <c r="Q220" s="199"/>
      <c r="R220" s="199"/>
      <c r="S220" s="199"/>
      <c r="T220" s="200"/>
      <c r="AT220" s="201" t="s">
        <v>126</v>
      </c>
      <c r="AU220" s="201" t="s">
        <v>81</v>
      </c>
      <c r="AV220" s="13" t="s">
        <v>79</v>
      </c>
      <c r="AW220" s="13" t="s">
        <v>33</v>
      </c>
      <c r="AX220" s="13" t="s">
        <v>72</v>
      </c>
      <c r="AY220" s="201" t="s">
        <v>115</v>
      </c>
    </row>
    <row r="221" spans="1:65" s="15" customFormat="1" ht="11.25">
      <c r="B221" s="213"/>
      <c r="C221" s="214"/>
      <c r="D221" s="187" t="s">
        <v>126</v>
      </c>
      <c r="E221" s="215" t="s">
        <v>19</v>
      </c>
      <c r="F221" s="216" t="s">
        <v>147</v>
      </c>
      <c r="G221" s="214"/>
      <c r="H221" s="217">
        <v>1143.18</v>
      </c>
      <c r="I221" s="218"/>
      <c r="J221" s="214"/>
      <c r="K221" s="214"/>
      <c r="L221" s="219"/>
      <c r="M221" s="220"/>
      <c r="N221" s="221"/>
      <c r="O221" s="221"/>
      <c r="P221" s="221"/>
      <c r="Q221" s="221"/>
      <c r="R221" s="221"/>
      <c r="S221" s="221"/>
      <c r="T221" s="222"/>
      <c r="AT221" s="223" t="s">
        <v>126</v>
      </c>
      <c r="AU221" s="223" t="s">
        <v>81</v>
      </c>
      <c r="AV221" s="15" t="s">
        <v>122</v>
      </c>
      <c r="AW221" s="15" t="s">
        <v>33</v>
      </c>
      <c r="AX221" s="15" t="s">
        <v>79</v>
      </c>
      <c r="AY221" s="223" t="s">
        <v>115</v>
      </c>
    </row>
    <row r="222" spans="1:65" s="2" customFormat="1" ht="33" customHeight="1">
      <c r="A222" s="35"/>
      <c r="B222" s="36"/>
      <c r="C222" s="174" t="s">
        <v>7</v>
      </c>
      <c r="D222" s="174" t="s">
        <v>118</v>
      </c>
      <c r="E222" s="175" t="s">
        <v>298</v>
      </c>
      <c r="F222" s="176" t="s">
        <v>299</v>
      </c>
      <c r="G222" s="177" t="s">
        <v>224</v>
      </c>
      <c r="H222" s="178">
        <v>1143.18</v>
      </c>
      <c r="I222" s="179"/>
      <c r="J222" s="180">
        <f>ROUND(I222*H222,2)</f>
        <v>0</v>
      </c>
      <c r="K222" s="176" t="s">
        <v>19</v>
      </c>
      <c r="L222" s="40"/>
      <c r="M222" s="181" t="s">
        <v>19</v>
      </c>
      <c r="N222" s="182" t="s">
        <v>43</v>
      </c>
      <c r="O222" s="65"/>
      <c r="P222" s="183">
        <f>O222*H222</f>
        <v>0</v>
      </c>
      <c r="Q222" s="183">
        <v>7.5799999999999999E-3</v>
      </c>
      <c r="R222" s="183">
        <f>Q222*H222</f>
        <v>8.6653044000000001</v>
      </c>
      <c r="S222" s="183">
        <v>0</v>
      </c>
      <c r="T222" s="184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185" t="s">
        <v>182</v>
      </c>
      <c r="AT222" s="185" t="s">
        <v>118</v>
      </c>
      <c r="AU222" s="185" t="s">
        <v>81</v>
      </c>
      <c r="AY222" s="18" t="s">
        <v>115</v>
      </c>
      <c r="BE222" s="186">
        <f>IF(N222="základní",J222,0)</f>
        <v>0</v>
      </c>
      <c r="BF222" s="186">
        <f>IF(N222="snížená",J222,0)</f>
        <v>0</v>
      </c>
      <c r="BG222" s="186">
        <f>IF(N222="zákl. přenesená",J222,0)</f>
        <v>0</v>
      </c>
      <c r="BH222" s="186">
        <f>IF(N222="sníž. přenesená",J222,0)</f>
        <v>0</v>
      </c>
      <c r="BI222" s="186">
        <f>IF(N222="nulová",J222,0)</f>
        <v>0</v>
      </c>
      <c r="BJ222" s="18" t="s">
        <v>79</v>
      </c>
      <c r="BK222" s="186">
        <f>ROUND(I222*H222,2)</f>
        <v>0</v>
      </c>
      <c r="BL222" s="18" t="s">
        <v>182</v>
      </c>
      <c r="BM222" s="185" t="s">
        <v>300</v>
      </c>
    </row>
    <row r="223" spans="1:65" s="2" customFormat="1" ht="29.25">
      <c r="A223" s="35"/>
      <c r="B223" s="36"/>
      <c r="C223" s="37"/>
      <c r="D223" s="187" t="s">
        <v>124</v>
      </c>
      <c r="E223" s="37"/>
      <c r="F223" s="188" t="s">
        <v>301</v>
      </c>
      <c r="G223" s="37"/>
      <c r="H223" s="37"/>
      <c r="I223" s="189"/>
      <c r="J223" s="37"/>
      <c r="K223" s="37"/>
      <c r="L223" s="40"/>
      <c r="M223" s="190"/>
      <c r="N223" s="191"/>
      <c r="O223" s="65"/>
      <c r="P223" s="65"/>
      <c r="Q223" s="65"/>
      <c r="R223" s="65"/>
      <c r="S223" s="65"/>
      <c r="T223" s="66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T223" s="18" t="s">
        <v>124</v>
      </c>
      <c r="AU223" s="18" t="s">
        <v>81</v>
      </c>
    </row>
    <row r="224" spans="1:65" s="13" customFormat="1" ht="11.25">
      <c r="B224" s="192"/>
      <c r="C224" s="193"/>
      <c r="D224" s="187" t="s">
        <v>126</v>
      </c>
      <c r="E224" s="194" t="s">
        <v>19</v>
      </c>
      <c r="F224" s="195" t="s">
        <v>302</v>
      </c>
      <c r="G224" s="193"/>
      <c r="H224" s="194" t="s">
        <v>19</v>
      </c>
      <c r="I224" s="196"/>
      <c r="J224" s="193"/>
      <c r="K224" s="193"/>
      <c r="L224" s="197"/>
      <c r="M224" s="198"/>
      <c r="N224" s="199"/>
      <c r="O224" s="199"/>
      <c r="P224" s="199"/>
      <c r="Q224" s="199"/>
      <c r="R224" s="199"/>
      <c r="S224" s="199"/>
      <c r="T224" s="200"/>
      <c r="AT224" s="201" t="s">
        <v>126</v>
      </c>
      <c r="AU224" s="201" t="s">
        <v>81</v>
      </c>
      <c r="AV224" s="13" t="s">
        <v>79</v>
      </c>
      <c r="AW224" s="13" t="s">
        <v>33</v>
      </c>
      <c r="AX224" s="13" t="s">
        <v>72</v>
      </c>
      <c r="AY224" s="201" t="s">
        <v>115</v>
      </c>
    </row>
    <row r="225" spans="1:65" s="14" customFormat="1" ht="11.25">
      <c r="B225" s="202"/>
      <c r="C225" s="203"/>
      <c r="D225" s="187" t="s">
        <v>126</v>
      </c>
      <c r="E225" s="204" t="s">
        <v>19</v>
      </c>
      <c r="F225" s="205" t="s">
        <v>264</v>
      </c>
      <c r="G225" s="203"/>
      <c r="H225" s="206">
        <v>1143.18</v>
      </c>
      <c r="I225" s="207"/>
      <c r="J225" s="203"/>
      <c r="K225" s="203"/>
      <c r="L225" s="208"/>
      <c r="M225" s="209"/>
      <c r="N225" s="210"/>
      <c r="O225" s="210"/>
      <c r="P225" s="210"/>
      <c r="Q225" s="210"/>
      <c r="R225" s="210"/>
      <c r="S225" s="210"/>
      <c r="T225" s="211"/>
      <c r="AT225" s="212" t="s">
        <v>126</v>
      </c>
      <c r="AU225" s="212" t="s">
        <v>81</v>
      </c>
      <c r="AV225" s="14" t="s">
        <v>81</v>
      </c>
      <c r="AW225" s="14" t="s">
        <v>33</v>
      </c>
      <c r="AX225" s="14" t="s">
        <v>72</v>
      </c>
      <c r="AY225" s="212" t="s">
        <v>115</v>
      </c>
    </row>
    <row r="226" spans="1:65" s="15" customFormat="1" ht="11.25">
      <c r="B226" s="213"/>
      <c r="C226" s="214"/>
      <c r="D226" s="187" t="s">
        <v>126</v>
      </c>
      <c r="E226" s="215" t="s">
        <v>19</v>
      </c>
      <c r="F226" s="216" t="s">
        <v>147</v>
      </c>
      <c r="G226" s="214"/>
      <c r="H226" s="217">
        <v>1143.18</v>
      </c>
      <c r="I226" s="218"/>
      <c r="J226" s="214"/>
      <c r="K226" s="214"/>
      <c r="L226" s="219"/>
      <c r="M226" s="220"/>
      <c r="N226" s="221"/>
      <c r="O226" s="221"/>
      <c r="P226" s="221"/>
      <c r="Q226" s="221"/>
      <c r="R226" s="221"/>
      <c r="S226" s="221"/>
      <c r="T226" s="222"/>
      <c r="AT226" s="223" t="s">
        <v>126</v>
      </c>
      <c r="AU226" s="223" t="s">
        <v>81</v>
      </c>
      <c r="AV226" s="15" t="s">
        <v>122</v>
      </c>
      <c r="AW226" s="15" t="s">
        <v>33</v>
      </c>
      <c r="AX226" s="15" t="s">
        <v>79</v>
      </c>
      <c r="AY226" s="223" t="s">
        <v>115</v>
      </c>
    </row>
    <row r="227" spans="1:65" s="2" customFormat="1" ht="16.5" customHeight="1">
      <c r="A227" s="35"/>
      <c r="B227" s="36"/>
      <c r="C227" s="174" t="s">
        <v>303</v>
      </c>
      <c r="D227" s="174" t="s">
        <v>118</v>
      </c>
      <c r="E227" s="175" t="s">
        <v>304</v>
      </c>
      <c r="F227" s="176" t="s">
        <v>305</v>
      </c>
      <c r="G227" s="177" t="s">
        <v>224</v>
      </c>
      <c r="H227" s="178">
        <v>1143.18</v>
      </c>
      <c r="I227" s="179"/>
      <c r="J227" s="180">
        <f>ROUND(I227*H227,2)</f>
        <v>0</v>
      </c>
      <c r="K227" s="176" t="s">
        <v>153</v>
      </c>
      <c r="L227" s="40"/>
      <c r="M227" s="181" t="s">
        <v>19</v>
      </c>
      <c r="N227" s="182" t="s">
        <v>43</v>
      </c>
      <c r="O227" s="65"/>
      <c r="P227" s="183">
        <f>O227*H227</f>
        <v>0</v>
      </c>
      <c r="Q227" s="183">
        <v>2.9999999999999997E-4</v>
      </c>
      <c r="R227" s="183">
        <f>Q227*H227</f>
        <v>0.34295399999999998</v>
      </c>
      <c r="S227" s="183">
        <v>0</v>
      </c>
      <c r="T227" s="184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185" t="s">
        <v>182</v>
      </c>
      <c r="AT227" s="185" t="s">
        <v>118</v>
      </c>
      <c r="AU227" s="185" t="s">
        <v>81</v>
      </c>
      <c r="AY227" s="18" t="s">
        <v>115</v>
      </c>
      <c r="BE227" s="186">
        <f>IF(N227="základní",J227,0)</f>
        <v>0</v>
      </c>
      <c r="BF227" s="186">
        <f>IF(N227="snížená",J227,0)</f>
        <v>0</v>
      </c>
      <c r="BG227" s="186">
        <f>IF(N227="zákl. přenesená",J227,0)</f>
        <v>0</v>
      </c>
      <c r="BH227" s="186">
        <f>IF(N227="sníž. přenesená",J227,0)</f>
        <v>0</v>
      </c>
      <c r="BI227" s="186">
        <f>IF(N227="nulová",J227,0)</f>
        <v>0</v>
      </c>
      <c r="BJ227" s="18" t="s">
        <v>79</v>
      </c>
      <c r="BK227" s="186">
        <f>ROUND(I227*H227,2)</f>
        <v>0</v>
      </c>
      <c r="BL227" s="18" t="s">
        <v>182</v>
      </c>
      <c r="BM227" s="185" t="s">
        <v>306</v>
      </c>
    </row>
    <row r="228" spans="1:65" s="2" customFormat="1" ht="11.25">
      <c r="A228" s="35"/>
      <c r="B228" s="36"/>
      <c r="C228" s="37"/>
      <c r="D228" s="187" t="s">
        <v>124</v>
      </c>
      <c r="E228" s="37"/>
      <c r="F228" s="188" t="s">
        <v>307</v>
      </c>
      <c r="G228" s="37"/>
      <c r="H228" s="37"/>
      <c r="I228" s="189"/>
      <c r="J228" s="37"/>
      <c r="K228" s="37"/>
      <c r="L228" s="40"/>
      <c r="M228" s="190"/>
      <c r="N228" s="191"/>
      <c r="O228" s="65"/>
      <c r="P228" s="65"/>
      <c r="Q228" s="65"/>
      <c r="R228" s="65"/>
      <c r="S228" s="65"/>
      <c r="T228" s="66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T228" s="18" t="s">
        <v>124</v>
      </c>
      <c r="AU228" s="18" t="s">
        <v>81</v>
      </c>
    </row>
    <row r="229" spans="1:65" s="2" customFormat="1" ht="11.25">
      <c r="A229" s="35"/>
      <c r="B229" s="36"/>
      <c r="C229" s="37"/>
      <c r="D229" s="224" t="s">
        <v>156</v>
      </c>
      <c r="E229" s="37"/>
      <c r="F229" s="225" t="s">
        <v>308</v>
      </c>
      <c r="G229" s="37"/>
      <c r="H229" s="37"/>
      <c r="I229" s="189"/>
      <c r="J229" s="37"/>
      <c r="K229" s="37"/>
      <c r="L229" s="40"/>
      <c r="M229" s="190"/>
      <c r="N229" s="191"/>
      <c r="O229" s="65"/>
      <c r="P229" s="65"/>
      <c r="Q229" s="65"/>
      <c r="R229" s="65"/>
      <c r="S229" s="65"/>
      <c r="T229" s="66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T229" s="18" t="s">
        <v>156</v>
      </c>
      <c r="AU229" s="18" t="s">
        <v>81</v>
      </c>
    </row>
    <row r="230" spans="1:65" s="13" customFormat="1" ht="11.25">
      <c r="B230" s="192"/>
      <c r="C230" s="193"/>
      <c r="D230" s="187" t="s">
        <v>126</v>
      </c>
      <c r="E230" s="194" t="s">
        <v>19</v>
      </c>
      <c r="F230" s="195" t="s">
        <v>309</v>
      </c>
      <c r="G230" s="193"/>
      <c r="H230" s="194" t="s">
        <v>19</v>
      </c>
      <c r="I230" s="196"/>
      <c r="J230" s="193"/>
      <c r="K230" s="193"/>
      <c r="L230" s="197"/>
      <c r="M230" s="198"/>
      <c r="N230" s="199"/>
      <c r="O230" s="199"/>
      <c r="P230" s="199"/>
      <c r="Q230" s="199"/>
      <c r="R230" s="199"/>
      <c r="S230" s="199"/>
      <c r="T230" s="200"/>
      <c r="AT230" s="201" t="s">
        <v>126</v>
      </c>
      <c r="AU230" s="201" t="s">
        <v>81</v>
      </c>
      <c r="AV230" s="13" t="s">
        <v>79</v>
      </c>
      <c r="AW230" s="13" t="s">
        <v>33</v>
      </c>
      <c r="AX230" s="13" t="s">
        <v>72</v>
      </c>
      <c r="AY230" s="201" t="s">
        <v>115</v>
      </c>
    </row>
    <row r="231" spans="1:65" s="14" customFormat="1" ht="11.25">
      <c r="B231" s="202"/>
      <c r="C231" s="203"/>
      <c r="D231" s="187" t="s">
        <v>126</v>
      </c>
      <c r="E231" s="204" t="s">
        <v>19</v>
      </c>
      <c r="F231" s="205" t="s">
        <v>264</v>
      </c>
      <c r="G231" s="203"/>
      <c r="H231" s="206">
        <v>1143.18</v>
      </c>
      <c r="I231" s="207"/>
      <c r="J231" s="203"/>
      <c r="K231" s="203"/>
      <c r="L231" s="208"/>
      <c r="M231" s="209"/>
      <c r="N231" s="210"/>
      <c r="O231" s="210"/>
      <c r="P231" s="210"/>
      <c r="Q231" s="210"/>
      <c r="R231" s="210"/>
      <c r="S231" s="210"/>
      <c r="T231" s="211"/>
      <c r="AT231" s="212" t="s">
        <v>126</v>
      </c>
      <c r="AU231" s="212" t="s">
        <v>81</v>
      </c>
      <c r="AV231" s="14" t="s">
        <v>81</v>
      </c>
      <c r="AW231" s="14" t="s">
        <v>33</v>
      </c>
      <c r="AX231" s="14" t="s">
        <v>72</v>
      </c>
      <c r="AY231" s="212" t="s">
        <v>115</v>
      </c>
    </row>
    <row r="232" spans="1:65" s="15" customFormat="1" ht="11.25">
      <c r="B232" s="213"/>
      <c r="C232" s="214"/>
      <c r="D232" s="187" t="s">
        <v>126</v>
      </c>
      <c r="E232" s="215" t="s">
        <v>19</v>
      </c>
      <c r="F232" s="216" t="s">
        <v>147</v>
      </c>
      <c r="G232" s="214"/>
      <c r="H232" s="217">
        <v>1143.18</v>
      </c>
      <c r="I232" s="218"/>
      <c r="J232" s="214"/>
      <c r="K232" s="214"/>
      <c r="L232" s="219"/>
      <c r="M232" s="220"/>
      <c r="N232" s="221"/>
      <c r="O232" s="221"/>
      <c r="P232" s="221"/>
      <c r="Q232" s="221"/>
      <c r="R232" s="221"/>
      <c r="S232" s="221"/>
      <c r="T232" s="222"/>
      <c r="AT232" s="223" t="s">
        <v>126</v>
      </c>
      <c r="AU232" s="223" t="s">
        <v>81</v>
      </c>
      <c r="AV232" s="15" t="s">
        <v>122</v>
      </c>
      <c r="AW232" s="15" t="s">
        <v>33</v>
      </c>
      <c r="AX232" s="15" t="s">
        <v>79</v>
      </c>
      <c r="AY232" s="223" t="s">
        <v>115</v>
      </c>
    </row>
    <row r="233" spans="1:65" s="2" customFormat="1" ht="16.5" customHeight="1">
      <c r="A233" s="35"/>
      <c r="B233" s="36"/>
      <c r="C233" s="227" t="s">
        <v>310</v>
      </c>
      <c r="D233" s="227" t="s">
        <v>311</v>
      </c>
      <c r="E233" s="228" t="s">
        <v>312</v>
      </c>
      <c r="F233" s="229" t="s">
        <v>313</v>
      </c>
      <c r="G233" s="230" t="s">
        <v>224</v>
      </c>
      <c r="H233" s="231">
        <v>1257.498</v>
      </c>
      <c r="I233" s="232"/>
      <c r="J233" s="233">
        <f>ROUND(I233*H233,2)</f>
        <v>0</v>
      </c>
      <c r="K233" s="229" t="s">
        <v>19</v>
      </c>
      <c r="L233" s="234"/>
      <c r="M233" s="235" t="s">
        <v>19</v>
      </c>
      <c r="N233" s="236" t="s">
        <v>43</v>
      </c>
      <c r="O233" s="65"/>
      <c r="P233" s="183">
        <f>O233*H233</f>
        <v>0</v>
      </c>
      <c r="Q233" s="183">
        <v>3.9500000000000004E-3</v>
      </c>
      <c r="R233" s="183">
        <f>Q233*H233</f>
        <v>4.9671171000000003</v>
      </c>
      <c r="S233" s="183">
        <v>0</v>
      </c>
      <c r="T233" s="184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185" t="s">
        <v>314</v>
      </c>
      <c r="AT233" s="185" t="s">
        <v>311</v>
      </c>
      <c r="AU233" s="185" t="s">
        <v>81</v>
      </c>
      <c r="AY233" s="18" t="s">
        <v>115</v>
      </c>
      <c r="BE233" s="186">
        <f>IF(N233="základní",J233,0)</f>
        <v>0</v>
      </c>
      <c r="BF233" s="186">
        <f>IF(N233="snížená",J233,0)</f>
        <v>0</v>
      </c>
      <c r="BG233" s="186">
        <f>IF(N233="zákl. přenesená",J233,0)</f>
        <v>0</v>
      </c>
      <c r="BH233" s="186">
        <f>IF(N233="sníž. přenesená",J233,0)</f>
        <v>0</v>
      </c>
      <c r="BI233" s="186">
        <f>IF(N233="nulová",J233,0)</f>
        <v>0</v>
      </c>
      <c r="BJ233" s="18" t="s">
        <v>79</v>
      </c>
      <c r="BK233" s="186">
        <f>ROUND(I233*H233,2)</f>
        <v>0</v>
      </c>
      <c r="BL233" s="18" t="s">
        <v>182</v>
      </c>
      <c r="BM233" s="185" t="s">
        <v>315</v>
      </c>
    </row>
    <row r="234" spans="1:65" s="2" customFormat="1" ht="11.25">
      <c r="A234" s="35"/>
      <c r="B234" s="36"/>
      <c r="C234" s="37"/>
      <c r="D234" s="187" t="s">
        <v>124</v>
      </c>
      <c r="E234" s="37"/>
      <c r="F234" s="188" t="s">
        <v>313</v>
      </c>
      <c r="G234" s="37"/>
      <c r="H234" s="37"/>
      <c r="I234" s="189"/>
      <c r="J234" s="37"/>
      <c r="K234" s="37"/>
      <c r="L234" s="40"/>
      <c r="M234" s="190"/>
      <c r="N234" s="191"/>
      <c r="O234" s="65"/>
      <c r="P234" s="65"/>
      <c r="Q234" s="65"/>
      <c r="R234" s="65"/>
      <c r="S234" s="65"/>
      <c r="T234" s="66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T234" s="18" t="s">
        <v>124</v>
      </c>
      <c r="AU234" s="18" t="s">
        <v>81</v>
      </c>
    </row>
    <row r="235" spans="1:65" s="13" customFormat="1" ht="11.25">
      <c r="B235" s="192"/>
      <c r="C235" s="193"/>
      <c r="D235" s="187" t="s">
        <v>126</v>
      </c>
      <c r="E235" s="194" t="s">
        <v>19</v>
      </c>
      <c r="F235" s="195" t="s">
        <v>316</v>
      </c>
      <c r="G235" s="193"/>
      <c r="H235" s="194" t="s">
        <v>19</v>
      </c>
      <c r="I235" s="196"/>
      <c r="J235" s="193"/>
      <c r="K235" s="193"/>
      <c r="L235" s="197"/>
      <c r="M235" s="198"/>
      <c r="N235" s="199"/>
      <c r="O235" s="199"/>
      <c r="P235" s="199"/>
      <c r="Q235" s="199"/>
      <c r="R235" s="199"/>
      <c r="S235" s="199"/>
      <c r="T235" s="200"/>
      <c r="AT235" s="201" t="s">
        <v>126</v>
      </c>
      <c r="AU235" s="201" t="s">
        <v>81</v>
      </c>
      <c r="AV235" s="13" t="s">
        <v>79</v>
      </c>
      <c r="AW235" s="13" t="s">
        <v>33</v>
      </c>
      <c r="AX235" s="13" t="s">
        <v>72</v>
      </c>
      <c r="AY235" s="201" t="s">
        <v>115</v>
      </c>
    </row>
    <row r="236" spans="1:65" s="13" customFormat="1" ht="11.25">
      <c r="B236" s="192"/>
      <c r="C236" s="193"/>
      <c r="D236" s="187" t="s">
        <v>126</v>
      </c>
      <c r="E236" s="194" t="s">
        <v>19</v>
      </c>
      <c r="F236" s="195" t="s">
        <v>317</v>
      </c>
      <c r="G236" s="193"/>
      <c r="H236" s="194" t="s">
        <v>19</v>
      </c>
      <c r="I236" s="196"/>
      <c r="J236" s="193"/>
      <c r="K236" s="193"/>
      <c r="L236" s="197"/>
      <c r="M236" s="198"/>
      <c r="N236" s="199"/>
      <c r="O236" s="199"/>
      <c r="P236" s="199"/>
      <c r="Q236" s="199"/>
      <c r="R236" s="199"/>
      <c r="S236" s="199"/>
      <c r="T236" s="200"/>
      <c r="AT236" s="201" t="s">
        <v>126</v>
      </c>
      <c r="AU236" s="201" t="s">
        <v>81</v>
      </c>
      <c r="AV236" s="13" t="s">
        <v>79</v>
      </c>
      <c r="AW236" s="13" t="s">
        <v>33</v>
      </c>
      <c r="AX236" s="13" t="s">
        <v>72</v>
      </c>
      <c r="AY236" s="201" t="s">
        <v>115</v>
      </c>
    </row>
    <row r="237" spans="1:65" s="13" customFormat="1" ht="11.25">
      <c r="B237" s="192"/>
      <c r="C237" s="193"/>
      <c r="D237" s="187" t="s">
        <v>126</v>
      </c>
      <c r="E237" s="194" t="s">
        <v>19</v>
      </c>
      <c r="F237" s="195" t="s">
        <v>318</v>
      </c>
      <c r="G237" s="193"/>
      <c r="H237" s="194" t="s">
        <v>19</v>
      </c>
      <c r="I237" s="196"/>
      <c r="J237" s="193"/>
      <c r="K237" s="193"/>
      <c r="L237" s="197"/>
      <c r="M237" s="198"/>
      <c r="N237" s="199"/>
      <c r="O237" s="199"/>
      <c r="P237" s="199"/>
      <c r="Q237" s="199"/>
      <c r="R237" s="199"/>
      <c r="S237" s="199"/>
      <c r="T237" s="200"/>
      <c r="AT237" s="201" t="s">
        <v>126</v>
      </c>
      <c r="AU237" s="201" t="s">
        <v>81</v>
      </c>
      <c r="AV237" s="13" t="s">
        <v>79</v>
      </c>
      <c r="AW237" s="13" t="s">
        <v>33</v>
      </c>
      <c r="AX237" s="13" t="s">
        <v>72</v>
      </c>
      <c r="AY237" s="201" t="s">
        <v>115</v>
      </c>
    </row>
    <row r="238" spans="1:65" s="13" customFormat="1" ht="11.25">
      <c r="B238" s="192"/>
      <c r="C238" s="193"/>
      <c r="D238" s="187" t="s">
        <v>126</v>
      </c>
      <c r="E238" s="194" t="s">
        <v>19</v>
      </c>
      <c r="F238" s="195" t="s">
        <v>319</v>
      </c>
      <c r="G238" s="193"/>
      <c r="H238" s="194" t="s">
        <v>19</v>
      </c>
      <c r="I238" s="196"/>
      <c r="J238" s="193"/>
      <c r="K238" s="193"/>
      <c r="L238" s="197"/>
      <c r="M238" s="198"/>
      <c r="N238" s="199"/>
      <c r="O238" s="199"/>
      <c r="P238" s="199"/>
      <c r="Q238" s="199"/>
      <c r="R238" s="199"/>
      <c r="S238" s="199"/>
      <c r="T238" s="200"/>
      <c r="AT238" s="201" t="s">
        <v>126</v>
      </c>
      <c r="AU238" s="201" t="s">
        <v>81</v>
      </c>
      <c r="AV238" s="13" t="s">
        <v>79</v>
      </c>
      <c r="AW238" s="13" t="s">
        <v>33</v>
      </c>
      <c r="AX238" s="13" t="s">
        <v>72</v>
      </c>
      <c r="AY238" s="201" t="s">
        <v>115</v>
      </c>
    </row>
    <row r="239" spans="1:65" s="13" customFormat="1" ht="11.25">
      <c r="B239" s="192"/>
      <c r="C239" s="193"/>
      <c r="D239" s="187" t="s">
        <v>126</v>
      </c>
      <c r="E239" s="194" t="s">
        <v>19</v>
      </c>
      <c r="F239" s="195" t="s">
        <v>320</v>
      </c>
      <c r="G239" s="193"/>
      <c r="H239" s="194" t="s">
        <v>19</v>
      </c>
      <c r="I239" s="196"/>
      <c r="J239" s="193"/>
      <c r="K239" s="193"/>
      <c r="L239" s="197"/>
      <c r="M239" s="198"/>
      <c r="N239" s="199"/>
      <c r="O239" s="199"/>
      <c r="P239" s="199"/>
      <c r="Q239" s="199"/>
      <c r="R239" s="199"/>
      <c r="S239" s="199"/>
      <c r="T239" s="200"/>
      <c r="AT239" s="201" t="s">
        <v>126</v>
      </c>
      <c r="AU239" s="201" t="s">
        <v>81</v>
      </c>
      <c r="AV239" s="13" t="s">
        <v>79</v>
      </c>
      <c r="AW239" s="13" t="s">
        <v>33</v>
      </c>
      <c r="AX239" s="13" t="s">
        <v>72</v>
      </c>
      <c r="AY239" s="201" t="s">
        <v>115</v>
      </c>
    </row>
    <row r="240" spans="1:65" s="13" customFormat="1" ht="11.25">
      <c r="B240" s="192"/>
      <c r="C240" s="193"/>
      <c r="D240" s="187" t="s">
        <v>126</v>
      </c>
      <c r="E240" s="194" t="s">
        <v>19</v>
      </c>
      <c r="F240" s="195" t="s">
        <v>321</v>
      </c>
      <c r="G240" s="193"/>
      <c r="H240" s="194" t="s">
        <v>19</v>
      </c>
      <c r="I240" s="196"/>
      <c r="J240" s="193"/>
      <c r="K240" s="193"/>
      <c r="L240" s="197"/>
      <c r="M240" s="198"/>
      <c r="N240" s="199"/>
      <c r="O240" s="199"/>
      <c r="P240" s="199"/>
      <c r="Q240" s="199"/>
      <c r="R240" s="199"/>
      <c r="S240" s="199"/>
      <c r="T240" s="200"/>
      <c r="AT240" s="201" t="s">
        <v>126</v>
      </c>
      <c r="AU240" s="201" t="s">
        <v>81</v>
      </c>
      <c r="AV240" s="13" t="s">
        <v>79</v>
      </c>
      <c r="AW240" s="13" t="s">
        <v>33</v>
      </c>
      <c r="AX240" s="13" t="s">
        <v>72</v>
      </c>
      <c r="AY240" s="201" t="s">
        <v>115</v>
      </c>
    </row>
    <row r="241" spans="1:65" s="13" customFormat="1" ht="11.25">
      <c r="B241" s="192"/>
      <c r="C241" s="193"/>
      <c r="D241" s="187" t="s">
        <v>126</v>
      </c>
      <c r="E241" s="194" t="s">
        <v>19</v>
      </c>
      <c r="F241" s="195" t="s">
        <v>322</v>
      </c>
      <c r="G241" s="193"/>
      <c r="H241" s="194" t="s">
        <v>19</v>
      </c>
      <c r="I241" s="196"/>
      <c r="J241" s="193"/>
      <c r="K241" s="193"/>
      <c r="L241" s="197"/>
      <c r="M241" s="198"/>
      <c r="N241" s="199"/>
      <c r="O241" s="199"/>
      <c r="P241" s="199"/>
      <c r="Q241" s="199"/>
      <c r="R241" s="199"/>
      <c r="S241" s="199"/>
      <c r="T241" s="200"/>
      <c r="AT241" s="201" t="s">
        <v>126</v>
      </c>
      <c r="AU241" s="201" t="s">
        <v>81</v>
      </c>
      <c r="AV241" s="13" t="s">
        <v>79</v>
      </c>
      <c r="AW241" s="13" t="s">
        <v>33</v>
      </c>
      <c r="AX241" s="13" t="s">
        <v>72</v>
      </c>
      <c r="AY241" s="201" t="s">
        <v>115</v>
      </c>
    </row>
    <row r="242" spans="1:65" s="13" customFormat="1" ht="11.25">
      <c r="B242" s="192"/>
      <c r="C242" s="193"/>
      <c r="D242" s="187" t="s">
        <v>126</v>
      </c>
      <c r="E242" s="194" t="s">
        <v>19</v>
      </c>
      <c r="F242" s="195" t="s">
        <v>323</v>
      </c>
      <c r="G242" s="193"/>
      <c r="H242" s="194" t="s">
        <v>19</v>
      </c>
      <c r="I242" s="196"/>
      <c r="J242" s="193"/>
      <c r="K242" s="193"/>
      <c r="L242" s="197"/>
      <c r="M242" s="198"/>
      <c r="N242" s="199"/>
      <c r="O242" s="199"/>
      <c r="P242" s="199"/>
      <c r="Q242" s="199"/>
      <c r="R242" s="199"/>
      <c r="S242" s="199"/>
      <c r="T242" s="200"/>
      <c r="AT242" s="201" t="s">
        <v>126</v>
      </c>
      <c r="AU242" s="201" t="s">
        <v>81</v>
      </c>
      <c r="AV242" s="13" t="s">
        <v>79</v>
      </c>
      <c r="AW242" s="13" t="s">
        <v>33</v>
      </c>
      <c r="AX242" s="13" t="s">
        <v>72</v>
      </c>
      <c r="AY242" s="201" t="s">
        <v>115</v>
      </c>
    </row>
    <row r="243" spans="1:65" s="13" customFormat="1" ht="11.25">
      <c r="B243" s="192"/>
      <c r="C243" s="193"/>
      <c r="D243" s="187" t="s">
        <v>126</v>
      </c>
      <c r="E243" s="194" t="s">
        <v>19</v>
      </c>
      <c r="F243" s="195" t="s">
        <v>309</v>
      </c>
      <c r="G243" s="193"/>
      <c r="H243" s="194" t="s">
        <v>19</v>
      </c>
      <c r="I243" s="196"/>
      <c r="J243" s="193"/>
      <c r="K243" s="193"/>
      <c r="L243" s="197"/>
      <c r="M243" s="198"/>
      <c r="N243" s="199"/>
      <c r="O243" s="199"/>
      <c r="P243" s="199"/>
      <c r="Q243" s="199"/>
      <c r="R243" s="199"/>
      <c r="S243" s="199"/>
      <c r="T243" s="200"/>
      <c r="AT243" s="201" t="s">
        <v>126</v>
      </c>
      <c r="AU243" s="201" t="s">
        <v>81</v>
      </c>
      <c r="AV243" s="13" t="s">
        <v>79</v>
      </c>
      <c r="AW243" s="13" t="s">
        <v>33</v>
      </c>
      <c r="AX243" s="13" t="s">
        <v>72</v>
      </c>
      <c r="AY243" s="201" t="s">
        <v>115</v>
      </c>
    </row>
    <row r="244" spans="1:65" s="14" customFormat="1" ht="11.25">
      <c r="B244" s="202"/>
      <c r="C244" s="203"/>
      <c r="D244" s="187" t="s">
        <v>126</v>
      </c>
      <c r="E244" s="204" t="s">
        <v>19</v>
      </c>
      <c r="F244" s="205" t="s">
        <v>264</v>
      </c>
      <c r="G244" s="203"/>
      <c r="H244" s="206">
        <v>1143.18</v>
      </c>
      <c r="I244" s="207"/>
      <c r="J244" s="203"/>
      <c r="K244" s="203"/>
      <c r="L244" s="208"/>
      <c r="M244" s="209"/>
      <c r="N244" s="210"/>
      <c r="O244" s="210"/>
      <c r="P244" s="210"/>
      <c r="Q244" s="210"/>
      <c r="R244" s="210"/>
      <c r="S244" s="210"/>
      <c r="T244" s="211"/>
      <c r="AT244" s="212" t="s">
        <v>126</v>
      </c>
      <c r="AU244" s="212" t="s">
        <v>81</v>
      </c>
      <c r="AV244" s="14" t="s">
        <v>81</v>
      </c>
      <c r="AW244" s="14" t="s">
        <v>33</v>
      </c>
      <c r="AX244" s="14" t="s">
        <v>72</v>
      </c>
      <c r="AY244" s="212" t="s">
        <v>115</v>
      </c>
    </row>
    <row r="245" spans="1:65" s="15" customFormat="1" ht="11.25">
      <c r="B245" s="213"/>
      <c r="C245" s="214"/>
      <c r="D245" s="187" t="s">
        <v>126</v>
      </c>
      <c r="E245" s="215" t="s">
        <v>19</v>
      </c>
      <c r="F245" s="216" t="s">
        <v>147</v>
      </c>
      <c r="G245" s="214"/>
      <c r="H245" s="217">
        <v>1143.18</v>
      </c>
      <c r="I245" s="218"/>
      <c r="J245" s="214"/>
      <c r="K245" s="214"/>
      <c r="L245" s="219"/>
      <c r="M245" s="220"/>
      <c r="N245" s="221"/>
      <c r="O245" s="221"/>
      <c r="P245" s="221"/>
      <c r="Q245" s="221"/>
      <c r="R245" s="221"/>
      <c r="S245" s="221"/>
      <c r="T245" s="222"/>
      <c r="AT245" s="223" t="s">
        <v>126</v>
      </c>
      <c r="AU245" s="223" t="s">
        <v>81</v>
      </c>
      <c r="AV245" s="15" t="s">
        <v>122</v>
      </c>
      <c r="AW245" s="15" t="s">
        <v>33</v>
      </c>
      <c r="AX245" s="15" t="s">
        <v>79</v>
      </c>
      <c r="AY245" s="223" t="s">
        <v>115</v>
      </c>
    </row>
    <row r="246" spans="1:65" s="14" customFormat="1" ht="11.25">
      <c r="B246" s="202"/>
      <c r="C246" s="203"/>
      <c r="D246" s="187" t="s">
        <v>126</v>
      </c>
      <c r="E246" s="203"/>
      <c r="F246" s="205" t="s">
        <v>324</v>
      </c>
      <c r="G246" s="203"/>
      <c r="H246" s="206">
        <v>1257.498</v>
      </c>
      <c r="I246" s="207"/>
      <c r="J246" s="203"/>
      <c r="K246" s="203"/>
      <c r="L246" s="208"/>
      <c r="M246" s="209"/>
      <c r="N246" s="210"/>
      <c r="O246" s="210"/>
      <c r="P246" s="210"/>
      <c r="Q246" s="210"/>
      <c r="R246" s="210"/>
      <c r="S246" s="210"/>
      <c r="T246" s="211"/>
      <c r="AT246" s="212" t="s">
        <v>126</v>
      </c>
      <c r="AU246" s="212" t="s">
        <v>81</v>
      </c>
      <c r="AV246" s="14" t="s">
        <v>81</v>
      </c>
      <c r="AW246" s="14" t="s">
        <v>4</v>
      </c>
      <c r="AX246" s="14" t="s">
        <v>79</v>
      </c>
      <c r="AY246" s="212" t="s">
        <v>115</v>
      </c>
    </row>
    <row r="247" spans="1:65" s="2" customFormat="1" ht="16.5" customHeight="1">
      <c r="A247" s="35"/>
      <c r="B247" s="36"/>
      <c r="C247" s="174" t="s">
        <v>325</v>
      </c>
      <c r="D247" s="174" t="s">
        <v>118</v>
      </c>
      <c r="E247" s="175" t="s">
        <v>326</v>
      </c>
      <c r="F247" s="176" t="s">
        <v>327</v>
      </c>
      <c r="G247" s="177" t="s">
        <v>121</v>
      </c>
      <c r="H247" s="178">
        <v>202.5</v>
      </c>
      <c r="I247" s="179"/>
      <c r="J247" s="180">
        <f>ROUND(I247*H247,2)</f>
        <v>0</v>
      </c>
      <c r="K247" s="176" t="s">
        <v>153</v>
      </c>
      <c r="L247" s="40"/>
      <c r="M247" s="181" t="s">
        <v>19</v>
      </c>
      <c r="N247" s="182" t="s">
        <v>43</v>
      </c>
      <c r="O247" s="65"/>
      <c r="P247" s="183">
        <f>O247*H247</f>
        <v>0</v>
      </c>
      <c r="Q247" s="183">
        <v>1.0000000000000001E-5</v>
      </c>
      <c r="R247" s="183">
        <f>Q247*H247</f>
        <v>2.0250000000000003E-3</v>
      </c>
      <c r="S247" s="183">
        <v>0</v>
      </c>
      <c r="T247" s="184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185" t="s">
        <v>182</v>
      </c>
      <c r="AT247" s="185" t="s">
        <v>118</v>
      </c>
      <c r="AU247" s="185" t="s">
        <v>81</v>
      </c>
      <c r="AY247" s="18" t="s">
        <v>115</v>
      </c>
      <c r="BE247" s="186">
        <f>IF(N247="základní",J247,0)</f>
        <v>0</v>
      </c>
      <c r="BF247" s="186">
        <f>IF(N247="snížená",J247,0)</f>
        <v>0</v>
      </c>
      <c r="BG247" s="186">
        <f>IF(N247="zákl. přenesená",J247,0)</f>
        <v>0</v>
      </c>
      <c r="BH247" s="186">
        <f>IF(N247="sníž. přenesená",J247,0)</f>
        <v>0</v>
      </c>
      <c r="BI247" s="186">
        <f>IF(N247="nulová",J247,0)</f>
        <v>0</v>
      </c>
      <c r="BJ247" s="18" t="s">
        <v>79</v>
      </c>
      <c r="BK247" s="186">
        <f>ROUND(I247*H247,2)</f>
        <v>0</v>
      </c>
      <c r="BL247" s="18" t="s">
        <v>182</v>
      </c>
      <c r="BM247" s="185" t="s">
        <v>328</v>
      </c>
    </row>
    <row r="248" spans="1:65" s="2" customFormat="1" ht="11.25">
      <c r="A248" s="35"/>
      <c r="B248" s="36"/>
      <c r="C248" s="37"/>
      <c r="D248" s="187" t="s">
        <v>124</v>
      </c>
      <c r="E248" s="37"/>
      <c r="F248" s="188" t="s">
        <v>329</v>
      </c>
      <c r="G248" s="37"/>
      <c r="H248" s="37"/>
      <c r="I248" s="189"/>
      <c r="J248" s="37"/>
      <c r="K248" s="37"/>
      <c r="L248" s="40"/>
      <c r="M248" s="190"/>
      <c r="N248" s="191"/>
      <c r="O248" s="65"/>
      <c r="P248" s="65"/>
      <c r="Q248" s="65"/>
      <c r="R248" s="65"/>
      <c r="S248" s="65"/>
      <c r="T248" s="66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T248" s="18" t="s">
        <v>124</v>
      </c>
      <c r="AU248" s="18" t="s">
        <v>81</v>
      </c>
    </row>
    <row r="249" spans="1:65" s="2" customFormat="1" ht="11.25">
      <c r="A249" s="35"/>
      <c r="B249" s="36"/>
      <c r="C249" s="37"/>
      <c r="D249" s="224" t="s">
        <v>156</v>
      </c>
      <c r="E249" s="37"/>
      <c r="F249" s="225" t="s">
        <v>330</v>
      </c>
      <c r="G249" s="37"/>
      <c r="H249" s="37"/>
      <c r="I249" s="189"/>
      <c r="J249" s="37"/>
      <c r="K249" s="37"/>
      <c r="L249" s="40"/>
      <c r="M249" s="190"/>
      <c r="N249" s="191"/>
      <c r="O249" s="65"/>
      <c r="P249" s="65"/>
      <c r="Q249" s="65"/>
      <c r="R249" s="65"/>
      <c r="S249" s="65"/>
      <c r="T249" s="66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T249" s="18" t="s">
        <v>156</v>
      </c>
      <c r="AU249" s="18" t="s">
        <v>81</v>
      </c>
    </row>
    <row r="250" spans="1:65" s="13" customFormat="1" ht="11.25">
      <c r="B250" s="192"/>
      <c r="C250" s="193"/>
      <c r="D250" s="187" t="s">
        <v>126</v>
      </c>
      <c r="E250" s="194" t="s">
        <v>19</v>
      </c>
      <c r="F250" s="195" t="s">
        <v>331</v>
      </c>
      <c r="G250" s="193"/>
      <c r="H250" s="194" t="s">
        <v>19</v>
      </c>
      <c r="I250" s="196"/>
      <c r="J250" s="193"/>
      <c r="K250" s="193"/>
      <c r="L250" s="197"/>
      <c r="M250" s="198"/>
      <c r="N250" s="199"/>
      <c r="O250" s="199"/>
      <c r="P250" s="199"/>
      <c r="Q250" s="199"/>
      <c r="R250" s="199"/>
      <c r="S250" s="199"/>
      <c r="T250" s="200"/>
      <c r="AT250" s="201" t="s">
        <v>126</v>
      </c>
      <c r="AU250" s="201" t="s">
        <v>81</v>
      </c>
      <c r="AV250" s="13" t="s">
        <v>79</v>
      </c>
      <c r="AW250" s="13" t="s">
        <v>33</v>
      </c>
      <c r="AX250" s="13" t="s">
        <v>72</v>
      </c>
      <c r="AY250" s="201" t="s">
        <v>115</v>
      </c>
    </row>
    <row r="251" spans="1:65" s="14" customFormat="1" ht="11.25">
      <c r="B251" s="202"/>
      <c r="C251" s="203"/>
      <c r="D251" s="187" t="s">
        <v>126</v>
      </c>
      <c r="E251" s="204" t="s">
        <v>19</v>
      </c>
      <c r="F251" s="205" t="s">
        <v>332</v>
      </c>
      <c r="G251" s="203"/>
      <c r="H251" s="206">
        <v>153.4</v>
      </c>
      <c r="I251" s="207"/>
      <c r="J251" s="203"/>
      <c r="K251" s="203"/>
      <c r="L251" s="208"/>
      <c r="M251" s="209"/>
      <c r="N251" s="210"/>
      <c r="O251" s="210"/>
      <c r="P251" s="210"/>
      <c r="Q251" s="210"/>
      <c r="R251" s="210"/>
      <c r="S251" s="210"/>
      <c r="T251" s="211"/>
      <c r="AT251" s="212" t="s">
        <v>126</v>
      </c>
      <c r="AU251" s="212" t="s">
        <v>81</v>
      </c>
      <c r="AV251" s="14" t="s">
        <v>81</v>
      </c>
      <c r="AW251" s="14" t="s">
        <v>33</v>
      </c>
      <c r="AX251" s="14" t="s">
        <v>72</v>
      </c>
      <c r="AY251" s="212" t="s">
        <v>115</v>
      </c>
    </row>
    <row r="252" spans="1:65" s="13" customFormat="1" ht="11.25">
      <c r="B252" s="192"/>
      <c r="C252" s="193"/>
      <c r="D252" s="187" t="s">
        <v>126</v>
      </c>
      <c r="E252" s="194" t="s">
        <v>19</v>
      </c>
      <c r="F252" s="195" t="s">
        <v>333</v>
      </c>
      <c r="G252" s="193"/>
      <c r="H252" s="194" t="s">
        <v>19</v>
      </c>
      <c r="I252" s="196"/>
      <c r="J252" s="193"/>
      <c r="K252" s="193"/>
      <c r="L252" s="197"/>
      <c r="M252" s="198"/>
      <c r="N252" s="199"/>
      <c r="O252" s="199"/>
      <c r="P252" s="199"/>
      <c r="Q252" s="199"/>
      <c r="R252" s="199"/>
      <c r="S252" s="199"/>
      <c r="T252" s="200"/>
      <c r="AT252" s="201" t="s">
        <v>126</v>
      </c>
      <c r="AU252" s="201" t="s">
        <v>81</v>
      </c>
      <c r="AV252" s="13" t="s">
        <v>79</v>
      </c>
      <c r="AW252" s="13" t="s">
        <v>33</v>
      </c>
      <c r="AX252" s="13" t="s">
        <v>72</v>
      </c>
      <c r="AY252" s="201" t="s">
        <v>115</v>
      </c>
    </row>
    <row r="253" spans="1:65" s="14" customFormat="1" ht="11.25">
      <c r="B253" s="202"/>
      <c r="C253" s="203"/>
      <c r="D253" s="187" t="s">
        <v>126</v>
      </c>
      <c r="E253" s="204" t="s">
        <v>19</v>
      </c>
      <c r="F253" s="205" t="s">
        <v>334</v>
      </c>
      <c r="G253" s="203"/>
      <c r="H253" s="206">
        <v>49.1</v>
      </c>
      <c r="I253" s="207"/>
      <c r="J253" s="203"/>
      <c r="K253" s="203"/>
      <c r="L253" s="208"/>
      <c r="M253" s="209"/>
      <c r="N253" s="210"/>
      <c r="O253" s="210"/>
      <c r="P253" s="210"/>
      <c r="Q253" s="210"/>
      <c r="R253" s="210"/>
      <c r="S253" s="210"/>
      <c r="T253" s="211"/>
      <c r="AT253" s="212" t="s">
        <v>126</v>
      </c>
      <c r="AU253" s="212" t="s">
        <v>81</v>
      </c>
      <c r="AV253" s="14" t="s">
        <v>81</v>
      </c>
      <c r="AW253" s="14" t="s">
        <v>33</v>
      </c>
      <c r="AX253" s="14" t="s">
        <v>72</v>
      </c>
      <c r="AY253" s="212" t="s">
        <v>115</v>
      </c>
    </row>
    <row r="254" spans="1:65" s="15" customFormat="1" ht="11.25">
      <c r="B254" s="213"/>
      <c r="C254" s="214"/>
      <c r="D254" s="187" t="s">
        <v>126</v>
      </c>
      <c r="E254" s="215" t="s">
        <v>19</v>
      </c>
      <c r="F254" s="216" t="s">
        <v>147</v>
      </c>
      <c r="G254" s="214"/>
      <c r="H254" s="217">
        <v>202.5</v>
      </c>
      <c r="I254" s="218"/>
      <c r="J254" s="214"/>
      <c r="K254" s="214"/>
      <c r="L254" s="219"/>
      <c r="M254" s="220"/>
      <c r="N254" s="221"/>
      <c r="O254" s="221"/>
      <c r="P254" s="221"/>
      <c r="Q254" s="221"/>
      <c r="R254" s="221"/>
      <c r="S254" s="221"/>
      <c r="T254" s="222"/>
      <c r="AT254" s="223" t="s">
        <v>126</v>
      </c>
      <c r="AU254" s="223" t="s">
        <v>81</v>
      </c>
      <c r="AV254" s="15" t="s">
        <v>122</v>
      </c>
      <c r="AW254" s="15" t="s">
        <v>33</v>
      </c>
      <c r="AX254" s="15" t="s">
        <v>79</v>
      </c>
      <c r="AY254" s="223" t="s">
        <v>115</v>
      </c>
    </row>
    <row r="255" spans="1:65" s="2" customFormat="1" ht="16.5" customHeight="1">
      <c r="A255" s="35"/>
      <c r="B255" s="36"/>
      <c r="C255" s="227" t="s">
        <v>335</v>
      </c>
      <c r="D255" s="227" t="s">
        <v>311</v>
      </c>
      <c r="E255" s="228" t="s">
        <v>336</v>
      </c>
      <c r="F255" s="229" t="s">
        <v>337</v>
      </c>
      <c r="G255" s="230" t="s">
        <v>121</v>
      </c>
      <c r="H255" s="231">
        <v>212.625</v>
      </c>
      <c r="I255" s="232"/>
      <c r="J255" s="233">
        <f>ROUND(I255*H255,2)</f>
        <v>0</v>
      </c>
      <c r="K255" s="229" t="s">
        <v>153</v>
      </c>
      <c r="L255" s="234"/>
      <c r="M255" s="235" t="s">
        <v>19</v>
      </c>
      <c r="N255" s="236" t="s">
        <v>43</v>
      </c>
      <c r="O255" s="65"/>
      <c r="P255" s="183">
        <f>O255*H255</f>
        <v>0</v>
      </c>
      <c r="Q255" s="183">
        <v>2.9999999999999997E-4</v>
      </c>
      <c r="R255" s="183">
        <f>Q255*H255</f>
        <v>6.3787499999999997E-2</v>
      </c>
      <c r="S255" s="183">
        <v>0</v>
      </c>
      <c r="T255" s="184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185" t="s">
        <v>314</v>
      </c>
      <c r="AT255" s="185" t="s">
        <v>311</v>
      </c>
      <c r="AU255" s="185" t="s">
        <v>81</v>
      </c>
      <c r="AY255" s="18" t="s">
        <v>115</v>
      </c>
      <c r="BE255" s="186">
        <f>IF(N255="základní",J255,0)</f>
        <v>0</v>
      </c>
      <c r="BF255" s="186">
        <f>IF(N255="snížená",J255,0)</f>
        <v>0</v>
      </c>
      <c r="BG255" s="186">
        <f>IF(N255="zákl. přenesená",J255,0)</f>
        <v>0</v>
      </c>
      <c r="BH255" s="186">
        <f>IF(N255="sníž. přenesená",J255,0)</f>
        <v>0</v>
      </c>
      <c r="BI255" s="186">
        <f>IF(N255="nulová",J255,0)</f>
        <v>0</v>
      </c>
      <c r="BJ255" s="18" t="s">
        <v>79</v>
      </c>
      <c r="BK255" s="186">
        <f>ROUND(I255*H255,2)</f>
        <v>0</v>
      </c>
      <c r="BL255" s="18" t="s">
        <v>182</v>
      </c>
      <c r="BM255" s="185" t="s">
        <v>338</v>
      </c>
    </row>
    <row r="256" spans="1:65" s="2" customFormat="1" ht="11.25">
      <c r="A256" s="35"/>
      <c r="B256" s="36"/>
      <c r="C256" s="37"/>
      <c r="D256" s="187" t="s">
        <v>124</v>
      </c>
      <c r="E256" s="37"/>
      <c r="F256" s="188" t="s">
        <v>337</v>
      </c>
      <c r="G256" s="37"/>
      <c r="H256" s="37"/>
      <c r="I256" s="189"/>
      <c r="J256" s="37"/>
      <c r="K256" s="37"/>
      <c r="L256" s="40"/>
      <c r="M256" s="190"/>
      <c r="N256" s="191"/>
      <c r="O256" s="65"/>
      <c r="P256" s="65"/>
      <c r="Q256" s="65"/>
      <c r="R256" s="65"/>
      <c r="S256" s="65"/>
      <c r="T256" s="66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T256" s="18" t="s">
        <v>124</v>
      </c>
      <c r="AU256" s="18" t="s">
        <v>81</v>
      </c>
    </row>
    <row r="257" spans="1:65" s="13" customFormat="1" ht="11.25">
      <c r="B257" s="192"/>
      <c r="C257" s="193"/>
      <c r="D257" s="187" t="s">
        <v>126</v>
      </c>
      <c r="E257" s="194" t="s">
        <v>19</v>
      </c>
      <c r="F257" s="195" t="s">
        <v>331</v>
      </c>
      <c r="G257" s="193"/>
      <c r="H257" s="194" t="s">
        <v>19</v>
      </c>
      <c r="I257" s="196"/>
      <c r="J257" s="193"/>
      <c r="K257" s="193"/>
      <c r="L257" s="197"/>
      <c r="M257" s="198"/>
      <c r="N257" s="199"/>
      <c r="O257" s="199"/>
      <c r="P257" s="199"/>
      <c r="Q257" s="199"/>
      <c r="R257" s="199"/>
      <c r="S257" s="199"/>
      <c r="T257" s="200"/>
      <c r="AT257" s="201" t="s">
        <v>126</v>
      </c>
      <c r="AU257" s="201" t="s">
        <v>81</v>
      </c>
      <c r="AV257" s="13" t="s">
        <v>79</v>
      </c>
      <c r="AW257" s="13" t="s">
        <v>33</v>
      </c>
      <c r="AX257" s="13" t="s">
        <v>72</v>
      </c>
      <c r="AY257" s="201" t="s">
        <v>115</v>
      </c>
    </row>
    <row r="258" spans="1:65" s="14" customFormat="1" ht="11.25">
      <c r="B258" s="202"/>
      <c r="C258" s="203"/>
      <c r="D258" s="187" t="s">
        <v>126</v>
      </c>
      <c r="E258" s="204" t="s">
        <v>19</v>
      </c>
      <c r="F258" s="205" t="s">
        <v>332</v>
      </c>
      <c r="G258" s="203"/>
      <c r="H258" s="206">
        <v>153.4</v>
      </c>
      <c r="I258" s="207"/>
      <c r="J258" s="203"/>
      <c r="K258" s="203"/>
      <c r="L258" s="208"/>
      <c r="M258" s="209"/>
      <c r="N258" s="210"/>
      <c r="O258" s="210"/>
      <c r="P258" s="210"/>
      <c r="Q258" s="210"/>
      <c r="R258" s="210"/>
      <c r="S258" s="210"/>
      <c r="T258" s="211"/>
      <c r="AT258" s="212" t="s">
        <v>126</v>
      </c>
      <c r="AU258" s="212" t="s">
        <v>81</v>
      </c>
      <c r="AV258" s="14" t="s">
        <v>81</v>
      </c>
      <c r="AW258" s="14" t="s">
        <v>33</v>
      </c>
      <c r="AX258" s="14" t="s">
        <v>72</v>
      </c>
      <c r="AY258" s="212" t="s">
        <v>115</v>
      </c>
    </row>
    <row r="259" spans="1:65" s="13" customFormat="1" ht="11.25">
      <c r="B259" s="192"/>
      <c r="C259" s="193"/>
      <c r="D259" s="187" t="s">
        <v>126</v>
      </c>
      <c r="E259" s="194" t="s">
        <v>19</v>
      </c>
      <c r="F259" s="195" t="s">
        <v>333</v>
      </c>
      <c r="G259" s="193"/>
      <c r="H259" s="194" t="s">
        <v>19</v>
      </c>
      <c r="I259" s="196"/>
      <c r="J259" s="193"/>
      <c r="K259" s="193"/>
      <c r="L259" s="197"/>
      <c r="M259" s="198"/>
      <c r="N259" s="199"/>
      <c r="O259" s="199"/>
      <c r="P259" s="199"/>
      <c r="Q259" s="199"/>
      <c r="R259" s="199"/>
      <c r="S259" s="199"/>
      <c r="T259" s="200"/>
      <c r="AT259" s="201" t="s">
        <v>126</v>
      </c>
      <c r="AU259" s="201" t="s">
        <v>81</v>
      </c>
      <c r="AV259" s="13" t="s">
        <v>79</v>
      </c>
      <c r="AW259" s="13" t="s">
        <v>33</v>
      </c>
      <c r="AX259" s="13" t="s">
        <v>72</v>
      </c>
      <c r="AY259" s="201" t="s">
        <v>115</v>
      </c>
    </row>
    <row r="260" spans="1:65" s="14" customFormat="1" ht="11.25">
      <c r="B260" s="202"/>
      <c r="C260" s="203"/>
      <c r="D260" s="187" t="s">
        <v>126</v>
      </c>
      <c r="E260" s="204" t="s">
        <v>19</v>
      </c>
      <c r="F260" s="205" t="s">
        <v>334</v>
      </c>
      <c r="G260" s="203"/>
      <c r="H260" s="206">
        <v>49.1</v>
      </c>
      <c r="I260" s="207"/>
      <c r="J260" s="203"/>
      <c r="K260" s="203"/>
      <c r="L260" s="208"/>
      <c r="M260" s="209"/>
      <c r="N260" s="210"/>
      <c r="O260" s="210"/>
      <c r="P260" s="210"/>
      <c r="Q260" s="210"/>
      <c r="R260" s="210"/>
      <c r="S260" s="210"/>
      <c r="T260" s="211"/>
      <c r="AT260" s="212" t="s">
        <v>126</v>
      </c>
      <c r="AU260" s="212" t="s">
        <v>81</v>
      </c>
      <c r="AV260" s="14" t="s">
        <v>81</v>
      </c>
      <c r="AW260" s="14" t="s">
        <v>33</v>
      </c>
      <c r="AX260" s="14" t="s">
        <v>72</v>
      </c>
      <c r="AY260" s="212" t="s">
        <v>115</v>
      </c>
    </row>
    <row r="261" spans="1:65" s="15" customFormat="1" ht="11.25">
      <c r="B261" s="213"/>
      <c r="C261" s="214"/>
      <c r="D261" s="187" t="s">
        <v>126</v>
      </c>
      <c r="E261" s="215" t="s">
        <v>19</v>
      </c>
      <c r="F261" s="216" t="s">
        <v>147</v>
      </c>
      <c r="G261" s="214"/>
      <c r="H261" s="217">
        <v>202.5</v>
      </c>
      <c r="I261" s="218"/>
      <c r="J261" s="214"/>
      <c r="K261" s="214"/>
      <c r="L261" s="219"/>
      <c r="M261" s="220"/>
      <c r="N261" s="221"/>
      <c r="O261" s="221"/>
      <c r="P261" s="221"/>
      <c r="Q261" s="221"/>
      <c r="R261" s="221"/>
      <c r="S261" s="221"/>
      <c r="T261" s="222"/>
      <c r="AT261" s="223" t="s">
        <v>126</v>
      </c>
      <c r="AU261" s="223" t="s">
        <v>81</v>
      </c>
      <c r="AV261" s="15" t="s">
        <v>122</v>
      </c>
      <c r="AW261" s="15" t="s">
        <v>33</v>
      </c>
      <c r="AX261" s="15" t="s">
        <v>79</v>
      </c>
      <c r="AY261" s="223" t="s">
        <v>115</v>
      </c>
    </row>
    <row r="262" spans="1:65" s="14" customFormat="1" ht="11.25">
      <c r="B262" s="202"/>
      <c r="C262" s="203"/>
      <c r="D262" s="187" t="s">
        <v>126</v>
      </c>
      <c r="E262" s="203"/>
      <c r="F262" s="205" t="s">
        <v>339</v>
      </c>
      <c r="G262" s="203"/>
      <c r="H262" s="206">
        <v>212.625</v>
      </c>
      <c r="I262" s="207"/>
      <c r="J262" s="203"/>
      <c r="K262" s="203"/>
      <c r="L262" s="208"/>
      <c r="M262" s="209"/>
      <c r="N262" s="210"/>
      <c r="O262" s="210"/>
      <c r="P262" s="210"/>
      <c r="Q262" s="210"/>
      <c r="R262" s="210"/>
      <c r="S262" s="210"/>
      <c r="T262" s="211"/>
      <c r="AT262" s="212" t="s">
        <v>126</v>
      </c>
      <c r="AU262" s="212" t="s">
        <v>81</v>
      </c>
      <c r="AV262" s="14" t="s">
        <v>81</v>
      </c>
      <c r="AW262" s="14" t="s">
        <v>4</v>
      </c>
      <c r="AX262" s="14" t="s">
        <v>79</v>
      </c>
      <c r="AY262" s="212" t="s">
        <v>115</v>
      </c>
    </row>
    <row r="263" spans="1:65" s="2" customFormat="1" ht="16.5" customHeight="1">
      <c r="A263" s="35"/>
      <c r="B263" s="36"/>
      <c r="C263" s="174" t="s">
        <v>340</v>
      </c>
      <c r="D263" s="174" t="s">
        <v>118</v>
      </c>
      <c r="E263" s="175" t="s">
        <v>341</v>
      </c>
      <c r="F263" s="176" t="s">
        <v>342</v>
      </c>
      <c r="G263" s="177" t="s">
        <v>224</v>
      </c>
      <c r="H263" s="178">
        <v>1143.18</v>
      </c>
      <c r="I263" s="179"/>
      <c r="J263" s="180">
        <f>ROUND(I263*H263,2)</f>
        <v>0</v>
      </c>
      <c r="K263" s="176" t="s">
        <v>153</v>
      </c>
      <c r="L263" s="40"/>
      <c r="M263" s="181" t="s">
        <v>19</v>
      </c>
      <c r="N263" s="182" t="s">
        <v>43</v>
      </c>
      <c r="O263" s="65"/>
      <c r="P263" s="183">
        <f>O263*H263</f>
        <v>0</v>
      </c>
      <c r="Q263" s="183">
        <v>0</v>
      </c>
      <c r="R263" s="183">
        <f>Q263*H263</f>
        <v>0</v>
      </c>
      <c r="S263" s="183">
        <v>0</v>
      </c>
      <c r="T263" s="184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185" t="s">
        <v>182</v>
      </c>
      <c r="AT263" s="185" t="s">
        <v>118</v>
      </c>
      <c r="AU263" s="185" t="s">
        <v>81</v>
      </c>
      <c r="AY263" s="18" t="s">
        <v>115</v>
      </c>
      <c r="BE263" s="186">
        <f>IF(N263="základní",J263,0)</f>
        <v>0</v>
      </c>
      <c r="BF263" s="186">
        <f>IF(N263="snížená",J263,0)</f>
        <v>0</v>
      </c>
      <c r="BG263" s="186">
        <f>IF(N263="zákl. přenesená",J263,0)</f>
        <v>0</v>
      </c>
      <c r="BH263" s="186">
        <f>IF(N263="sníž. přenesená",J263,0)</f>
        <v>0</v>
      </c>
      <c r="BI263" s="186">
        <f>IF(N263="nulová",J263,0)</f>
        <v>0</v>
      </c>
      <c r="BJ263" s="18" t="s">
        <v>79</v>
      </c>
      <c r="BK263" s="186">
        <f>ROUND(I263*H263,2)</f>
        <v>0</v>
      </c>
      <c r="BL263" s="18" t="s">
        <v>182</v>
      </c>
      <c r="BM263" s="185" t="s">
        <v>343</v>
      </c>
    </row>
    <row r="264" spans="1:65" s="2" customFormat="1" ht="11.25">
      <c r="A264" s="35"/>
      <c r="B264" s="36"/>
      <c r="C264" s="37"/>
      <c r="D264" s="187" t="s">
        <v>124</v>
      </c>
      <c r="E264" s="37"/>
      <c r="F264" s="188" t="s">
        <v>344</v>
      </c>
      <c r="G264" s="37"/>
      <c r="H264" s="37"/>
      <c r="I264" s="189"/>
      <c r="J264" s="37"/>
      <c r="K264" s="37"/>
      <c r="L264" s="40"/>
      <c r="M264" s="190"/>
      <c r="N264" s="191"/>
      <c r="O264" s="65"/>
      <c r="P264" s="65"/>
      <c r="Q264" s="65"/>
      <c r="R264" s="65"/>
      <c r="S264" s="65"/>
      <c r="T264" s="66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T264" s="18" t="s">
        <v>124</v>
      </c>
      <c r="AU264" s="18" t="s">
        <v>81</v>
      </c>
    </row>
    <row r="265" spans="1:65" s="2" customFormat="1" ht="11.25">
      <c r="A265" s="35"/>
      <c r="B265" s="36"/>
      <c r="C265" s="37"/>
      <c r="D265" s="224" t="s">
        <v>156</v>
      </c>
      <c r="E265" s="37"/>
      <c r="F265" s="225" t="s">
        <v>345</v>
      </c>
      <c r="G265" s="37"/>
      <c r="H265" s="37"/>
      <c r="I265" s="189"/>
      <c r="J265" s="37"/>
      <c r="K265" s="37"/>
      <c r="L265" s="40"/>
      <c r="M265" s="190"/>
      <c r="N265" s="191"/>
      <c r="O265" s="65"/>
      <c r="P265" s="65"/>
      <c r="Q265" s="65"/>
      <c r="R265" s="65"/>
      <c r="S265" s="65"/>
      <c r="T265" s="66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T265" s="18" t="s">
        <v>156</v>
      </c>
      <c r="AU265" s="18" t="s">
        <v>81</v>
      </c>
    </row>
    <row r="266" spans="1:65" s="13" customFormat="1" ht="11.25">
      <c r="B266" s="192"/>
      <c r="C266" s="193"/>
      <c r="D266" s="187" t="s">
        <v>126</v>
      </c>
      <c r="E266" s="194" t="s">
        <v>19</v>
      </c>
      <c r="F266" s="195" t="s">
        <v>346</v>
      </c>
      <c r="G266" s="193"/>
      <c r="H266" s="194" t="s">
        <v>19</v>
      </c>
      <c r="I266" s="196"/>
      <c r="J266" s="193"/>
      <c r="K266" s="193"/>
      <c r="L266" s="197"/>
      <c r="M266" s="198"/>
      <c r="N266" s="199"/>
      <c r="O266" s="199"/>
      <c r="P266" s="199"/>
      <c r="Q266" s="199"/>
      <c r="R266" s="199"/>
      <c r="S266" s="199"/>
      <c r="T266" s="200"/>
      <c r="AT266" s="201" t="s">
        <v>126</v>
      </c>
      <c r="AU266" s="201" t="s">
        <v>81</v>
      </c>
      <c r="AV266" s="13" t="s">
        <v>79</v>
      </c>
      <c r="AW266" s="13" t="s">
        <v>33</v>
      </c>
      <c r="AX266" s="13" t="s">
        <v>72</v>
      </c>
      <c r="AY266" s="201" t="s">
        <v>115</v>
      </c>
    </row>
    <row r="267" spans="1:65" s="14" customFormat="1" ht="11.25">
      <c r="B267" s="202"/>
      <c r="C267" s="203"/>
      <c r="D267" s="187" t="s">
        <v>126</v>
      </c>
      <c r="E267" s="204" t="s">
        <v>19</v>
      </c>
      <c r="F267" s="205" t="s">
        <v>264</v>
      </c>
      <c r="G267" s="203"/>
      <c r="H267" s="206">
        <v>1143.18</v>
      </c>
      <c r="I267" s="207"/>
      <c r="J267" s="203"/>
      <c r="K267" s="203"/>
      <c r="L267" s="208"/>
      <c r="M267" s="209"/>
      <c r="N267" s="210"/>
      <c r="O267" s="210"/>
      <c r="P267" s="210"/>
      <c r="Q267" s="210"/>
      <c r="R267" s="210"/>
      <c r="S267" s="210"/>
      <c r="T267" s="211"/>
      <c r="AT267" s="212" t="s">
        <v>126</v>
      </c>
      <c r="AU267" s="212" t="s">
        <v>81</v>
      </c>
      <c r="AV267" s="14" t="s">
        <v>81</v>
      </c>
      <c r="AW267" s="14" t="s">
        <v>33</v>
      </c>
      <c r="AX267" s="14" t="s">
        <v>72</v>
      </c>
      <c r="AY267" s="212" t="s">
        <v>115</v>
      </c>
    </row>
    <row r="268" spans="1:65" s="15" customFormat="1" ht="11.25">
      <c r="B268" s="213"/>
      <c r="C268" s="214"/>
      <c r="D268" s="187" t="s">
        <v>126</v>
      </c>
      <c r="E268" s="215" t="s">
        <v>19</v>
      </c>
      <c r="F268" s="216" t="s">
        <v>147</v>
      </c>
      <c r="G268" s="214"/>
      <c r="H268" s="217">
        <v>1143.18</v>
      </c>
      <c r="I268" s="218"/>
      <c r="J268" s="214"/>
      <c r="K268" s="214"/>
      <c r="L268" s="219"/>
      <c r="M268" s="220"/>
      <c r="N268" s="221"/>
      <c r="O268" s="221"/>
      <c r="P268" s="221"/>
      <c r="Q268" s="221"/>
      <c r="R268" s="221"/>
      <c r="S268" s="221"/>
      <c r="T268" s="222"/>
      <c r="AT268" s="223" t="s">
        <v>126</v>
      </c>
      <c r="AU268" s="223" t="s">
        <v>81</v>
      </c>
      <c r="AV268" s="15" t="s">
        <v>122</v>
      </c>
      <c r="AW268" s="15" t="s">
        <v>33</v>
      </c>
      <c r="AX268" s="15" t="s">
        <v>79</v>
      </c>
      <c r="AY268" s="223" t="s">
        <v>115</v>
      </c>
    </row>
    <row r="269" spans="1:65" s="2" customFormat="1" ht="16.5" customHeight="1">
      <c r="A269" s="35"/>
      <c r="B269" s="36"/>
      <c r="C269" s="174" t="s">
        <v>347</v>
      </c>
      <c r="D269" s="174" t="s">
        <v>118</v>
      </c>
      <c r="E269" s="175" t="s">
        <v>348</v>
      </c>
      <c r="F269" s="176" t="s">
        <v>349</v>
      </c>
      <c r="G269" s="177" t="s">
        <v>206</v>
      </c>
      <c r="H269" s="226"/>
      <c r="I269" s="179"/>
      <c r="J269" s="180">
        <f>ROUND(I269*H269,2)</f>
        <v>0</v>
      </c>
      <c r="K269" s="176" t="s">
        <v>153</v>
      </c>
      <c r="L269" s="40"/>
      <c r="M269" s="181" t="s">
        <v>19</v>
      </c>
      <c r="N269" s="182" t="s">
        <v>43</v>
      </c>
      <c r="O269" s="65"/>
      <c r="P269" s="183">
        <f>O269*H269</f>
        <v>0</v>
      </c>
      <c r="Q269" s="183">
        <v>0</v>
      </c>
      <c r="R269" s="183">
        <f>Q269*H269</f>
        <v>0</v>
      </c>
      <c r="S269" s="183">
        <v>0</v>
      </c>
      <c r="T269" s="184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185" t="s">
        <v>182</v>
      </c>
      <c r="AT269" s="185" t="s">
        <v>118</v>
      </c>
      <c r="AU269" s="185" t="s">
        <v>81</v>
      </c>
      <c r="AY269" s="18" t="s">
        <v>115</v>
      </c>
      <c r="BE269" s="186">
        <f>IF(N269="základní",J269,0)</f>
        <v>0</v>
      </c>
      <c r="BF269" s="186">
        <f>IF(N269="snížená",J269,0)</f>
        <v>0</v>
      </c>
      <c r="BG269" s="186">
        <f>IF(N269="zákl. přenesená",J269,0)</f>
        <v>0</v>
      </c>
      <c r="BH269" s="186">
        <f>IF(N269="sníž. přenesená",J269,0)</f>
        <v>0</v>
      </c>
      <c r="BI269" s="186">
        <f>IF(N269="nulová",J269,0)</f>
        <v>0</v>
      </c>
      <c r="BJ269" s="18" t="s">
        <v>79</v>
      </c>
      <c r="BK269" s="186">
        <f>ROUND(I269*H269,2)</f>
        <v>0</v>
      </c>
      <c r="BL269" s="18" t="s">
        <v>182</v>
      </c>
      <c r="BM269" s="185" t="s">
        <v>350</v>
      </c>
    </row>
    <row r="270" spans="1:65" s="2" customFormat="1" ht="19.5">
      <c r="A270" s="35"/>
      <c r="B270" s="36"/>
      <c r="C270" s="37"/>
      <c r="D270" s="187" t="s">
        <v>124</v>
      </c>
      <c r="E270" s="37"/>
      <c r="F270" s="188" t="s">
        <v>351</v>
      </c>
      <c r="G270" s="37"/>
      <c r="H270" s="37"/>
      <c r="I270" s="189"/>
      <c r="J270" s="37"/>
      <c r="K270" s="37"/>
      <c r="L270" s="40"/>
      <c r="M270" s="190"/>
      <c r="N270" s="191"/>
      <c r="O270" s="65"/>
      <c r="P270" s="65"/>
      <c r="Q270" s="65"/>
      <c r="R270" s="65"/>
      <c r="S270" s="65"/>
      <c r="T270" s="66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T270" s="18" t="s">
        <v>124</v>
      </c>
      <c r="AU270" s="18" t="s">
        <v>81</v>
      </c>
    </row>
    <row r="271" spans="1:65" s="2" customFormat="1" ht="11.25">
      <c r="A271" s="35"/>
      <c r="B271" s="36"/>
      <c r="C271" s="37"/>
      <c r="D271" s="224" t="s">
        <v>156</v>
      </c>
      <c r="E271" s="37"/>
      <c r="F271" s="225" t="s">
        <v>352</v>
      </c>
      <c r="G271" s="37"/>
      <c r="H271" s="37"/>
      <c r="I271" s="189"/>
      <c r="J271" s="37"/>
      <c r="K271" s="37"/>
      <c r="L271" s="40"/>
      <c r="M271" s="237"/>
      <c r="N271" s="238"/>
      <c r="O271" s="239"/>
      <c r="P271" s="239"/>
      <c r="Q271" s="239"/>
      <c r="R271" s="239"/>
      <c r="S271" s="239"/>
      <c r="T271" s="240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T271" s="18" t="s">
        <v>156</v>
      </c>
      <c r="AU271" s="18" t="s">
        <v>81</v>
      </c>
    </row>
    <row r="272" spans="1:65" s="2" customFormat="1" ht="6.95" customHeight="1">
      <c r="A272" s="35"/>
      <c r="B272" s="48"/>
      <c r="C272" s="49"/>
      <c r="D272" s="49"/>
      <c r="E272" s="49"/>
      <c r="F272" s="49"/>
      <c r="G272" s="49"/>
      <c r="H272" s="49"/>
      <c r="I272" s="49"/>
      <c r="J272" s="49"/>
      <c r="K272" s="49"/>
      <c r="L272" s="40"/>
      <c r="M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</row>
  </sheetData>
  <sheetProtection algorithmName="SHA-512" hashValue="k6bFoMf+UWbBXSWfZOzKNchT5y4n5eboWid6p6ASMO5lNk99U5+XZxtTHU8sGAMV9AzzVo1P7BXv9Sy30u22RQ==" saltValue="47RXMThRW5Ih/oBrv+uVEz3+rhWtwI5yPa3XKY14cOEU5S6AFu41LOUTK0z9dOc2n7t97ziii7Ma0eT1907Z1Q==" spinCount="100000" sheet="1" objects="1" scenarios="1" formatColumns="0" formatRows="0" autoFilter="0"/>
  <autoFilter ref="C85:K271" xr:uid="{00000000-0009-0000-0000-000001000000}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hyperlinks>
    <hyperlink ref="F116" r:id="rId1" xr:uid="{00000000-0004-0000-0100-000000000000}"/>
    <hyperlink ref="F119" r:id="rId2" xr:uid="{00000000-0004-0000-0100-000001000000}"/>
    <hyperlink ref="F122" r:id="rId3" xr:uid="{00000000-0004-0000-0100-000002000000}"/>
    <hyperlink ref="F126" r:id="rId4" xr:uid="{00000000-0004-0000-0100-000003000000}"/>
    <hyperlink ref="F131" r:id="rId5" xr:uid="{00000000-0004-0000-0100-000004000000}"/>
    <hyperlink ref="F137" r:id="rId6" xr:uid="{00000000-0004-0000-0100-000005000000}"/>
    <hyperlink ref="F149" r:id="rId7" xr:uid="{00000000-0004-0000-0100-000006000000}"/>
    <hyperlink ref="F153" r:id="rId8" xr:uid="{00000000-0004-0000-0100-000007000000}"/>
    <hyperlink ref="F161" r:id="rId9" xr:uid="{00000000-0004-0000-0100-000008000000}"/>
    <hyperlink ref="F167" r:id="rId10" xr:uid="{00000000-0004-0000-0100-000009000000}"/>
    <hyperlink ref="F190" r:id="rId11" xr:uid="{00000000-0004-0000-0100-00000A000000}"/>
    <hyperlink ref="F196" r:id="rId12" xr:uid="{00000000-0004-0000-0100-00000B000000}"/>
    <hyperlink ref="F202" r:id="rId13" xr:uid="{00000000-0004-0000-0100-00000C000000}"/>
    <hyperlink ref="F206" r:id="rId14" xr:uid="{00000000-0004-0000-0100-00000D000000}"/>
    <hyperlink ref="F212" r:id="rId15" xr:uid="{00000000-0004-0000-0100-00000E000000}"/>
    <hyperlink ref="F229" r:id="rId16" xr:uid="{00000000-0004-0000-0100-00000F000000}"/>
    <hyperlink ref="F249" r:id="rId17" xr:uid="{00000000-0004-0000-0100-000010000000}"/>
    <hyperlink ref="F265" r:id="rId18" xr:uid="{00000000-0004-0000-0100-000011000000}"/>
    <hyperlink ref="F271" r:id="rId19" xr:uid="{00000000-0004-0000-0100-00001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0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AT2" s="18" t="s">
        <v>84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81</v>
      </c>
    </row>
    <row r="4" spans="1:46" s="1" customFormat="1" ht="24.95" customHeight="1">
      <c r="B4" s="21"/>
      <c r="D4" s="104" t="s">
        <v>85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6.5" customHeight="1">
      <c r="B7" s="21"/>
      <c r="E7" s="362" t="str">
        <f>'Rekapitulace stavby'!K6</f>
        <v>Rekonstrukce sportovního povrchu</v>
      </c>
      <c r="F7" s="363"/>
      <c r="G7" s="363"/>
      <c r="H7" s="363"/>
      <c r="L7" s="21"/>
    </row>
    <row r="8" spans="1:46" s="2" customFormat="1" ht="12" customHeight="1">
      <c r="A8" s="35"/>
      <c r="B8" s="40"/>
      <c r="C8" s="35"/>
      <c r="D8" s="106" t="s">
        <v>86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64" t="s">
        <v>353</v>
      </c>
      <c r="F9" s="365"/>
      <c r="G9" s="365"/>
      <c r="H9" s="365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22</v>
      </c>
      <c r="G12" s="35"/>
      <c r="H12" s="35"/>
      <c r="I12" s="106" t="s">
        <v>23</v>
      </c>
      <c r="J12" s="109" t="str">
        <f>'Rekapitulace stavby'!AN8</f>
        <v>26. 4. 2022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25</v>
      </c>
      <c r="E14" s="35"/>
      <c r="F14" s="35"/>
      <c r="G14" s="35"/>
      <c r="H14" s="35"/>
      <c r="I14" s="106" t="s">
        <v>26</v>
      </c>
      <c r="J14" s="108" t="s">
        <v>19</v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">
        <v>27</v>
      </c>
      <c r="F15" s="35"/>
      <c r="G15" s="35"/>
      <c r="H15" s="35"/>
      <c r="I15" s="106" t="s">
        <v>28</v>
      </c>
      <c r="J15" s="108" t="s">
        <v>19</v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29</v>
      </c>
      <c r="E17" s="35"/>
      <c r="F17" s="35"/>
      <c r="G17" s="35"/>
      <c r="H17" s="35"/>
      <c r="I17" s="106" t="s">
        <v>26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66" t="str">
        <f>'Rekapitulace stavby'!E14</f>
        <v>Vyplň údaj</v>
      </c>
      <c r="F18" s="367"/>
      <c r="G18" s="367"/>
      <c r="H18" s="367"/>
      <c r="I18" s="106" t="s">
        <v>28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31</v>
      </c>
      <c r="E20" s="35"/>
      <c r="F20" s="35"/>
      <c r="G20" s="35"/>
      <c r="H20" s="35"/>
      <c r="I20" s="106" t="s">
        <v>26</v>
      </c>
      <c r="J20" s="108" t="s">
        <v>19</v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">
        <v>32</v>
      </c>
      <c r="F21" s="35"/>
      <c r="G21" s="35"/>
      <c r="H21" s="35"/>
      <c r="I21" s="106" t="s">
        <v>28</v>
      </c>
      <c r="J21" s="108" t="s">
        <v>19</v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34</v>
      </c>
      <c r="E23" s="35"/>
      <c r="F23" s="35"/>
      <c r="G23" s="35"/>
      <c r="H23" s="35"/>
      <c r="I23" s="106" t="s">
        <v>26</v>
      </c>
      <c r="J23" s="108" t="s">
        <v>19</v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">
        <v>35</v>
      </c>
      <c r="F24" s="35"/>
      <c r="G24" s="35"/>
      <c r="H24" s="35"/>
      <c r="I24" s="106" t="s">
        <v>28</v>
      </c>
      <c r="J24" s="108" t="s">
        <v>19</v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36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71.25" customHeight="1">
      <c r="A27" s="110"/>
      <c r="B27" s="111"/>
      <c r="C27" s="110"/>
      <c r="D27" s="110"/>
      <c r="E27" s="368" t="s">
        <v>88</v>
      </c>
      <c r="F27" s="368"/>
      <c r="G27" s="368"/>
      <c r="H27" s="368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38</v>
      </c>
      <c r="E30" s="35"/>
      <c r="F30" s="35"/>
      <c r="G30" s="35"/>
      <c r="H30" s="35"/>
      <c r="I30" s="35"/>
      <c r="J30" s="115">
        <f>ROUND(J83,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40</v>
      </c>
      <c r="G32" s="35"/>
      <c r="H32" s="35"/>
      <c r="I32" s="116" t="s">
        <v>39</v>
      </c>
      <c r="J32" s="116" t="s">
        <v>41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42</v>
      </c>
      <c r="E33" s="106" t="s">
        <v>43</v>
      </c>
      <c r="F33" s="118">
        <f>ROUND((SUM(BE83:BE105)),  2)</f>
        <v>0</v>
      </c>
      <c r="G33" s="35"/>
      <c r="H33" s="35"/>
      <c r="I33" s="119">
        <v>0.21</v>
      </c>
      <c r="J33" s="118">
        <f>ROUND(((SUM(BE83:BE105))*I33),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44</v>
      </c>
      <c r="F34" s="118">
        <f>ROUND((SUM(BF83:BF105)),  2)</f>
        <v>0</v>
      </c>
      <c r="G34" s="35"/>
      <c r="H34" s="35"/>
      <c r="I34" s="119">
        <v>0.15</v>
      </c>
      <c r="J34" s="118">
        <f>ROUND(((SUM(BF83:BF105))*I34),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45</v>
      </c>
      <c r="F35" s="118">
        <f>ROUND((SUM(BG83:BG105)),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46</v>
      </c>
      <c r="F36" s="118">
        <f>ROUND((SUM(BH83:BH105)),  2)</f>
        <v>0</v>
      </c>
      <c r="G36" s="35"/>
      <c r="H36" s="35"/>
      <c r="I36" s="119">
        <v>0.15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47</v>
      </c>
      <c r="F37" s="118">
        <f>ROUND((SUM(BI83:BI105)),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48</v>
      </c>
      <c r="E39" s="122"/>
      <c r="F39" s="122"/>
      <c r="G39" s="123" t="s">
        <v>49</v>
      </c>
      <c r="H39" s="124" t="s">
        <v>50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89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7"/>
      <c r="D48" s="37"/>
      <c r="E48" s="369" t="str">
        <f>E7</f>
        <v>Rekonstrukce sportovního povrchu</v>
      </c>
      <c r="F48" s="370"/>
      <c r="G48" s="370"/>
      <c r="H48" s="370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86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41" t="str">
        <f>E9</f>
        <v>2022-064-2-02 - VRN - vedlejší rozpočtové náklady</v>
      </c>
      <c r="F50" s="371"/>
      <c r="G50" s="371"/>
      <c r="H50" s="371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Hala Znojmo- F.J.Curie 5, Znojmo</v>
      </c>
      <c r="G52" s="37"/>
      <c r="H52" s="37"/>
      <c r="I52" s="30" t="s">
        <v>23</v>
      </c>
      <c r="J52" s="60" t="str">
        <f>IF(J12="","",J12)</f>
        <v>26. 4. 2022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40.15" customHeight="1">
      <c r="A54" s="35"/>
      <c r="B54" s="36"/>
      <c r="C54" s="30" t="s">
        <v>25</v>
      </c>
      <c r="D54" s="37"/>
      <c r="E54" s="37"/>
      <c r="F54" s="28" t="str">
        <f>E15</f>
        <v>Správa nemovistostí Pontassievská 14, Znojmo</v>
      </c>
      <c r="G54" s="37"/>
      <c r="H54" s="37"/>
      <c r="I54" s="30" t="s">
        <v>31</v>
      </c>
      <c r="J54" s="33" t="str">
        <f>E21</f>
        <v>ASLB spol,s.r.o.Dětská 178, Praha 10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29</v>
      </c>
      <c r="D55" s="37"/>
      <c r="E55" s="37"/>
      <c r="F55" s="28" t="str">
        <f>IF(E18="","",E18)</f>
        <v>Vyplň údaj</v>
      </c>
      <c r="G55" s="37"/>
      <c r="H55" s="37"/>
      <c r="I55" s="30" t="s">
        <v>34</v>
      </c>
      <c r="J55" s="33" t="str">
        <f>E24</f>
        <v>Ing. Dana Mlejnková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90</v>
      </c>
      <c r="D57" s="132"/>
      <c r="E57" s="132"/>
      <c r="F57" s="132"/>
      <c r="G57" s="132"/>
      <c r="H57" s="132"/>
      <c r="I57" s="132"/>
      <c r="J57" s="133" t="s">
        <v>91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70</v>
      </c>
      <c r="D59" s="37"/>
      <c r="E59" s="37"/>
      <c r="F59" s="37"/>
      <c r="G59" s="37"/>
      <c r="H59" s="37"/>
      <c r="I59" s="37"/>
      <c r="J59" s="78">
        <f>J83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92</v>
      </c>
    </row>
    <row r="60" spans="1:47" s="9" customFormat="1" ht="24.95" customHeight="1">
      <c r="B60" s="135"/>
      <c r="C60" s="136"/>
      <c r="D60" s="137" t="s">
        <v>354</v>
      </c>
      <c r="E60" s="138"/>
      <c r="F60" s="138"/>
      <c r="G60" s="138"/>
      <c r="H60" s="138"/>
      <c r="I60" s="138"/>
      <c r="J60" s="139">
        <f>J84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355</v>
      </c>
      <c r="E61" s="144"/>
      <c r="F61" s="144"/>
      <c r="G61" s="144"/>
      <c r="H61" s="144"/>
      <c r="I61" s="144"/>
      <c r="J61" s="145">
        <f>J85</f>
        <v>0</v>
      </c>
      <c r="K61" s="142"/>
      <c r="L61" s="146"/>
    </row>
    <row r="62" spans="1:47" s="10" customFormat="1" ht="19.899999999999999" customHeight="1">
      <c r="B62" s="141"/>
      <c r="C62" s="142"/>
      <c r="D62" s="143" t="s">
        <v>356</v>
      </c>
      <c r="E62" s="144"/>
      <c r="F62" s="144"/>
      <c r="G62" s="144"/>
      <c r="H62" s="144"/>
      <c r="I62" s="144"/>
      <c r="J62" s="145">
        <f>J98</f>
        <v>0</v>
      </c>
      <c r="K62" s="142"/>
      <c r="L62" s="146"/>
    </row>
    <row r="63" spans="1:47" s="10" customFormat="1" ht="19.899999999999999" customHeight="1">
      <c r="B63" s="141"/>
      <c r="C63" s="142"/>
      <c r="D63" s="143" t="s">
        <v>357</v>
      </c>
      <c r="E63" s="144"/>
      <c r="F63" s="144"/>
      <c r="G63" s="144"/>
      <c r="H63" s="144"/>
      <c r="I63" s="144"/>
      <c r="J63" s="145">
        <f>J102</f>
        <v>0</v>
      </c>
      <c r="K63" s="142"/>
      <c r="L63" s="146"/>
    </row>
    <row r="64" spans="1:47" s="2" customFormat="1" ht="21.75" customHeight="1">
      <c r="A64" s="35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107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31" s="2" customFormat="1" ht="6.95" customHeight="1">
      <c r="A65" s="35"/>
      <c r="B65" s="48"/>
      <c r="C65" s="49"/>
      <c r="D65" s="49"/>
      <c r="E65" s="49"/>
      <c r="F65" s="49"/>
      <c r="G65" s="49"/>
      <c r="H65" s="49"/>
      <c r="I65" s="49"/>
      <c r="J65" s="49"/>
      <c r="K65" s="49"/>
      <c r="L65" s="10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9" spans="1:31" s="2" customFormat="1" ht="6.95" customHeight="1">
      <c r="A69" s="35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107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24.95" customHeight="1">
      <c r="A70" s="35"/>
      <c r="B70" s="36"/>
      <c r="C70" s="24" t="s">
        <v>100</v>
      </c>
      <c r="D70" s="37"/>
      <c r="E70" s="37"/>
      <c r="F70" s="37"/>
      <c r="G70" s="37"/>
      <c r="H70" s="37"/>
      <c r="I70" s="37"/>
      <c r="J70" s="37"/>
      <c r="K70" s="37"/>
      <c r="L70" s="107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6.95" customHeight="1">
      <c r="A71" s="35"/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107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16</v>
      </c>
      <c r="D72" s="37"/>
      <c r="E72" s="37"/>
      <c r="F72" s="37"/>
      <c r="G72" s="37"/>
      <c r="H72" s="37"/>
      <c r="I72" s="37"/>
      <c r="J72" s="37"/>
      <c r="K72" s="37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6.5" customHeight="1">
      <c r="A73" s="35"/>
      <c r="B73" s="36"/>
      <c r="C73" s="37"/>
      <c r="D73" s="37"/>
      <c r="E73" s="369" t="str">
        <f>E7</f>
        <v>Rekonstrukce sportovního povrchu</v>
      </c>
      <c r="F73" s="370"/>
      <c r="G73" s="370"/>
      <c r="H73" s="370"/>
      <c r="I73" s="37"/>
      <c r="J73" s="37"/>
      <c r="K73" s="37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2" customHeight="1">
      <c r="A74" s="35"/>
      <c r="B74" s="36"/>
      <c r="C74" s="30" t="s">
        <v>86</v>
      </c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6.5" customHeight="1">
      <c r="A75" s="35"/>
      <c r="B75" s="36"/>
      <c r="C75" s="37"/>
      <c r="D75" s="37"/>
      <c r="E75" s="341" t="str">
        <f>E9</f>
        <v>2022-064-2-02 - VRN - vedlejší rozpočtové náklady</v>
      </c>
      <c r="F75" s="371"/>
      <c r="G75" s="371"/>
      <c r="H75" s="371"/>
      <c r="I75" s="37"/>
      <c r="J75" s="37"/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2" customHeight="1">
      <c r="A77" s="35"/>
      <c r="B77" s="36"/>
      <c r="C77" s="30" t="s">
        <v>21</v>
      </c>
      <c r="D77" s="37"/>
      <c r="E77" s="37"/>
      <c r="F77" s="28" t="str">
        <f>F12</f>
        <v>Hala Znojmo- F.J.Curie 5, Znojmo</v>
      </c>
      <c r="G77" s="37"/>
      <c r="H77" s="37"/>
      <c r="I77" s="30" t="s">
        <v>23</v>
      </c>
      <c r="J77" s="60" t="str">
        <f>IF(J12="","",J12)</f>
        <v>26. 4. 2022</v>
      </c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6.95" customHeight="1">
      <c r="A78" s="35"/>
      <c r="B78" s="36"/>
      <c r="C78" s="37"/>
      <c r="D78" s="37"/>
      <c r="E78" s="37"/>
      <c r="F78" s="37"/>
      <c r="G78" s="37"/>
      <c r="H78" s="37"/>
      <c r="I78" s="37"/>
      <c r="J78" s="37"/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40.15" customHeight="1">
      <c r="A79" s="35"/>
      <c r="B79" s="36"/>
      <c r="C79" s="30" t="s">
        <v>25</v>
      </c>
      <c r="D79" s="37"/>
      <c r="E79" s="37"/>
      <c r="F79" s="28" t="str">
        <f>E15</f>
        <v>Správa nemovistostí Pontassievská 14, Znojmo</v>
      </c>
      <c r="G79" s="37"/>
      <c r="H79" s="37"/>
      <c r="I79" s="30" t="s">
        <v>31</v>
      </c>
      <c r="J79" s="33" t="str">
        <f>E21</f>
        <v>ASLB spol,s.r.o.Dětská 178, Praha 10</v>
      </c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5.2" customHeight="1">
      <c r="A80" s="35"/>
      <c r="B80" s="36"/>
      <c r="C80" s="30" t="s">
        <v>29</v>
      </c>
      <c r="D80" s="37"/>
      <c r="E80" s="37"/>
      <c r="F80" s="28" t="str">
        <f>IF(E18="","",E18)</f>
        <v>Vyplň údaj</v>
      </c>
      <c r="G80" s="37"/>
      <c r="H80" s="37"/>
      <c r="I80" s="30" t="s">
        <v>34</v>
      </c>
      <c r="J80" s="33" t="str">
        <f>E24</f>
        <v>Ing. Dana Mlejnková</v>
      </c>
      <c r="K80" s="37"/>
      <c r="L80" s="107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0.35" customHeight="1">
      <c r="A81" s="35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0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11" customFormat="1" ht="29.25" customHeight="1">
      <c r="A82" s="147"/>
      <c r="B82" s="148"/>
      <c r="C82" s="149" t="s">
        <v>101</v>
      </c>
      <c r="D82" s="150" t="s">
        <v>57</v>
      </c>
      <c r="E82" s="150" t="s">
        <v>53</v>
      </c>
      <c r="F82" s="150" t="s">
        <v>54</v>
      </c>
      <c r="G82" s="150" t="s">
        <v>102</v>
      </c>
      <c r="H82" s="150" t="s">
        <v>103</v>
      </c>
      <c r="I82" s="150" t="s">
        <v>104</v>
      </c>
      <c r="J82" s="150" t="s">
        <v>91</v>
      </c>
      <c r="K82" s="151" t="s">
        <v>105</v>
      </c>
      <c r="L82" s="152"/>
      <c r="M82" s="69" t="s">
        <v>19</v>
      </c>
      <c r="N82" s="70" t="s">
        <v>42</v>
      </c>
      <c r="O82" s="70" t="s">
        <v>106</v>
      </c>
      <c r="P82" s="70" t="s">
        <v>107</v>
      </c>
      <c r="Q82" s="70" t="s">
        <v>108</v>
      </c>
      <c r="R82" s="70" t="s">
        <v>109</v>
      </c>
      <c r="S82" s="70" t="s">
        <v>110</v>
      </c>
      <c r="T82" s="71" t="s">
        <v>111</v>
      </c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</row>
    <row r="83" spans="1:65" s="2" customFormat="1" ht="22.9" customHeight="1">
      <c r="A83" s="35"/>
      <c r="B83" s="36"/>
      <c r="C83" s="76" t="s">
        <v>112</v>
      </c>
      <c r="D83" s="37"/>
      <c r="E83" s="37"/>
      <c r="F83" s="37"/>
      <c r="G83" s="37"/>
      <c r="H83" s="37"/>
      <c r="I83" s="37"/>
      <c r="J83" s="153">
        <f>BK83</f>
        <v>0</v>
      </c>
      <c r="K83" s="37"/>
      <c r="L83" s="40"/>
      <c r="M83" s="72"/>
      <c r="N83" s="154"/>
      <c r="O83" s="73"/>
      <c r="P83" s="155">
        <f>P84</f>
        <v>0</v>
      </c>
      <c r="Q83" s="73"/>
      <c r="R83" s="155">
        <f>R84</f>
        <v>0</v>
      </c>
      <c r="S83" s="73"/>
      <c r="T83" s="156">
        <f>T84</f>
        <v>0</v>
      </c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T83" s="18" t="s">
        <v>71</v>
      </c>
      <c r="AU83" s="18" t="s">
        <v>92</v>
      </c>
      <c r="BK83" s="157">
        <f>BK84</f>
        <v>0</v>
      </c>
    </row>
    <row r="84" spans="1:65" s="12" customFormat="1" ht="25.9" customHeight="1">
      <c r="B84" s="158"/>
      <c r="C84" s="159"/>
      <c r="D84" s="160" t="s">
        <v>71</v>
      </c>
      <c r="E84" s="161" t="s">
        <v>358</v>
      </c>
      <c r="F84" s="161" t="s">
        <v>359</v>
      </c>
      <c r="G84" s="159"/>
      <c r="H84" s="159"/>
      <c r="I84" s="162"/>
      <c r="J84" s="163">
        <f>BK84</f>
        <v>0</v>
      </c>
      <c r="K84" s="159"/>
      <c r="L84" s="164"/>
      <c r="M84" s="165"/>
      <c r="N84" s="166"/>
      <c r="O84" s="166"/>
      <c r="P84" s="167">
        <f>P85+P98+P102</f>
        <v>0</v>
      </c>
      <c r="Q84" s="166"/>
      <c r="R84" s="167">
        <f>R85+R98+R102</f>
        <v>0</v>
      </c>
      <c r="S84" s="166"/>
      <c r="T84" s="168">
        <f>T85+T98+T102</f>
        <v>0</v>
      </c>
      <c r="AR84" s="169" t="s">
        <v>116</v>
      </c>
      <c r="AT84" s="170" t="s">
        <v>71</v>
      </c>
      <c r="AU84" s="170" t="s">
        <v>72</v>
      </c>
      <c r="AY84" s="169" t="s">
        <v>115</v>
      </c>
      <c r="BK84" s="171">
        <f>BK85+BK98+BK102</f>
        <v>0</v>
      </c>
    </row>
    <row r="85" spans="1:65" s="12" customFormat="1" ht="22.9" customHeight="1">
      <c r="B85" s="158"/>
      <c r="C85" s="159"/>
      <c r="D85" s="160" t="s">
        <v>71</v>
      </c>
      <c r="E85" s="172" t="s">
        <v>360</v>
      </c>
      <c r="F85" s="172" t="s">
        <v>361</v>
      </c>
      <c r="G85" s="159"/>
      <c r="H85" s="159"/>
      <c r="I85" s="162"/>
      <c r="J85" s="173">
        <f>BK85</f>
        <v>0</v>
      </c>
      <c r="K85" s="159"/>
      <c r="L85" s="164"/>
      <c r="M85" s="165"/>
      <c r="N85" s="166"/>
      <c r="O85" s="166"/>
      <c r="P85" s="167">
        <f>SUM(P86:P97)</f>
        <v>0</v>
      </c>
      <c r="Q85" s="166"/>
      <c r="R85" s="167">
        <f>SUM(R86:R97)</f>
        <v>0</v>
      </c>
      <c r="S85" s="166"/>
      <c r="T85" s="168">
        <f>SUM(T86:T97)</f>
        <v>0</v>
      </c>
      <c r="AR85" s="169" t="s">
        <v>116</v>
      </c>
      <c r="AT85" s="170" t="s">
        <v>71</v>
      </c>
      <c r="AU85" s="170" t="s">
        <v>79</v>
      </c>
      <c r="AY85" s="169" t="s">
        <v>115</v>
      </c>
      <c r="BK85" s="171">
        <f>SUM(BK86:BK97)</f>
        <v>0</v>
      </c>
    </row>
    <row r="86" spans="1:65" s="2" customFormat="1" ht="16.5" customHeight="1">
      <c r="A86" s="35"/>
      <c r="B86" s="36"/>
      <c r="C86" s="174" t="s">
        <v>79</v>
      </c>
      <c r="D86" s="174" t="s">
        <v>118</v>
      </c>
      <c r="E86" s="175" t="s">
        <v>362</v>
      </c>
      <c r="F86" s="176" t="s">
        <v>361</v>
      </c>
      <c r="G86" s="177" t="s">
        <v>206</v>
      </c>
      <c r="H86" s="226"/>
      <c r="I86" s="179"/>
      <c r="J86" s="180">
        <f>ROUND(I86*H86,2)</f>
        <v>0</v>
      </c>
      <c r="K86" s="176" t="s">
        <v>153</v>
      </c>
      <c r="L86" s="40"/>
      <c r="M86" s="181" t="s">
        <v>19</v>
      </c>
      <c r="N86" s="182" t="s">
        <v>43</v>
      </c>
      <c r="O86" s="65"/>
      <c r="P86" s="183">
        <f>O86*H86</f>
        <v>0</v>
      </c>
      <c r="Q86" s="183">
        <v>0</v>
      </c>
      <c r="R86" s="183">
        <f>Q86*H86</f>
        <v>0</v>
      </c>
      <c r="S86" s="183">
        <v>0</v>
      </c>
      <c r="T86" s="184">
        <f>S86*H86</f>
        <v>0</v>
      </c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R86" s="185" t="s">
        <v>122</v>
      </c>
      <c r="AT86" s="185" t="s">
        <v>118</v>
      </c>
      <c r="AU86" s="185" t="s">
        <v>81</v>
      </c>
      <c r="AY86" s="18" t="s">
        <v>115</v>
      </c>
      <c r="BE86" s="186">
        <f>IF(N86="základní",J86,0)</f>
        <v>0</v>
      </c>
      <c r="BF86" s="186">
        <f>IF(N86="snížená",J86,0)</f>
        <v>0</v>
      </c>
      <c r="BG86" s="186">
        <f>IF(N86="zákl. přenesená",J86,0)</f>
        <v>0</v>
      </c>
      <c r="BH86" s="186">
        <f>IF(N86="sníž. přenesená",J86,0)</f>
        <v>0</v>
      </c>
      <c r="BI86" s="186">
        <f>IF(N86="nulová",J86,0)</f>
        <v>0</v>
      </c>
      <c r="BJ86" s="18" t="s">
        <v>79</v>
      </c>
      <c r="BK86" s="186">
        <f>ROUND(I86*H86,2)</f>
        <v>0</v>
      </c>
      <c r="BL86" s="18" t="s">
        <v>122</v>
      </c>
      <c r="BM86" s="185" t="s">
        <v>363</v>
      </c>
    </row>
    <row r="87" spans="1:65" s="2" customFormat="1" ht="11.25">
      <c r="A87" s="35"/>
      <c r="B87" s="36"/>
      <c r="C87" s="37"/>
      <c r="D87" s="187" t="s">
        <v>124</v>
      </c>
      <c r="E87" s="37"/>
      <c r="F87" s="188" t="s">
        <v>361</v>
      </c>
      <c r="G87" s="37"/>
      <c r="H87" s="37"/>
      <c r="I87" s="189"/>
      <c r="J87" s="37"/>
      <c r="K87" s="37"/>
      <c r="L87" s="40"/>
      <c r="M87" s="190"/>
      <c r="N87" s="191"/>
      <c r="O87" s="65"/>
      <c r="P87" s="65"/>
      <c r="Q87" s="65"/>
      <c r="R87" s="65"/>
      <c r="S87" s="65"/>
      <c r="T87" s="66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T87" s="18" t="s">
        <v>124</v>
      </c>
      <c r="AU87" s="18" t="s">
        <v>81</v>
      </c>
    </row>
    <row r="88" spans="1:65" s="2" customFormat="1" ht="11.25">
      <c r="A88" s="35"/>
      <c r="B88" s="36"/>
      <c r="C88" s="37"/>
      <c r="D88" s="224" t="s">
        <v>156</v>
      </c>
      <c r="E88" s="37"/>
      <c r="F88" s="225" t="s">
        <v>364</v>
      </c>
      <c r="G88" s="37"/>
      <c r="H88" s="37"/>
      <c r="I88" s="189"/>
      <c r="J88" s="37"/>
      <c r="K88" s="37"/>
      <c r="L88" s="40"/>
      <c r="M88" s="190"/>
      <c r="N88" s="191"/>
      <c r="O88" s="65"/>
      <c r="P88" s="65"/>
      <c r="Q88" s="65"/>
      <c r="R88" s="65"/>
      <c r="S88" s="65"/>
      <c r="T88" s="66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T88" s="18" t="s">
        <v>156</v>
      </c>
      <c r="AU88" s="18" t="s">
        <v>81</v>
      </c>
    </row>
    <row r="89" spans="1:65" s="2" customFormat="1" ht="16.5" customHeight="1">
      <c r="A89" s="35"/>
      <c r="B89" s="36"/>
      <c r="C89" s="174" t="s">
        <v>81</v>
      </c>
      <c r="D89" s="174" t="s">
        <v>118</v>
      </c>
      <c r="E89" s="175" t="s">
        <v>365</v>
      </c>
      <c r="F89" s="176" t="s">
        <v>366</v>
      </c>
      <c r="G89" s="177" t="s">
        <v>206</v>
      </c>
      <c r="H89" s="226"/>
      <c r="I89" s="179"/>
      <c r="J89" s="180">
        <f>ROUND(I89*H89,2)</f>
        <v>0</v>
      </c>
      <c r="K89" s="176" t="s">
        <v>153</v>
      </c>
      <c r="L89" s="40"/>
      <c r="M89" s="181" t="s">
        <v>19</v>
      </c>
      <c r="N89" s="182" t="s">
        <v>43</v>
      </c>
      <c r="O89" s="65"/>
      <c r="P89" s="183">
        <f>O89*H89</f>
        <v>0</v>
      </c>
      <c r="Q89" s="183">
        <v>0</v>
      </c>
      <c r="R89" s="183">
        <f>Q89*H89</f>
        <v>0</v>
      </c>
      <c r="S89" s="183">
        <v>0</v>
      </c>
      <c r="T89" s="184">
        <f>S89*H89</f>
        <v>0</v>
      </c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R89" s="185" t="s">
        <v>367</v>
      </c>
      <c r="AT89" s="185" t="s">
        <v>118</v>
      </c>
      <c r="AU89" s="185" t="s">
        <v>81</v>
      </c>
      <c r="AY89" s="18" t="s">
        <v>115</v>
      </c>
      <c r="BE89" s="186">
        <f>IF(N89="základní",J89,0)</f>
        <v>0</v>
      </c>
      <c r="BF89" s="186">
        <f>IF(N89="snížená",J89,0)</f>
        <v>0</v>
      </c>
      <c r="BG89" s="186">
        <f>IF(N89="zákl. přenesená",J89,0)</f>
        <v>0</v>
      </c>
      <c r="BH89" s="186">
        <f>IF(N89="sníž. přenesená",J89,0)</f>
        <v>0</v>
      </c>
      <c r="BI89" s="186">
        <f>IF(N89="nulová",J89,0)</f>
        <v>0</v>
      </c>
      <c r="BJ89" s="18" t="s">
        <v>79</v>
      </c>
      <c r="BK89" s="186">
        <f>ROUND(I89*H89,2)</f>
        <v>0</v>
      </c>
      <c r="BL89" s="18" t="s">
        <v>367</v>
      </c>
      <c r="BM89" s="185" t="s">
        <v>368</v>
      </c>
    </row>
    <row r="90" spans="1:65" s="2" customFormat="1" ht="11.25">
      <c r="A90" s="35"/>
      <c r="B90" s="36"/>
      <c r="C90" s="37"/>
      <c r="D90" s="187" t="s">
        <v>124</v>
      </c>
      <c r="E90" s="37"/>
      <c r="F90" s="188" t="s">
        <v>366</v>
      </c>
      <c r="G90" s="37"/>
      <c r="H90" s="37"/>
      <c r="I90" s="189"/>
      <c r="J90" s="37"/>
      <c r="K90" s="37"/>
      <c r="L90" s="40"/>
      <c r="M90" s="190"/>
      <c r="N90" s="191"/>
      <c r="O90" s="65"/>
      <c r="P90" s="65"/>
      <c r="Q90" s="65"/>
      <c r="R90" s="65"/>
      <c r="S90" s="65"/>
      <c r="T90" s="66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T90" s="18" t="s">
        <v>124</v>
      </c>
      <c r="AU90" s="18" t="s">
        <v>81</v>
      </c>
    </row>
    <row r="91" spans="1:65" s="2" customFormat="1" ht="11.25">
      <c r="A91" s="35"/>
      <c r="B91" s="36"/>
      <c r="C91" s="37"/>
      <c r="D91" s="224" t="s">
        <v>156</v>
      </c>
      <c r="E91" s="37"/>
      <c r="F91" s="225" t="s">
        <v>369</v>
      </c>
      <c r="G91" s="37"/>
      <c r="H91" s="37"/>
      <c r="I91" s="189"/>
      <c r="J91" s="37"/>
      <c r="K91" s="37"/>
      <c r="L91" s="40"/>
      <c r="M91" s="190"/>
      <c r="N91" s="191"/>
      <c r="O91" s="65"/>
      <c r="P91" s="65"/>
      <c r="Q91" s="65"/>
      <c r="R91" s="65"/>
      <c r="S91" s="65"/>
      <c r="T91" s="66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T91" s="18" t="s">
        <v>156</v>
      </c>
      <c r="AU91" s="18" t="s">
        <v>81</v>
      </c>
    </row>
    <row r="92" spans="1:65" s="2" customFormat="1" ht="16.5" customHeight="1">
      <c r="A92" s="35"/>
      <c r="B92" s="36"/>
      <c r="C92" s="174" t="s">
        <v>158</v>
      </c>
      <c r="D92" s="174" t="s">
        <v>118</v>
      </c>
      <c r="E92" s="175" t="s">
        <v>370</v>
      </c>
      <c r="F92" s="176" t="s">
        <v>371</v>
      </c>
      <c r="G92" s="177" t="s">
        <v>198</v>
      </c>
      <c r="H92" s="178">
        <v>1</v>
      </c>
      <c r="I92" s="179"/>
      <c r="J92" s="180">
        <f>ROUND(I92*H92,2)</f>
        <v>0</v>
      </c>
      <c r="K92" s="176" t="s">
        <v>153</v>
      </c>
      <c r="L92" s="40"/>
      <c r="M92" s="181" t="s">
        <v>19</v>
      </c>
      <c r="N92" s="182" t="s">
        <v>43</v>
      </c>
      <c r="O92" s="65"/>
      <c r="P92" s="183">
        <f>O92*H92</f>
        <v>0</v>
      </c>
      <c r="Q92" s="183">
        <v>0</v>
      </c>
      <c r="R92" s="183">
        <f>Q92*H92</f>
        <v>0</v>
      </c>
      <c r="S92" s="183">
        <v>0</v>
      </c>
      <c r="T92" s="184">
        <f>S92*H92</f>
        <v>0</v>
      </c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R92" s="185" t="s">
        <v>122</v>
      </c>
      <c r="AT92" s="185" t="s">
        <v>118</v>
      </c>
      <c r="AU92" s="185" t="s">
        <v>81</v>
      </c>
      <c r="AY92" s="18" t="s">
        <v>115</v>
      </c>
      <c r="BE92" s="186">
        <f>IF(N92="základní",J92,0)</f>
        <v>0</v>
      </c>
      <c r="BF92" s="186">
        <f>IF(N92="snížená",J92,0)</f>
        <v>0</v>
      </c>
      <c r="BG92" s="186">
        <f>IF(N92="zákl. přenesená",J92,0)</f>
        <v>0</v>
      </c>
      <c r="BH92" s="186">
        <f>IF(N92="sníž. přenesená",J92,0)</f>
        <v>0</v>
      </c>
      <c r="BI92" s="186">
        <f>IF(N92="nulová",J92,0)</f>
        <v>0</v>
      </c>
      <c r="BJ92" s="18" t="s">
        <v>79</v>
      </c>
      <c r="BK92" s="186">
        <f>ROUND(I92*H92,2)</f>
        <v>0</v>
      </c>
      <c r="BL92" s="18" t="s">
        <v>122</v>
      </c>
      <c r="BM92" s="185" t="s">
        <v>372</v>
      </c>
    </row>
    <row r="93" spans="1:65" s="2" customFormat="1" ht="11.25">
      <c r="A93" s="35"/>
      <c r="B93" s="36"/>
      <c r="C93" s="37"/>
      <c r="D93" s="187" t="s">
        <v>124</v>
      </c>
      <c r="E93" s="37"/>
      <c r="F93" s="188" t="s">
        <v>371</v>
      </c>
      <c r="G93" s="37"/>
      <c r="H93" s="37"/>
      <c r="I93" s="189"/>
      <c r="J93" s="37"/>
      <c r="K93" s="37"/>
      <c r="L93" s="40"/>
      <c r="M93" s="190"/>
      <c r="N93" s="191"/>
      <c r="O93" s="65"/>
      <c r="P93" s="65"/>
      <c r="Q93" s="65"/>
      <c r="R93" s="65"/>
      <c r="S93" s="65"/>
      <c r="T93" s="66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T93" s="18" t="s">
        <v>124</v>
      </c>
      <c r="AU93" s="18" t="s">
        <v>81</v>
      </c>
    </row>
    <row r="94" spans="1:65" s="2" customFormat="1" ht="11.25">
      <c r="A94" s="35"/>
      <c r="B94" s="36"/>
      <c r="C94" s="37"/>
      <c r="D94" s="224" t="s">
        <v>156</v>
      </c>
      <c r="E94" s="37"/>
      <c r="F94" s="225" t="s">
        <v>373</v>
      </c>
      <c r="G94" s="37"/>
      <c r="H94" s="37"/>
      <c r="I94" s="189"/>
      <c r="J94" s="37"/>
      <c r="K94" s="37"/>
      <c r="L94" s="40"/>
      <c r="M94" s="190"/>
      <c r="N94" s="191"/>
      <c r="O94" s="65"/>
      <c r="P94" s="65"/>
      <c r="Q94" s="65"/>
      <c r="R94" s="65"/>
      <c r="S94" s="65"/>
      <c r="T94" s="66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T94" s="18" t="s">
        <v>156</v>
      </c>
      <c r="AU94" s="18" t="s">
        <v>81</v>
      </c>
    </row>
    <row r="95" spans="1:65" s="2" customFormat="1" ht="16.5" customHeight="1">
      <c r="A95" s="35"/>
      <c r="B95" s="36"/>
      <c r="C95" s="174" t="s">
        <v>122</v>
      </c>
      <c r="D95" s="174" t="s">
        <v>118</v>
      </c>
      <c r="E95" s="175" t="s">
        <v>374</v>
      </c>
      <c r="F95" s="176" t="s">
        <v>375</v>
      </c>
      <c r="G95" s="177" t="s">
        <v>206</v>
      </c>
      <c r="H95" s="226"/>
      <c r="I95" s="179"/>
      <c r="J95" s="180">
        <f>ROUND(I95*H95,2)</f>
        <v>0</v>
      </c>
      <c r="K95" s="176" t="s">
        <v>153</v>
      </c>
      <c r="L95" s="40"/>
      <c r="M95" s="181" t="s">
        <v>19</v>
      </c>
      <c r="N95" s="182" t="s">
        <v>43</v>
      </c>
      <c r="O95" s="65"/>
      <c r="P95" s="183">
        <f>O95*H95</f>
        <v>0</v>
      </c>
      <c r="Q95" s="183">
        <v>0</v>
      </c>
      <c r="R95" s="183">
        <f>Q95*H95</f>
        <v>0</v>
      </c>
      <c r="S95" s="183">
        <v>0</v>
      </c>
      <c r="T95" s="184">
        <f>S95*H95</f>
        <v>0</v>
      </c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R95" s="185" t="s">
        <v>367</v>
      </c>
      <c r="AT95" s="185" t="s">
        <v>118</v>
      </c>
      <c r="AU95" s="185" t="s">
        <v>81</v>
      </c>
      <c r="AY95" s="18" t="s">
        <v>115</v>
      </c>
      <c r="BE95" s="186">
        <f>IF(N95="základní",J95,0)</f>
        <v>0</v>
      </c>
      <c r="BF95" s="186">
        <f>IF(N95="snížená",J95,0)</f>
        <v>0</v>
      </c>
      <c r="BG95" s="186">
        <f>IF(N95="zákl. přenesená",J95,0)</f>
        <v>0</v>
      </c>
      <c r="BH95" s="186">
        <f>IF(N95="sníž. přenesená",J95,0)</f>
        <v>0</v>
      </c>
      <c r="BI95" s="186">
        <f>IF(N95="nulová",J95,0)</f>
        <v>0</v>
      </c>
      <c r="BJ95" s="18" t="s">
        <v>79</v>
      </c>
      <c r="BK95" s="186">
        <f>ROUND(I95*H95,2)</f>
        <v>0</v>
      </c>
      <c r="BL95" s="18" t="s">
        <v>367</v>
      </c>
      <c r="BM95" s="185" t="s">
        <v>376</v>
      </c>
    </row>
    <row r="96" spans="1:65" s="2" customFormat="1" ht="11.25">
      <c r="A96" s="35"/>
      <c r="B96" s="36"/>
      <c r="C96" s="37"/>
      <c r="D96" s="187" t="s">
        <v>124</v>
      </c>
      <c r="E96" s="37"/>
      <c r="F96" s="188" t="s">
        <v>375</v>
      </c>
      <c r="G96" s="37"/>
      <c r="H96" s="37"/>
      <c r="I96" s="189"/>
      <c r="J96" s="37"/>
      <c r="K96" s="37"/>
      <c r="L96" s="40"/>
      <c r="M96" s="190"/>
      <c r="N96" s="191"/>
      <c r="O96" s="65"/>
      <c r="P96" s="65"/>
      <c r="Q96" s="65"/>
      <c r="R96" s="65"/>
      <c r="S96" s="65"/>
      <c r="T96" s="66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T96" s="18" t="s">
        <v>124</v>
      </c>
      <c r="AU96" s="18" t="s">
        <v>81</v>
      </c>
    </row>
    <row r="97" spans="1:65" s="2" customFormat="1" ht="11.25">
      <c r="A97" s="35"/>
      <c r="B97" s="36"/>
      <c r="C97" s="37"/>
      <c r="D97" s="224" t="s">
        <v>156</v>
      </c>
      <c r="E97" s="37"/>
      <c r="F97" s="225" t="s">
        <v>377</v>
      </c>
      <c r="G97" s="37"/>
      <c r="H97" s="37"/>
      <c r="I97" s="189"/>
      <c r="J97" s="37"/>
      <c r="K97" s="37"/>
      <c r="L97" s="40"/>
      <c r="M97" s="190"/>
      <c r="N97" s="191"/>
      <c r="O97" s="65"/>
      <c r="P97" s="65"/>
      <c r="Q97" s="65"/>
      <c r="R97" s="65"/>
      <c r="S97" s="65"/>
      <c r="T97" s="66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156</v>
      </c>
      <c r="AU97" s="18" t="s">
        <v>81</v>
      </c>
    </row>
    <row r="98" spans="1:65" s="12" customFormat="1" ht="22.9" customHeight="1">
      <c r="B98" s="158"/>
      <c r="C98" s="159"/>
      <c r="D98" s="160" t="s">
        <v>71</v>
      </c>
      <c r="E98" s="172" t="s">
        <v>378</v>
      </c>
      <c r="F98" s="172" t="s">
        <v>379</v>
      </c>
      <c r="G98" s="159"/>
      <c r="H98" s="159"/>
      <c r="I98" s="162"/>
      <c r="J98" s="173">
        <f>BK98</f>
        <v>0</v>
      </c>
      <c r="K98" s="159"/>
      <c r="L98" s="164"/>
      <c r="M98" s="165"/>
      <c r="N98" s="166"/>
      <c r="O98" s="166"/>
      <c r="P98" s="167">
        <f>SUM(P99:P101)</f>
        <v>0</v>
      </c>
      <c r="Q98" s="166"/>
      <c r="R98" s="167">
        <f>SUM(R99:R101)</f>
        <v>0</v>
      </c>
      <c r="S98" s="166"/>
      <c r="T98" s="168">
        <f>SUM(T99:T101)</f>
        <v>0</v>
      </c>
      <c r="AR98" s="169" t="s">
        <v>116</v>
      </c>
      <c r="AT98" s="170" t="s">
        <v>71</v>
      </c>
      <c r="AU98" s="170" t="s">
        <v>79</v>
      </c>
      <c r="AY98" s="169" t="s">
        <v>115</v>
      </c>
      <c r="BK98" s="171">
        <f>SUM(BK99:BK101)</f>
        <v>0</v>
      </c>
    </row>
    <row r="99" spans="1:65" s="2" customFormat="1" ht="16.5" customHeight="1">
      <c r="A99" s="35"/>
      <c r="B99" s="36"/>
      <c r="C99" s="174" t="s">
        <v>116</v>
      </c>
      <c r="D99" s="174" t="s">
        <v>118</v>
      </c>
      <c r="E99" s="175" t="s">
        <v>380</v>
      </c>
      <c r="F99" s="176" t="s">
        <v>381</v>
      </c>
      <c r="G99" s="177" t="s">
        <v>206</v>
      </c>
      <c r="H99" s="226"/>
      <c r="I99" s="179"/>
      <c r="J99" s="180">
        <f>ROUND(I99*H99,2)</f>
        <v>0</v>
      </c>
      <c r="K99" s="176" t="s">
        <v>153</v>
      </c>
      <c r="L99" s="40"/>
      <c r="M99" s="181" t="s">
        <v>19</v>
      </c>
      <c r="N99" s="182" t="s">
        <v>43</v>
      </c>
      <c r="O99" s="65"/>
      <c r="P99" s="183">
        <f>O99*H99</f>
        <v>0</v>
      </c>
      <c r="Q99" s="183">
        <v>0</v>
      </c>
      <c r="R99" s="183">
        <f>Q99*H99</f>
        <v>0</v>
      </c>
      <c r="S99" s="183">
        <v>0</v>
      </c>
      <c r="T99" s="184">
        <f>S99*H99</f>
        <v>0</v>
      </c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R99" s="185" t="s">
        <v>122</v>
      </c>
      <c r="AT99" s="185" t="s">
        <v>118</v>
      </c>
      <c r="AU99" s="185" t="s">
        <v>81</v>
      </c>
      <c r="AY99" s="18" t="s">
        <v>115</v>
      </c>
      <c r="BE99" s="186">
        <f>IF(N99="základní",J99,0)</f>
        <v>0</v>
      </c>
      <c r="BF99" s="186">
        <f>IF(N99="snížená",J99,0)</f>
        <v>0</v>
      </c>
      <c r="BG99" s="186">
        <f>IF(N99="zákl. přenesená",J99,0)</f>
        <v>0</v>
      </c>
      <c r="BH99" s="186">
        <f>IF(N99="sníž. přenesená",J99,0)</f>
        <v>0</v>
      </c>
      <c r="BI99" s="186">
        <f>IF(N99="nulová",J99,0)</f>
        <v>0</v>
      </c>
      <c r="BJ99" s="18" t="s">
        <v>79</v>
      </c>
      <c r="BK99" s="186">
        <f>ROUND(I99*H99,2)</f>
        <v>0</v>
      </c>
      <c r="BL99" s="18" t="s">
        <v>122</v>
      </c>
      <c r="BM99" s="185" t="s">
        <v>382</v>
      </c>
    </row>
    <row r="100" spans="1:65" s="2" customFormat="1" ht="11.25">
      <c r="A100" s="35"/>
      <c r="B100" s="36"/>
      <c r="C100" s="37"/>
      <c r="D100" s="187" t="s">
        <v>124</v>
      </c>
      <c r="E100" s="37"/>
      <c r="F100" s="188" t="s">
        <v>381</v>
      </c>
      <c r="G100" s="37"/>
      <c r="H100" s="37"/>
      <c r="I100" s="189"/>
      <c r="J100" s="37"/>
      <c r="K100" s="37"/>
      <c r="L100" s="40"/>
      <c r="M100" s="190"/>
      <c r="N100" s="191"/>
      <c r="O100" s="65"/>
      <c r="P100" s="65"/>
      <c r="Q100" s="65"/>
      <c r="R100" s="65"/>
      <c r="S100" s="65"/>
      <c r="T100" s="66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T100" s="18" t="s">
        <v>124</v>
      </c>
      <c r="AU100" s="18" t="s">
        <v>81</v>
      </c>
    </row>
    <row r="101" spans="1:65" s="2" customFormat="1" ht="11.25">
      <c r="A101" s="35"/>
      <c r="B101" s="36"/>
      <c r="C101" s="37"/>
      <c r="D101" s="224" t="s">
        <v>156</v>
      </c>
      <c r="E101" s="37"/>
      <c r="F101" s="225" t="s">
        <v>383</v>
      </c>
      <c r="G101" s="37"/>
      <c r="H101" s="37"/>
      <c r="I101" s="189"/>
      <c r="J101" s="37"/>
      <c r="K101" s="37"/>
      <c r="L101" s="40"/>
      <c r="M101" s="190"/>
      <c r="N101" s="191"/>
      <c r="O101" s="65"/>
      <c r="P101" s="65"/>
      <c r="Q101" s="65"/>
      <c r="R101" s="65"/>
      <c r="S101" s="65"/>
      <c r="T101" s="66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T101" s="18" t="s">
        <v>156</v>
      </c>
      <c r="AU101" s="18" t="s">
        <v>81</v>
      </c>
    </row>
    <row r="102" spans="1:65" s="12" customFormat="1" ht="22.9" customHeight="1">
      <c r="B102" s="158"/>
      <c r="C102" s="159"/>
      <c r="D102" s="160" t="s">
        <v>71</v>
      </c>
      <c r="E102" s="172" t="s">
        <v>384</v>
      </c>
      <c r="F102" s="172" t="s">
        <v>385</v>
      </c>
      <c r="G102" s="159"/>
      <c r="H102" s="159"/>
      <c r="I102" s="162"/>
      <c r="J102" s="173">
        <f>BK102</f>
        <v>0</v>
      </c>
      <c r="K102" s="159"/>
      <c r="L102" s="164"/>
      <c r="M102" s="165"/>
      <c r="N102" s="166"/>
      <c r="O102" s="166"/>
      <c r="P102" s="167">
        <f>SUM(P103:P105)</f>
        <v>0</v>
      </c>
      <c r="Q102" s="166"/>
      <c r="R102" s="167">
        <f>SUM(R103:R105)</f>
        <v>0</v>
      </c>
      <c r="S102" s="166"/>
      <c r="T102" s="168">
        <f>SUM(T103:T105)</f>
        <v>0</v>
      </c>
      <c r="AR102" s="169" t="s">
        <v>116</v>
      </c>
      <c r="AT102" s="170" t="s">
        <v>71</v>
      </c>
      <c r="AU102" s="170" t="s">
        <v>79</v>
      </c>
      <c r="AY102" s="169" t="s">
        <v>115</v>
      </c>
      <c r="BK102" s="171">
        <f>SUM(BK103:BK105)</f>
        <v>0</v>
      </c>
    </row>
    <row r="103" spans="1:65" s="2" customFormat="1" ht="16.5" customHeight="1">
      <c r="A103" s="35"/>
      <c r="B103" s="36"/>
      <c r="C103" s="174" t="s">
        <v>179</v>
      </c>
      <c r="D103" s="174" t="s">
        <v>118</v>
      </c>
      <c r="E103" s="175" t="s">
        <v>386</v>
      </c>
      <c r="F103" s="176" t="s">
        <v>387</v>
      </c>
      <c r="G103" s="177" t="s">
        <v>206</v>
      </c>
      <c r="H103" s="226"/>
      <c r="I103" s="179"/>
      <c r="J103" s="180">
        <f>ROUND(I103*H103,2)</f>
        <v>0</v>
      </c>
      <c r="K103" s="176" t="s">
        <v>153</v>
      </c>
      <c r="L103" s="40"/>
      <c r="M103" s="181" t="s">
        <v>19</v>
      </c>
      <c r="N103" s="182" t="s">
        <v>43</v>
      </c>
      <c r="O103" s="65"/>
      <c r="P103" s="183">
        <f>O103*H103</f>
        <v>0</v>
      </c>
      <c r="Q103" s="183">
        <v>0</v>
      </c>
      <c r="R103" s="183">
        <f>Q103*H103</f>
        <v>0</v>
      </c>
      <c r="S103" s="183">
        <v>0</v>
      </c>
      <c r="T103" s="184">
        <f>S103*H103</f>
        <v>0</v>
      </c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R103" s="185" t="s">
        <v>122</v>
      </c>
      <c r="AT103" s="185" t="s">
        <v>118</v>
      </c>
      <c r="AU103" s="185" t="s">
        <v>81</v>
      </c>
      <c r="AY103" s="18" t="s">
        <v>115</v>
      </c>
      <c r="BE103" s="186">
        <f>IF(N103="základní",J103,0)</f>
        <v>0</v>
      </c>
      <c r="BF103" s="186">
        <f>IF(N103="snížená",J103,0)</f>
        <v>0</v>
      </c>
      <c r="BG103" s="186">
        <f>IF(N103="zákl. přenesená",J103,0)</f>
        <v>0</v>
      </c>
      <c r="BH103" s="186">
        <f>IF(N103="sníž. přenesená",J103,0)</f>
        <v>0</v>
      </c>
      <c r="BI103" s="186">
        <f>IF(N103="nulová",J103,0)</f>
        <v>0</v>
      </c>
      <c r="BJ103" s="18" t="s">
        <v>79</v>
      </c>
      <c r="BK103" s="186">
        <f>ROUND(I103*H103,2)</f>
        <v>0</v>
      </c>
      <c r="BL103" s="18" t="s">
        <v>122</v>
      </c>
      <c r="BM103" s="185" t="s">
        <v>388</v>
      </c>
    </row>
    <row r="104" spans="1:65" s="2" customFormat="1" ht="11.25">
      <c r="A104" s="35"/>
      <c r="B104" s="36"/>
      <c r="C104" s="37"/>
      <c r="D104" s="187" t="s">
        <v>124</v>
      </c>
      <c r="E104" s="37"/>
      <c r="F104" s="188" t="s">
        <v>387</v>
      </c>
      <c r="G104" s="37"/>
      <c r="H104" s="37"/>
      <c r="I104" s="189"/>
      <c r="J104" s="37"/>
      <c r="K104" s="37"/>
      <c r="L104" s="40"/>
      <c r="M104" s="190"/>
      <c r="N104" s="191"/>
      <c r="O104" s="65"/>
      <c r="P104" s="65"/>
      <c r="Q104" s="65"/>
      <c r="R104" s="65"/>
      <c r="S104" s="65"/>
      <c r="T104" s="66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T104" s="18" t="s">
        <v>124</v>
      </c>
      <c r="AU104" s="18" t="s">
        <v>81</v>
      </c>
    </row>
    <row r="105" spans="1:65" s="2" customFormat="1" ht="11.25">
      <c r="A105" s="35"/>
      <c r="B105" s="36"/>
      <c r="C105" s="37"/>
      <c r="D105" s="224" t="s">
        <v>156</v>
      </c>
      <c r="E105" s="37"/>
      <c r="F105" s="225" t="s">
        <v>389</v>
      </c>
      <c r="G105" s="37"/>
      <c r="H105" s="37"/>
      <c r="I105" s="189"/>
      <c r="J105" s="37"/>
      <c r="K105" s="37"/>
      <c r="L105" s="40"/>
      <c r="M105" s="237"/>
      <c r="N105" s="238"/>
      <c r="O105" s="239"/>
      <c r="P105" s="239"/>
      <c r="Q105" s="239"/>
      <c r="R105" s="239"/>
      <c r="S105" s="239"/>
      <c r="T105" s="240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T105" s="18" t="s">
        <v>156</v>
      </c>
      <c r="AU105" s="18" t="s">
        <v>81</v>
      </c>
    </row>
    <row r="106" spans="1:65" s="2" customFormat="1" ht="6.95" customHeight="1">
      <c r="A106" s="35"/>
      <c r="B106" s="48"/>
      <c r="C106" s="49"/>
      <c r="D106" s="49"/>
      <c r="E106" s="49"/>
      <c r="F106" s="49"/>
      <c r="G106" s="49"/>
      <c r="H106" s="49"/>
      <c r="I106" s="49"/>
      <c r="J106" s="49"/>
      <c r="K106" s="49"/>
      <c r="L106" s="40"/>
      <c r="M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</sheetData>
  <sheetProtection algorithmName="SHA-512" hashValue="4zVHTjwJcjaPPkeIf74Mtq/028wKFPw5As7v5UrHWiZYwif8d74b0aVfUoBntreiqxtHD2gOWOhhTZA83bwz4w==" saltValue="ykxosBGWces6l4y3xiU4qqoC6iydtHS7/xpB+ULawK5oB/YIlPu0YWfacyl7mrRoyFh1AuirmFl0gZtfBtXN8Q==" spinCount="100000" sheet="1" objects="1" scenarios="1" formatColumns="0" formatRows="0" autoFilter="0"/>
  <autoFilter ref="C82:K105" xr:uid="{00000000-0009-0000-0000-000002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200-000000000000}"/>
    <hyperlink ref="F91" r:id="rId2" xr:uid="{00000000-0004-0000-0200-000001000000}"/>
    <hyperlink ref="F94" r:id="rId3" xr:uid="{00000000-0004-0000-0200-000002000000}"/>
    <hyperlink ref="F97" r:id="rId4" xr:uid="{00000000-0004-0000-0200-000003000000}"/>
    <hyperlink ref="F101" r:id="rId5" xr:uid="{00000000-0004-0000-0200-000004000000}"/>
    <hyperlink ref="F105" r:id="rId6" xr:uid="{00000000-0004-0000-0200-000005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8"/>
  <sheetViews>
    <sheetView showGridLines="0" zoomScale="110" zoomScaleNormal="110" workbookViewId="0"/>
  </sheetViews>
  <sheetFormatPr defaultRowHeight="15"/>
  <cols>
    <col min="1" max="1" width="8.33203125" style="241" customWidth="1"/>
    <col min="2" max="2" width="1.6640625" style="241" customWidth="1"/>
    <col min="3" max="4" width="5" style="241" customWidth="1"/>
    <col min="5" max="5" width="11.6640625" style="241" customWidth="1"/>
    <col min="6" max="6" width="9.1640625" style="241" customWidth="1"/>
    <col min="7" max="7" width="5" style="241" customWidth="1"/>
    <col min="8" max="8" width="77.83203125" style="241" customWidth="1"/>
    <col min="9" max="10" width="20" style="241" customWidth="1"/>
    <col min="11" max="11" width="1.6640625" style="241" customWidth="1"/>
  </cols>
  <sheetData>
    <row r="1" spans="2:11" s="1" customFormat="1" ht="37.5" customHeight="1"/>
    <row r="2" spans="2:11" s="1" customFormat="1" ht="7.5" customHeight="1">
      <c r="B2" s="242"/>
      <c r="C2" s="243"/>
      <c r="D2" s="243"/>
      <c r="E2" s="243"/>
      <c r="F2" s="243"/>
      <c r="G2" s="243"/>
      <c r="H2" s="243"/>
      <c r="I2" s="243"/>
      <c r="J2" s="243"/>
      <c r="K2" s="244"/>
    </row>
    <row r="3" spans="2:11" s="16" customFormat="1" ht="45" customHeight="1">
      <c r="B3" s="245"/>
      <c r="C3" s="373" t="s">
        <v>390</v>
      </c>
      <c r="D3" s="373"/>
      <c r="E3" s="373"/>
      <c r="F3" s="373"/>
      <c r="G3" s="373"/>
      <c r="H3" s="373"/>
      <c r="I3" s="373"/>
      <c r="J3" s="373"/>
      <c r="K3" s="246"/>
    </row>
    <row r="4" spans="2:11" s="1" customFormat="1" ht="25.5" customHeight="1">
      <c r="B4" s="247"/>
      <c r="C4" s="378" t="s">
        <v>391</v>
      </c>
      <c r="D4" s="378"/>
      <c r="E4" s="378"/>
      <c r="F4" s="378"/>
      <c r="G4" s="378"/>
      <c r="H4" s="378"/>
      <c r="I4" s="378"/>
      <c r="J4" s="378"/>
      <c r="K4" s="248"/>
    </row>
    <row r="5" spans="2:11" s="1" customFormat="1" ht="5.25" customHeight="1">
      <c r="B5" s="247"/>
      <c r="C5" s="249"/>
      <c r="D5" s="249"/>
      <c r="E5" s="249"/>
      <c r="F5" s="249"/>
      <c r="G5" s="249"/>
      <c r="H5" s="249"/>
      <c r="I5" s="249"/>
      <c r="J5" s="249"/>
      <c r="K5" s="248"/>
    </row>
    <row r="6" spans="2:11" s="1" customFormat="1" ht="15" customHeight="1">
      <c r="B6" s="247"/>
      <c r="C6" s="377" t="s">
        <v>392</v>
      </c>
      <c r="D6" s="377"/>
      <c r="E6" s="377"/>
      <c r="F6" s="377"/>
      <c r="G6" s="377"/>
      <c r="H6" s="377"/>
      <c r="I6" s="377"/>
      <c r="J6" s="377"/>
      <c r="K6" s="248"/>
    </row>
    <row r="7" spans="2:11" s="1" customFormat="1" ht="15" customHeight="1">
      <c r="B7" s="251"/>
      <c r="C7" s="377" t="s">
        <v>393</v>
      </c>
      <c r="D7" s="377"/>
      <c r="E7" s="377"/>
      <c r="F7" s="377"/>
      <c r="G7" s="377"/>
      <c r="H7" s="377"/>
      <c r="I7" s="377"/>
      <c r="J7" s="377"/>
      <c r="K7" s="248"/>
    </row>
    <row r="8" spans="2:11" s="1" customFormat="1" ht="12.75" customHeight="1">
      <c r="B8" s="251"/>
      <c r="C8" s="250"/>
      <c r="D8" s="250"/>
      <c r="E8" s="250"/>
      <c r="F8" s="250"/>
      <c r="G8" s="250"/>
      <c r="H8" s="250"/>
      <c r="I8" s="250"/>
      <c r="J8" s="250"/>
      <c r="K8" s="248"/>
    </row>
    <row r="9" spans="2:11" s="1" customFormat="1" ht="15" customHeight="1">
      <c r="B9" s="251"/>
      <c r="C9" s="377" t="s">
        <v>394</v>
      </c>
      <c r="D9" s="377"/>
      <c r="E9" s="377"/>
      <c r="F9" s="377"/>
      <c r="G9" s="377"/>
      <c r="H9" s="377"/>
      <c r="I9" s="377"/>
      <c r="J9" s="377"/>
      <c r="K9" s="248"/>
    </row>
    <row r="10" spans="2:11" s="1" customFormat="1" ht="15" customHeight="1">
      <c r="B10" s="251"/>
      <c r="C10" s="250"/>
      <c r="D10" s="377" t="s">
        <v>395</v>
      </c>
      <c r="E10" s="377"/>
      <c r="F10" s="377"/>
      <c r="G10" s="377"/>
      <c r="H10" s="377"/>
      <c r="I10" s="377"/>
      <c r="J10" s="377"/>
      <c r="K10" s="248"/>
    </row>
    <row r="11" spans="2:11" s="1" customFormat="1" ht="15" customHeight="1">
      <c r="B11" s="251"/>
      <c r="C11" s="252"/>
      <c r="D11" s="377" t="s">
        <v>396</v>
      </c>
      <c r="E11" s="377"/>
      <c r="F11" s="377"/>
      <c r="G11" s="377"/>
      <c r="H11" s="377"/>
      <c r="I11" s="377"/>
      <c r="J11" s="377"/>
      <c r="K11" s="248"/>
    </row>
    <row r="12" spans="2:11" s="1" customFormat="1" ht="15" customHeight="1">
      <c r="B12" s="251"/>
      <c r="C12" s="252"/>
      <c r="D12" s="250"/>
      <c r="E12" s="250"/>
      <c r="F12" s="250"/>
      <c r="G12" s="250"/>
      <c r="H12" s="250"/>
      <c r="I12" s="250"/>
      <c r="J12" s="250"/>
      <c r="K12" s="248"/>
    </row>
    <row r="13" spans="2:11" s="1" customFormat="1" ht="15" customHeight="1">
      <c r="B13" s="251"/>
      <c r="C13" s="252"/>
      <c r="D13" s="253" t="s">
        <v>397</v>
      </c>
      <c r="E13" s="250"/>
      <c r="F13" s="250"/>
      <c r="G13" s="250"/>
      <c r="H13" s="250"/>
      <c r="I13" s="250"/>
      <c r="J13" s="250"/>
      <c r="K13" s="248"/>
    </row>
    <row r="14" spans="2:11" s="1" customFormat="1" ht="12.75" customHeight="1">
      <c r="B14" s="251"/>
      <c r="C14" s="252"/>
      <c r="D14" s="252"/>
      <c r="E14" s="252"/>
      <c r="F14" s="252"/>
      <c r="G14" s="252"/>
      <c r="H14" s="252"/>
      <c r="I14" s="252"/>
      <c r="J14" s="252"/>
      <c r="K14" s="248"/>
    </row>
    <row r="15" spans="2:11" s="1" customFormat="1" ht="15" customHeight="1">
      <c r="B15" s="251"/>
      <c r="C15" s="252"/>
      <c r="D15" s="377" t="s">
        <v>398</v>
      </c>
      <c r="E15" s="377"/>
      <c r="F15" s="377"/>
      <c r="G15" s="377"/>
      <c r="H15" s="377"/>
      <c r="I15" s="377"/>
      <c r="J15" s="377"/>
      <c r="K15" s="248"/>
    </row>
    <row r="16" spans="2:11" s="1" customFormat="1" ht="15" customHeight="1">
      <c r="B16" s="251"/>
      <c r="C16" s="252"/>
      <c r="D16" s="377" t="s">
        <v>399</v>
      </c>
      <c r="E16" s="377"/>
      <c r="F16" s="377"/>
      <c r="G16" s="377"/>
      <c r="H16" s="377"/>
      <c r="I16" s="377"/>
      <c r="J16" s="377"/>
      <c r="K16" s="248"/>
    </row>
    <row r="17" spans="2:11" s="1" customFormat="1" ht="15" customHeight="1">
      <c r="B17" s="251"/>
      <c r="C17" s="252"/>
      <c r="D17" s="377" t="s">
        <v>400</v>
      </c>
      <c r="E17" s="377"/>
      <c r="F17" s="377"/>
      <c r="G17" s="377"/>
      <c r="H17" s="377"/>
      <c r="I17" s="377"/>
      <c r="J17" s="377"/>
      <c r="K17" s="248"/>
    </row>
    <row r="18" spans="2:11" s="1" customFormat="1" ht="15" customHeight="1">
      <c r="B18" s="251"/>
      <c r="C18" s="252"/>
      <c r="D18" s="252"/>
      <c r="E18" s="254" t="s">
        <v>78</v>
      </c>
      <c r="F18" s="377" t="s">
        <v>401</v>
      </c>
      <c r="G18" s="377"/>
      <c r="H18" s="377"/>
      <c r="I18" s="377"/>
      <c r="J18" s="377"/>
      <c r="K18" s="248"/>
    </row>
    <row r="19" spans="2:11" s="1" customFormat="1" ht="15" customHeight="1">
      <c r="B19" s="251"/>
      <c r="C19" s="252"/>
      <c r="D19" s="252"/>
      <c r="E19" s="254" t="s">
        <v>402</v>
      </c>
      <c r="F19" s="377" t="s">
        <v>403</v>
      </c>
      <c r="G19" s="377"/>
      <c r="H19" s="377"/>
      <c r="I19" s="377"/>
      <c r="J19" s="377"/>
      <c r="K19" s="248"/>
    </row>
    <row r="20" spans="2:11" s="1" customFormat="1" ht="15" customHeight="1">
      <c r="B20" s="251"/>
      <c r="C20" s="252"/>
      <c r="D20" s="252"/>
      <c r="E20" s="254" t="s">
        <v>404</v>
      </c>
      <c r="F20" s="377" t="s">
        <v>405</v>
      </c>
      <c r="G20" s="377"/>
      <c r="H20" s="377"/>
      <c r="I20" s="377"/>
      <c r="J20" s="377"/>
      <c r="K20" s="248"/>
    </row>
    <row r="21" spans="2:11" s="1" customFormat="1" ht="15" customHeight="1">
      <c r="B21" s="251"/>
      <c r="C21" s="252"/>
      <c r="D21" s="252"/>
      <c r="E21" s="254" t="s">
        <v>406</v>
      </c>
      <c r="F21" s="377" t="s">
        <v>407</v>
      </c>
      <c r="G21" s="377"/>
      <c r="H21" s="377"/>
      <c r="I21" s="377"/>
      <c r="J21" s="377"/>
      <c r="K21" s="248"/>
    </row>
    <row r="22" spans="2:11" s="1" customFormat="1" ht="15" customHeight="1">
      <c r="B22" s="251"/>
      <c r="C22" s="252"/>
      <c r="D22" s="252"/>
      <c r="E22" s="254" t="s">
        <v>408</v>
      </c>
      <c r="F22" s="377" t="s">
        <v>409</v>
      </c>
      <c r="G22" s="377"/>
      <c r="H22" s="377"/>
      <c r="I22" s="377"/>
      <c r="J22" s="377"/>
      <c r="K22" s="248"/>
    </row>
    <row r="23" spans="2:11" s="1" customFormat="1" ht="15" customHeight="1">
      <c r="B23" s="251"/>
      <c r="C23" s="252"/>
      <c r="D23" s="252"/>
      <c r="E23" s="254" t="s">
        <v>410</v>
      </c>
      <c r="F23" s="377" t="s">
        <v>411</v>
      </c>
      <c r="G23" s="377"/>
      <c r="H23" s="377"/>
      <c r="I23" s="377"/>
      <c r="J23" s="377"/>
      <c r="K23" s="248"/>
    </row>
    <row r="24" spans="2:11" s="1" customFormat="1" ht="12.75" customHeight="1">
      <c r="B24" s="251"/>
      <c r="C24" s="252"/>
      <c r="D24" s="252"/>
      <c r="E24" s="252"/>
      <c r="F24" s="252"/>
      <c r="G24" s="252"/>
      <c r="H24" s="252"/>
      <c r="I24" s="252"/>
      <c r="J24" s="252"/>
      <c r="K24" s="248"/>
    </row>
    <row r="25" spans="2:11" s="1" customFormat="1" ht="15" customHeight="1">
      <c r="B25" s="251"/>
      <c r="C25" s="377" t="s">
        <v>412</v>
      </c>
      <c r="D25" s="377"/>
      <c r="E25" s="377"/>
      <c r="F25" s="377"/>
      <c r="G25" s="377"/>
      <c r="H25" s="377"/>
      <c r="I25" s="377"/>
      <c r="J25" s="377"/>
      <c r="K25" s="248"/>
    </row>
    <row r="26" spans="2:11" s="1" customFormat="1" ht="15" customHeight="1">
      <c r="B26" s="251"/>
      <c r="C26" s="377" t="s">
        <v>413</v>
      </c>
      <c r="D26" s="377"/>
      <c r="E26" s="377"/>
      <c r="F26" s="377"/>
      <c r="G26" s="377"/>
      <c r="H26" s="377"/>
      <c r="I26" s="377"/>
      <c r="J26" s="377"/>
      <c r="K26" s="248"/>
    </row>
    <row r="27" spans="2:11" s="1" customFormat="1" ht="15" customHeight="1">
      <c r="B27" s="251"/>
      <c r="C27" s="250"/>
      <c r="D27" s="377" t="s">
        <v>414</v>
      </c>
      <c r="E27" s="377"/>
      <c r="F27" s="377"/>
      <c r="G27" s="377"/>
      <c r="H27" s="377"/>
      <c r="I27" s="377"/>
      <c r="J27" s="377"/>
      <c r="K27" s="248"/>
    </row>
    <row r="28" spans="2:11" s="1" customFormat="1" ht="15" customHeight="1">
      <c r="B28" s="251"/>
      <c r="C28" s="252"/>
      <c r="D28" s="377" t="s">
        <v>415</v>
      </c>
      <c r="E28" s="377"/>
      <c r="F28" s="377"/>
      <c r="G28" s="377"/>
      <c r="H28" s="377"/>
      <c r="I28" s="377"/>
      <c r="J28" s="377"/>
      <c r="K28" s="248"/>
    </row>
    <row r="29" spans="2:11" s="1" customFormat="1" ht="12.75" customHeight="1">
      <c r="B29" s="251"/>
      <c r="C29" s="252"/>
      <c r="D29" s="252"/>
      <c r="E29" s="252"/>
      <c r="F29" s="252"/>
      <c r="G29" s="252"/>
      <c r="H29" s="252"/>
      <c r="I29" s="252"/>
      <c r="J29" s="252"/>
      <c r="K29" s="248"/>
    </row>
    <row r="30" spans="2:11" s="1" customFormat="1" ht="15" customHeight="1">
      <c r="B30" s="251"/>
      <c r="C30" s="252"/>
      <c r="D30" s="377" t="s">
        <v>416</v>
      </c>
      <c r="E30" s="377"/>
      <c r="F30" s="377"/>
      <c r="G30" s="377"/>
      <c r="H30" s="377"/>
      <c r="I30" s="377"/>
      <c r="J30" s="377"/>
      <c r="K30" s="248"/>
    </row>
    <row r="31" spans="2:11" s="1" customFormat="1" ht="15" customHeight="1">
      <c r="B31" s="251"/>
      <c r="C31" s="252"/>
      <c r="D31" s="377" t="s">
        <v>417</v>
      </c>
      <c r="E31" s="377"/>
      <c r="F31" s="377"/>
      <c r="G31" s="377"/>
      <c r="H31" s="377"/>
      <c r="I31" s="377"/>
      <c r="J31" s="377"/>
      <c r="K31" s="248"/>
    </row>
    <row r="32" spans="2:11" s="1" customFormat="1" ht="12.75" customHeight="1">
      <c r="B32" s="251"/>
      <c r="C32" s="252"/>
      <c r="D32" s="252"/>
      <c r="E32" s="252"/>
      <c r="F32" s="252"/>
      <c r="G32" s="252"/>
      <c r="H32" s="252"/>
      <c r="I32" s="252"/>
      <c r="J32" s="252"/>
      <c r="K32" s="248"/>
    </row>
    <row r="33" spans="2:11" s="1" customFormat="1" ht="15" customHeight="1">
      <c r="B33" s="251"/>
      <c r="C33" s="252"/>
      <c r="D33" s="377" t="s">
        <v>418</v>
      </c>
      <c r="E33" s="377"/>
      <c r="F33" s="377"/>
      <c r="G33" s="377"/>
      <c r="H33" s="377"/>
      <c r="I33" s="377"/>
      <c r="J33" s="377"/>
      <c r="K33" s="248"/>
    </row>
    <row r="34" spans="2:11" s="1" customFormat="1" ht="15" customHeight="1">
      <c r="B34" s="251"/>
      <c r="C34" s="252"/>
      <c r="D34" s="377" t="s">
        <v>419</v>
      </c>
      <c r="E34" s="377"/>
      <c r="F34" s="377"/>
      <c r="G34" s="377"/>
      <c r="H34" s="377"/>
      <c r="I34" s="377"/>
      <c r="J34" s="377"/>
      <c r="K34" s="248"/>
    </row>
    <row r="35" spans="2:11" s="1" customFormat="1" ht="15" customHeight="1">
      <c r="B35" s="251"/>
      <c r="C35" s="252"/>
      <c r="D35" s="377" t="s">
        <v>420</v>
      </c>
      <c r="E35" s="377"/>
      <c r="F35" s="377"/>
      <c r="G35" s="377"/>
      <c r="H35" s="377"/>
      <c r="I35" s="377"/>
      <c r="J35" s="377"/>
      <c r="K35" s="248"/>
    </row>
    <row r="36" spans="2:11" s="1" customFormat="1" ht="15" customHeight="1">
      <c r="B36" s="251"/>
      <c r="C36" s="252"/>
      <c r="D36" s="250"/>
      <c r="E36" s="253" t="s">
        <v>101</v>
      </c>
      <c r="F36" s="250"/>
      <c r="G36" s="377" t="s">
        <v>421</v>
      </c>
      <c r="H36" s="377"/>
      <c r="I36" s="377"/>
      <c r="J36" s="377"/>
      <c r="K36" s="248"/>
    </row>
    <row r="37" spans="2:11" s="1" customFormat="1" ht="30.75" customHeight="1">
      <c r="B37" s="251"/>
      <c r="C37" s="252"/>
      <c r="D37" s="250"/>
      <c r="E37" s="253" t="s">
        <v>422</v>
      </c>
      <c r="F37" s="250"/>
      <c r="G37" s="377" t="s">
        <v>423</v>
      </c>
      <c r="H37" s="377"/>
      <c r="I37" s="377"/>
      <c r="J37" s="377"/>
      <c r="K37" s="248"/>
    </row>
    <row r="38" spans="2:11" s="1" customFormat="1" ht="15" customHeight="1">
      <c r="B38" s="251"/>
      <c r="C38" s="252"/>
      <c r="D38" s="250"/>
      <c r="E38" s="253" t="s">
        <v>53</v>
      </c>
      <c r="F38" s="250"/>
      <c r="G38" s="377" t="s">
        <v>424</v>
      </c>
      <c r="H38" s="377"/>
      <c r="I38" s="377"/>
      <c r="J38" s="377"/>
      <c r="K38" s="248"/>
    </row>
    <row r="39" spans="2:11" s="1" customFormat="1" ht="15" customHeight="1">
      <c r="B39" s="251"/>
      <c r="C39" s="252"/>
      <c r="D39" s="250"/>
      <c r="E39" s="253" t="s">
        <v>54</v>
      </c>
      <c r="F39" s="250"/>
      <c r="G39" s="377" t="s">
        <v>425</v>
      </c>
      <c r="H39" s="377"/>
      <c r="I39" s="377"/>
      <c r="J39" s="377"/>
      <c r="K39" s="248"/>
    </row>
    <row r="40" spans="2:11" s="1" customFormat="1" ht="15" customHeight="1">
      <c r="B40" s="251"/>
      <c r="C40" s="252"/>
      <c r="D40" s="250"/>
      <c r="E40" s="253" t="s">
        <v>102</v>
      </c>
      <c r="F40" s="250"/>
      <c r="G40" s="377" t="s">
        <v>426</v>
      </c>
      <c r="H40" s="377"/>
      <c r="I40" s="377"/>
      <c r="J40" s="377"/>
      <c r="K40" s="248"/>
    </row>
    <row r="41" spans="2:11" s="1" customFormat="1" ht="15" customHeight="1">
      <c r="B41" s="251"/>
      <c r="C41" s="252"/>
      <c r="D41" s="250"/>
      <c r="E41" s="253" t="s">
        <v>103</v>
      </c>
      <c r="F41" s="250"/>
      <c r="G41" s="377" t="s">
        <v>427</v>
      </c>
      <c r="H41" s="377"/>
      <c r="I41" s="377"/>
      <c r="J41" s="377"/>
      <c r="K41" s="248"/>
    </row>
    <row r="42" spans="2:11" s="1" customFormat="1" ht="15" customHeight="1">
      <c r="B42" s="251"/>
      <c r="C42" s="252"/>
      <c r="D42" s="250"/>
      <c r="E42" s="253" t="s">
        <v>428</v>
      </c>
      <c r="F42" s="250"/>
      <c r="G42" s="377" t="s">
        <v>429</v>
      </c>
      <c r="H42" s="377"/>
      <c r="I42" s="377"/>
      <c r="J42" s="377"/>
      <c r="K42" s="248"/>
    </row>
    <row r="43" spans="2:11" s="1" customFormat="1" ht="15" customHeight="1">
      <c r="B43" s="251"/>
      <c r="C43" s="252"/>
      <c r="D43" s="250"/>
      <c r="E43" s="253"/>
      <c r="F43" s="250"/>
      <c r="G43" s="377" t="s">
        <v>430</v>
      </c>
      <c r="H43" s="377"/>
      <c r="I43" s="377"/>
      <c r="J43" s="377"/>
      <c r="K43" s="248"/>
    </row>
    <row r="44" spans="2:11" s="1" customFormat="1" ht="15" customHeight="1">
      <c r="B44" s="251"/>
      <c r="C44" s="252"/>
      <c r="D44" s="250"/>
      <c r="E44" s="253" t="s">
        <v>431</v>
      </c>
      <c r="F44" s="250"/>
      <c r="G44" s="377" t="s">
        <v>432</v>
      </c>
      <c r="H44" s="377"/>
      <c r="I44" s="377"/>
      <c r="J44" s="377"/>
      <c r="K44" s="248"/>
    </row>
    <row r="45" spans="2:11" s="1" customFormat="1" ht="15" customHeight="1">
      <c r="B45" s="251"/>
      <c r="C45" s="252"/>
      <c r="D45" s="250"/>
      <c r="E45" s="253" t="s">
        <v>105</v>
      </c>
      <c r="F45" s="250"/>
      <c r="G45" s="377" t="s">
        <v>433</v>
      </c>
      <c r="H45" s="377"/>
      <c r="I45" s="377"/>
      <c r="J45" s="377"/>
      <c r="K45" s="248"/>
    </row>
    <row r="46" spans="2:11" s="1" customFormat="1" ht="12.75" customHeight="1">
      <c r="B46" s="251"/>
      <c r="C46" s="252"/>
      <c r="D46" s="250"/>
      <c r="E46" s="250"/>
      <c r="F46" s="250"/>
      <c r="G46" s="250"/>
      <c r="H46" s="250"/>
      <c r="I46" s="250"/>
      <c r="J46" s="250"/>
      <c r="K46" s="248"/>
    </row>
    <row r="47" spans="2:11" s="1" customFormat="1" ht="15" customHeight="1">
      <c r="B47" s="251"/>
      <c r="C47" s="252"/>
      <c r="D47" s="377" t="s">
        <v>434</v>
      </c>
      <c r="E47" s="377"/>
      <c r="F47" s="377"/>
      <c r="G47" s="377"/>
      <c r="H47" s="377"/>
      <c r="I47" s="377"/>
      <c r="J47" s="377"/>
      <c r="K47" s="248"/>
    </row>
    <row r="48" spans="2:11" s="1" customFormat="1" ht="15" customHeight="1">
      <c r="B48" s="251"/>
      <c r="C48" s="252"/>
      <c r="D48" s="252"/>
      <c r="E48" s="377" t="s">
        <v>435</v>
      </c>
      <c r="F48" s="377"/>
      <c r="G48" s="377"/>
      <c r="H48" s="377"/>
      <c r="I48" s="377"/>
      <c r="J48" s="377"/>
      <c r="K48" s="248"/>
    </row>
    <row r="49" spans="2:11" s="1" customFormat="1" ht="15" customHeight="1">
      <c r="B49" s="251"/>
      <c r="C49" s="252"/>
      <c r="D49" s="252"/>
      <c r="E49" s="377" t="s">
        <v>436</v>
      </c>
      <c r="F49" s="377"/>
      <c r="G49" s="377"/>
      <c r="H49" s="377"/>
      <c r="I49" s="377"/>
      <c r="J49" s="377"/>
      <c r="K49" s="248"/>
    </row>
    <row r="50" spans="2:11" s="1" customFormat="1" ht="15" customHeight="1">
      <c r="B50" s="251"/>
      <c r="C50" s="252"/>
      <c r="D50" s="252"/>
      <c r="E50" s="377" t="s">
        <v>437</v>
      </c>
      <c r="F50" s="377"/>
      <c r="G50" s="377"/>
      <c r="H50" s="377"/>
      <c r="I50" s="377"/>
      <c r="J50" s="377"/>
      <c r="K50" s="248"/>
    </row>
    <row r="51" spans="2:11" s="1" customFormat="1" ht="15" customHeight="1">
      <c r="B51" s="251"/>
      <c r="C51" s="252"/>
      <c r="D51" s="377" t="s">
        <v>438</v>
      </c>
      <c r="E51" s="377"/>
      <c r="F51" s="377"/>
      <c r="G51" s="377"/>
      <c r="H51" s="377"/>
      <c r="I51" s="377"/>
      <c r="J51" s="377"/>
      <c r="K51" s="248"/>
    </row>
    <row r="52" spans="2:11" s="1" customFormat="1" ht="25.5" customHeight="1">
      <c r="B52" s="247"/>
      <c r="C52" s="378" t="s">
        <v>439</v>
      </c>
      <c r="D52" s="378"/>
      <c r="E52" s="378"/>
      <c r="F52" s="378"/>
      <c r="G52" s="378"/>
      <c r="H52" s="378"/>
      <c r="I52" s="378"/>
      <c r="J52" s="378"/>
      <c r="K52" s="248"/>
    </row>
    <row r="53" spans="2:11" s="1" customFormat="1" ht="5.25" customHeight="1">
      <c r="B53" s="247"/>
      <c r="C53" s="249"/>
      <c r="D53" s="249"/>
      <c r="E53" s="249"/>
      <c r="F53" s="249"/>
      <c r="G53" s="249"/>
      <c r="H53" s="249"/>
      <c r="I53" s="249"/>
      <c r="J53" s="249"/>
      <c r="K53" s="248"/>
    </row>
    <row r="54" spans="2:11" s="1" customFormat="1" ht="15" customHeight="1">
      <c r="B54" s="247"/>
      <c r="C54" s="377" t="s">
        <v>440</v>
      </c>
      <c r="D54" s="377"/>
      <c r="E54" s="377"/>
      <c r="F54" s="377"/>
      <c r="G54" s="377"/>
      <c r="H54" s="377"/>
      <c r="I54" s="377"/>
      <c r="J54" s="377"/>
      <c r="K54" s="248"/>
    </row>
    <row r="55" spans="2:11" s="1" customFormat="1" ht="15" customHeight="1">
      <c r="B55" s="247"/>
      <c r="C55" s="377" t="s">
        <v>441</v>
      </c>
      <c r="D55" s="377"/>
      <c r="E55" s="377"/>
      <c r="F55" s="377"/>
      <c r="G55" s="377"/>
      <c r="H55" s="377"/>
      <c r="I55" s="377"/>
      <c r="J55" s="377"/>
      <c r="K55" s="248"/>
    </row>
    <row r="56" spans="2:11" s="1" customFormat="1" ht="12.75" customHeight="1">
      <c r="B56" s="247"/>
      <c r="C56" s="250"/>
      <c r="D56" s="250"/>
      <c r="E56" s="250"/>
      <c r="F56" s="250"/>
      <c r="G56" s="250"/>
      <c r="H56" s="250"/>
      <c r="I56" s="250"/>
      <c r="J56" s="250"/>
      <c r="K56" s="248"/>
    </row>
    <row r="57" spans="2:11" s="1" customFormat="1" ht="15" customHeight="1">
      <c r="B57" s="247"/>
      <c r="C57" s="377" t="s">
        <v>442</v>
      </c>
      <c r="D57" s="377"/>
      <c r="E57" s="377"/>
      <c r="F57" s="377"/>
      <c r="G57" s="377"/>
      <c r="H57" s="377"/>
      <c r="I57" s="377"/>
      <c r="J57" s="377"/>
      <c r="K57" s="248"/>
    </row>
    <row r="58" spans="2:11" s="1" customFormat="1" ht="15" customHeight="1">
      <c r="B58" s="247"/>
      <c r="C58" s="252"/>
      <c r="D58" s="377" t="s">
        <v>443</v>
      </c>
      <c r="E58" s="377"/>
      <c r="F58" s="377"/>
      <c r="G58" s="377"/>
      <c r="H58" s="377"/>
      <c r="I58" s="377"/>
      <c r="J58" s="377"/>
      <c r="K58" s="248"/>
    </row>
    <row r="59" spans="2:11" s="1" customFormat="1" ht="15" customHeight="1">
      <c r="B59" s="247"/>
      <c r="C59" s="252"/>
      <c r="D59" s="377" t="s">
        <v>444</v>
      </c>
      <c r="E59" s="377"/>
      <c r="F59" s="377"/>
      <c r="G59" s="377"/>
      <c r="H59" s="377"/>
      <c r="I59" s="377"/>
      <c r="J59" s="377"/>
      <c r="K59" s="248"/>
    </row>
    <row r="60" spans="2:11" s="1" customFormat="1" ht="15" customHeight="1">
      <c r="B60" s="247"/>
      <c r="C60" s="252"/>
      <c r="D60" s="377" t="s">
        <v>445</v>
      </c>
      <c r="E60" s="377"/>
      <c r="F60" s="377"/>
      <c r="G60" s="377"/>
      <c r="H60" s="377"/>
      <c r="I60" s="377"/>
      <c r="J60" s="377"/>
      <c r="K60" s="248"/>
    </row>
    <row r="61" spans="2:11" s="1" customFormat="1" ht="15" customHeight="1">
      <c r="B61" s="247"/>
      <c r="C61" s="252"/>
      <c r="D61" s="377" t="s">
        <v>446</v>
      </c>
      <c r="E61" s="377"/>
      <c r="F61" s="377"/>
      <c r="G61" s="377"/>
      <c r="H61" s="377"/>
      <c r="I61" s="377"/>
      <c r="J61" s="377"/>
      <c r="K61" s="248"/>
    </row>
    <row r="62" spans="2:11" s="1" customFormat="1" ht="15" customHeight="1">
      <c r="B62" s="247"/>
      <c r="C62" s="252"/>
      <c r="D62" s="379" t="s">
        <v>447</v>
      </c>
      <c r="E62" s="379"/>
      <c r="F62" s="379"/>
      <c r="G62" s="379"/>
      <c r="H62" s="379"/>
      <c r="I62" s="379"/>
      <c r="J62" s="379"/>
      <c r="K62" s="248"/>
    </row>
    <row r="63" spans="2:11" s="1" customFormat="1" ht="15" customHeight="1">
      <c r="B63" s="247"/>
      <c r="C63" s="252"/>
      <c r="D63" s="377" t="s">
        <v>448</v>
      </c>
      <c r="E63" s="377"/>
      <c r="F63" s="377"/>
      <c r="G63" s="377"/>
      <c r="H63" s="377"/>
      <c r="I63" s="377"/>
      <c r="J63" s="377"/>
      <c r="K63" s="248"/>
    </row>
    <row r="64" spans="2:11" s="1" customFormat="1" ht="12.75" customHeight="1">
      <c r="B64" s="247"/>
      <c r="C64" s="252"/>
      <c r="D64" s="252"/>
      <c r="E64" s="255"/>
      <c r="F64" s="252"/>
      <c r="G64" s="252"/>
      <c r="H64" s="252"/>
      <c r="I64" s="252"/>
      <c r="J64" s="252"/>
      <c r="K64" s="248"/>
    </row>
    <row r="65" spans="2:11" s="1" customFormat="1" ht="15" customHeight="1">
      <c r="B65" s="247"/>
      <c r="C65" s="252"/>
      <c r="D65" s="377" t="s">
        <v>449</v>
      </c>
      <c r="E65" s="377"/>
      <c r="F65" s="377"/>
      <c r="G65" s="377"/>
      <c r="H65" s="377"/>
      <c r="I65" s="377"/>
      <c r="J65" s="377"/>
      <c r="K65" s="248"/>
    </row>
    <row r="66" spans="2:11" s="1" customFormat="1" ht="15" customHeight="1">
      <c r="B66" s="247"/>
      <c r="C66" s="252"/>
      <c r="D66" s="379" t="s">
        <v>450</v>
      </c>
      <c r="E66" s="379"/>
      <c r="F66" s="379"/>
      <c r="G66" s="379"/>
      <c r="H66" s="379"/>
      <c r="I66" s="379"/>
      <c r="J66" s="379"/>
      <c r="K66" s="248"/>
    </row>
    <row r="67" spans="2:11" s="1" customFormat="1" ht="15" customHeight="1">
      <c r="B67" s="247"/>
      <c r="C67" s="252"/>
      <c r="D67" s="377" t="s">
        <v>451</v>
      </c>
      <c r="E67" s="377"/>
      <c r="F67" s="377"/>
      <c r="G67" s="377"/>
      <c r="H67" s="377"/>
      <c r="I67" s="377"/>
      <c r="J67" s="377"/>
      <c r="K67" s="248"/>
    </row>
    <row r="68" spans="2:11" s="1" customFormat="1" ht="15" customHeight="1">
      <c r="B68" s="247"/>
      <c r="C68" s="252"/>
      <c r="D68" s="377" t="s">
        <v>452</v>
      </c>
      <c r="E68" s="377"/>
      <c r="F68" s="377"/>
      <c r="G68" s="377"/>
      <c r="H68" s="377"/>
      <c r="I68" s="377"/>
      <c r="J68" s="377"/>
      <c r="K68" s="248"/>
    </row>
    <row r="69" spans="2:11" s="1" customFormat="1" ht="15" customHeight="1">
      <c r="B69" s="247"/>
      <c r="C69" s="252"/>
      <c r="D69" s="377" t="s">
        <v>453</v>
      </c>
      <c r="E69" s="377"/>
      <c r="F69" s="377"/>
      <c r="G69" s="377"/>
      <c r="H69" s="377"/>
      <c r="I69" s="377"/>
      <c r="J69" s="377"/>
      <c r="K69" s="248"/>
    </row>
    <row r="70" spans="2:11" s="1" customFormat="1" ht="15" customHeight="1">
      <c r="B70" s="247"/>
      <c r="C70" s="252"/>
      <c r="D70" s="377" t="s">
        <v>454</v>
      </c>
      <c r="E70" s="377"/>
      <c r="F70" s="377"/>
      <c r="G70" s="377"/>
      <c r="H70" s="377"/>
      <c r="I70" s="377"/>
      <c r="J70" s="377"/>
      <c r="K70" s="248"/>
    </row>
    <row r="71" spans="2:11" s="1" customFormat="1" ht="12.75" customHeight="1">
      <c r="B71" s="256"/>
      <c r="C71" s="257"/>
      <c r="D71" s="257"/>
      <c r="E71" s="257"/>
      <c r="F71" s="257"/>
      <c r="G71" s="257"/>
      <c r="H71" s="257"/>
      <c r="I71" s="257"/>
      <c r="J71" s="257"/>
      <c r="K71" s="258"/>
    </row>
    <row r="72" spans="2:11" s="1" customFormat="1" ht="18.75" customHeight="1">
      <c r="B72" s="259"/>
      <c r="C72" s="259"/>
      <c r="D72" s="259"/>
      <c r="E72" s="259"/>
      <c r="F72" s="259"/>
      <c r="G72" s="259"/>
      <c r="H72" s="259"/>
      <c r="I72" s="259"/>
      <c r="J72" s="259"/>
      <c r="K72" s="260"/>
    </row>
    <row r="73" spans="2:11" s="1" customFormat="1" ht="18.75" customHeight="1">
      <c r="B73" s="260"/>
      <c r="C73" s="260"/>
      <c r="D73" s="260"/>
      <c r="E73" s="260"/>
      <c r="F73" s="260"/>
      <c r="G73" s="260"/>
      <c r="H73" s="260"/>
      <c r="I73" s="260"/>
      <c r="J73" s="260"/>
      <c r="K73" s="260"/>
    </row>
    <row r="74" spans="2:11" s="1" customFormat="1" ht="7.5" customHeight="1">
      <c r="B74" s="261"/>
      <c r="C74" s="262"/>
      <c r="D74" s="262"/>
      <c r="E74" s="262"/>
      <c r="F74" s="262"/>
      <c r="G74" s="262"/>
      <c r="H74" s="262"/>
      <c r="I74" s="262"/>
      <c r="J74" s="262"/>
      <c r="K74" s="263"/>
    </row>
    <row r="75" spans="2:11" s="1" customFormat="1" ht="45" customHeight="1">
      <c r="B75" s="264"/>
      <c r="C75" s="372" t="s">
        <v>455</v>
      </c>
      <c r="D75" s="372"/>
      <c r="E75" s="372"/>
      <c r="F75" s="372"/>
      <c r="G75" s="372"/>
      <c r="H75" s="372"/>
      <c r="I75" s="372"/>
      <c r="J75" s="372"/>
      <c r="K75" s="265"/>
    </row>
    <row r="76" spans="2:11" s="1" customFormat="1" ht="17.25" customHeight="1">
      <c r="B76" s="264"/>
      <c r="C76" s="266" t="s">
        <v>456</v>
      </c>
      <c r="D76" s="266"/>
      <c r="E76" s="266"/>
      <c r="F76" s="266" t="s">
        <v>457</v>
      </c>
      <c r="G76" s="267"/>
      <c r="H76" s="266" t="s">
        <v>54</v>
      </c>
      <c r="I76" s="266" t="s">
        <v>57</v>
      </c>
      <c r="J76" s="266" t="s">
        <v>458</v>
      </c>
      <c r="K76" s="265"/>
    </row>
    <row r="77" spans="2:11" s="1" customFormat="1" ht="17.25" customHeight="1">
      <c r="B77" s="264"/>
      <c r="C77" s="268" t="s">
        <v>459</v>
      </c>
      <c r="D77" s="268"/>
      <c r="E77" s="268"/>
      <c r="F77" s="269" t="s">
        <v>460</v>
      </c>
      <c r="G77" s="270"/>
      <c r="H77" s="268"/>
      <c r="I77" s="268"/>
      <c r="J77" s="268" t="s">
        <v>461</v>
      </c>
      <c r="K77" s="265"/>
    </row>
    <row r="78" spans="2:11" s="1" customFormat="1" ht="5.25" customHeight="1">
      <c r="B78" s="264"/>
      <c r="C78" s="271"/>
      <c r="D78" s="271"/>
      <c r="E78" s="271"/>
      <c r="F78" s="271"/>
      <c r="G78" s="272"/>
      <c r="H78" s="271"/>
      <c r="I78" s="271"/>
      <c r="J78" s="271"/>
      <c r="K78" s="265"/>
    </row>
    <row r="79" spans="2:11" s="1" customFormat="1" ht="15" customHeight="1">
      <c r="B79" s="264"/>
      <c r="C79" s="253" t="s">
        <v>53</v>
      </c>
      <c r="D79" s="273"/>
      <c r="E79" s="273"/>
      <c r="F79" s="274" t="s">
        <v>462</v>
      </c>
      <c r="G79" s="275"/>
      <c r="H79" s="253" t="s">
        <v>463</v>
      </c>
      <c r="I79" s="253" t="s">
        <v>464</v>
      </c>
      <c r="J79" s="253">
        <v>20</v>
      </c>
      <c r="K79" s="265"/>
    </row>
    <row r="80" spans="2:11" s="1" customFormat="1" ht="15" customHeight="1">
      <c r="B80" s="264"/>
      <c r="C80" s="253" t="s">
        <v>465</v>
      </c>
      <c r="D80" s="253"/>
      <c r="E80" s="253"/>
      <c r="F80" s="274" t="s">
        <v>462</v>
      </c>
      <c r="G80" s="275"/>
      <c r="H80" s="253" t="s">
        <v>466</v>
      </c>
      <c r="I80" s="253" t="s">
        <v>464</v>
      </c>
      <c r="J80" s="253">
        <v>120</v>
      </c>
      <c r="K80" s="265"/>
    </row>
    <row r="81" spans="2:11" s="1" customFormat="1" ht="15" customHeight="1">
      <c r="B81" s="276"/>
      <c r="C81" s="253" t="s">
        <v>467</v>
      </c>
      <c r="D81" s="253"/>
      <c r="E81" s="253"/>
      <c r="F81" s="274" t="s">
        <v>468</v>
      </c>
      <c r="G81" s="275"/>
      <c r="H81" s="253" t="s">
        <v>469</v>
      </c>
      <c r="I81" s="253" t="s">
        <v>464</v>
      </c>
      <c r="J81" s="253">
        <v>50</v>
      </c>
      <c r="K81" s="265"/>
    </row>
    <row r="82" spans="2:11" s="1" customFormat="1" ht="15" customHeight="1">
      <c r="B82" s="276"/>
      <c r="C82" s="253" t="s">
        <v>470</v>
      </c>
      <c r="D82" s="253"/>
      <c r="E82" s="253"/>
      <c r="F82" s="274" t="s">
        <v>462</v>
      </c>
      <c r="G82" s="275"/>
      <c r="H82" s="253" t="s">
        <v>471</v>
      </c>
      <c r="I82" s="253" t="s">
        <v>472</v>
      </c>
      <c r="J82" s="253"/>
      <c r="K82" s="265"/>
    </row>
    <row r="83" spans="2:11" s="1" customFormat="1" ht="15" customHeight="1">
      <c r="B83" s="276"/>
      <c r="C83" s="277" t="s">
        <v>473</v>
      </c>
      <c r="D83" s="277"/>
      <c r="E83" s="277"/>
      <c r="F83" s="278" t="s">
        <v>468</v>
      </c>
      <c r="G83" s="277"/>
      <c r="H83" s="277" t="s">
        <v>474</v>
      </c>
      <c r="I83" s="277" t="s">
        <v>464</v>
      </c>
      <c r="J83" s="277">
        <v>15</v>
      </c>
      <c r="K83" s="265"/>
    </row>
    <row r="84" spans="2:11" s="1" customFormat="1" ht="15" customHeight="1">
      <c r="B84" s="276"/>
      <c r="C84" s="277" t="s">
        <v>475</v>
      </c>
      <c r="D84" s="277"/>
      <c r="E84" s="277"/>
      <c r="F84" s="278" t="s">
        <v>468</v>
      </c>
      <c r="G84" s="277"/>
      <c r="H84" s="277" t="s">
        <v>476</v>
      </c>
      <c r="I84" s="277" t="s">
        <v>464</v>
      </c>
      <c r="J84" s="277">
        <v>15</v>
      </c>
      <c r="K84" s="265"/>
    </row>
    <row r="85" spans="2:11" s="1" customFormat="1" ht="15" customHeight="1">
      <c r="B85" s="276"/>
      <c r="C85" s="277" t="s">
        <v>477</v>
      </c>
      <c r="D85" s="277"/>
      <c r="E85" s="277"/>
      <c r="F85" s="278" t="s">
        <v>468</v>
      </c>
      <c r="G85" s="277"/>
      <c r="H85" s="277" t="s">
        <v>478</v>
      </c>
      <c r="I85" s="277" t="s">
        <v>464</v>
      </c>
      <c r="J85" s="277">
        <v>20</v>
      </c>
      <c r="K85" s="265"/>
    </row>
    <row r="86" spans="2:11" s="1" customFormat="1" ht="15" customHeight="1">
      <c r="B86" s="276"/>
      <c r="C86" s="277" t="s">
        <v>479</v>
      </c>
      <c r="D86" s="277"/>
      <c r="E86" s="277"/>
      <c r="F86" s="278" t="s">
        <v>468</v>
      </c>
      <c r="G86" s="277"/>
      <c r="H86" s="277" t="s">
        <v>480</v>
      </c>
      <c r="I86" s="277" t="s">
        <v>464</v>
      </c>
      <c r="J86" s="277">
        <v>20</v>
      </c>
      <c r="K86" s="265"/>
    </row>
    <row r="87" spans="2:11" s="1" customFormat="1" ht="15" customHeight="1">
      <c r="B87" s="276"/>
      <c r="C87" s="253" t="s">
        <v>481</v>
      </c>
      <c r="D87" s="253"/>
      <c r="E87" s="253"/>
      <c r="F87" s="274" t="s">
        <v>468</v>
      </c>
      <c r="G87" s="275"/>
      <c r="H87" s="253" t="s">
        <v>482</v>
      </c>
      <c r="I87" s="253" t="s">
        <v>464</v>
      </c>
      <c r="J87" s="253">
        <v>50</v>
      </c>
      <c r="K87" s="265"/>
    </row>
    <row r="88" spans="2:11" s="1" customFormat="1" ht="15" customHeight="1">
      <c r="B88" s="276"/>
      <c r="C88" s="253" t="s">
        <v>483</v>
      </c>
      <c r="D88" s="253"/>
      <c r="E88" s="253"/>
      <c r="F88" s="274" t="s">
        <v>468</v>
      </c>
      <c r="G88" s="275"/>
      <c r="H88" s="253" t="s">
        <v>484</v>
      </c>
      <c r="I88" s="253" t="s">
        <v>464</v>
      </c>
      <c r="J88" s="253">
        <v>20</v>
      </c>
      <c r="K88" s="265"/>
    </row>
    <row r="89" spans="2:11" s="1" customFormat="1" ht="15" customHeight="1">
      <c r="B89" s="276"/>
      <c r="C89" s="253" t="s">
        <v>485</v>
      </c>
      <c r="D89" s="253"/>
      <c r="E89" s="253"/>
      <c r="F89" s="274" t="s">
        <v>468</v>
      </c>
      <c r="G89" s="275"/>
      <c r="H89" s="253" t="s">
        <v>486</v>
      </c>
      <c r="I89" s="253" t="s">
        <v>464</v>
      </c>
      <c r="J89" s="253">
        <v>20</v>
      </c>
      <c r="K89" s="265"/>
    </row>
    <row r="90" spans="2:11" s="1" customFormat="1" ht="15" customHeight="1">
      <c r="B90" s="276"/>
      <c r="C90" s="253" t="s">
        <v>487</v>
      </c>
      <c r="D90" s="253"/>
      <c r="E90" s="253"/>
      <c r="F90" s="274" t="s">
        <v>468</v>
      </c>
      <c r="G90" s="275"/>
      <c r="H90" s="253" t="s">
        <v>488</v>
      </c>
      <c r="I90" s="253" t="s">
        <v>464</v>
      </c>
      <c r="J90" s="253">
        <v>50</v>
      </c>
      <c r="K90" s="265"/>
    </row>
    <row r="91" spans="2:11" s="1" customFormat="1" ht="15" customHeight="1">
      <c r="B91" s="276"/>
      <c r="C91" s="253" t="s">
        <v>489</v>
      </c>
      <c r="D91" s="253"/>
      <c r="E91" s="253"/>
      <c r="F91" s="274" t="s">
        <v>468</v>
      </c>
      <c r="G91" s="275"/>
      <c r="H91" s="253" t="s">
        <v>489</v>
      </c>
      <c r="I91" s="253" t="s">
        <v>464</v>
      </c>
      <c r="J91" s="253">
        <v>50</v>
      </c>
      <c r="K91" s="265"/>
    </row>
    <row r="92" spans="2:11" s="1" customFormat="1" ht="15" customHeight="1">
      <c r="B92" s="276"/>
      <c r="C92" s="253" t="s">
        <v>490</v>
      </c>
      <c r="D92" s="253"/>
      <c r="E92" s="253"/>
      <c r="F92" s="274" t="s">
        <v>468</v>
      </c>
      <c r="G92" s="275"/>
      <c r="H92" s="253" t="s">
        <v>491</v>
      </c>
      <c r="I92" s="253" t="s">
        <v>464</v>
      </c>
      <c r="J92" s="253">
        <v>255</v>
      </c>
      <c r="K92" s="265"/>
    </row>
    <row r="93" spans="2:11" s="1" customFormat="1" ht="15" customHeight="1">
      <c r="B93" s="276"/>
      <c r="C93" s="253" t="s">
        <v>492</v>
      </c>
      <c r="D93" s="253"/>
      <c r="E93" s="253"/>
      <c r="F93" s="274" t="s">
        <v>462</v>
      </c>
      <c r="G93" s="275"/>
      <c r="H93" s="253" t="s">
        <v>493</v>
      </c>
      <c r="I93" s="253" t="s">
        <v>494</v>
      </c>
      <c r="J93" s="253"/>
      <c r="K93" s="265"/>
    </row>
    <row r="94" spans="2:11" s="1" customFormat="1" ht="15" customHeight="1">
      <c r="B94" s="276"/>
      <c r="C94" s="253" t="s">
        <v>495</v>
      </c>
      <c r="D94" s="253"/>
      <c r="E94" s="253"/>
      <c r="F94" s="274" t="s">
        <v>462</v>
      </c>
      <c r="G94" s="275"/>
      <c r="H94" s="253" t="s">
        <v>496</v>
      </c>
      <c r="I94" s="253" t="s">
        <v>497</v>
      </c>
      <c r="J94" s="253"/>
      <c r="K94" s="265"/>
    </row>
    <row r="95" spans="2:11" s="1" customFormat="1" ht="15" customHeight="1">
      <c r="B95" s="276"/>
      <c r="C95" s="253" t="s">
        <v>498</v>
      </c>
      <c r="D95" s="253"/>
      <c r="E95" s="253"/>
      <c r="F95" s="274" t="s">
        <v>462</v>
      </c>
      <c r="G95" s="275"/>
      <c r="H95" s="253" t="s">
        <v>498</v>
      </c>
      <c r="I95" s="253" t="s">
        <v>497</v>
      </c>
      <c r="J95" s="253"/>
      <c r="K95" s="265"/>
    </row>
    <row r="96" spans="2:11" s="1" customFormat="1" ht="15" customHeight="1">
      <c r="B96" s="276"/>
      <c r="C96" s="253" t="s">
        <v>38</v>
      </c>
      <c r="D96" s="253"/>
      <c r="E96" s="253"/>
      <c r="F96" s="274" t="s">
        <v>462</v>
      </c>
      <c r="G96" s="275"/>
      <c r="H96" s="253" t="s">
        <v>499</v>
      </c>
      <c r="I96" s="253" t="s">
        <v>497</v>
      </c>
      <c r="J96" s="253"/>
      <c r="K96" s="265"/>
    </row>
    <row r="97" spans="2:11" s="1" customFormat="1" ht="15" customHeight="1">
      <c r="B97" s="276"/>
      <c r="C97" s="253" t="s">
        <v>48</v>
      </c>
      <c r="D97" s="253"/>
      <c r="E97" s="253"/>
      <c r="F97" s="274" t="s">
        <v>462</v>
      </c>
      <c r="G97" s="275"/>
      <c r="H97" s="253" t="s">
        <v>500</v>
      </c>
      <c r="I97" s="253" t="s">
        <v>497</v>
      </c>
      <c r="J97" s="253"/>
      <c r="K97" s="265"/>
    </row>
    <row r="98" spans="2:11" s="1" customFormat="1" ht="15" customHeight="1">
      <c r="B98" s="279"/>
      <c r="C98" s="280"/>
      <c r="D98" s="280"/>
      <c r="E98" s="280"/>
      <c r="F98" s="280"/>
      <c r="G98" s="280"/>
      <c r="H98" s="280"/>
      <c r="I98" s="280"/>
      <c r="J98" s="280"/>
      <c r="K98" s="281"/>
    </row>
    <row r="99" spans="2:11" s="1" customFormat="1" ht="18.75" customHeight="1">
      <c r="B99" s="282"/>
      <c r="C99" s="283"/>
      <c r="D99" s="283"/>
      <c r="E99" s="283"/>
      <c r="F99" s="283"/>
      <c r="G99" s="283"/>
      <c r="H99" s="283"/>
      <c r="I99" s="283"/>
      <c r="J99" s="283"/>
      <c r="K99" s="282"/>
    </row>
    <row r="100" spans="2:11" s="1" customFormat="1" ht="18.75" customHeight="1">
      <c r="B100" s="260"/>
      <c r="C100" s="260"/>
      <c r="D100" s="260"/>
      <c r="E100" s="260"/>
      <c r="F100" s="260"/>
      <c r="G100" s="260"/>
      <c r="H100" s="260"/>
      <c r="I100" s="260"/>
      <c r="J100" s="260"/>
      <c r="K100" s="260"/>
    </row>
    <row r="101" spans="2:11" s="1" customFormat="1" ht="7.5" customHeight="1">
      <c r="B101" s="261"/>
      <c r="C101" s="262"/>
      <c r="D101" s="262"/>
      <c r="E101" s="262"/>
      <c r="F101" s="262"/>
      <c r="G101" s="262"/>
      <c r="H101" s="262"/>
      <c r="I101" s="262"/>
      <c r="J101" s="262"/>
      <c r="K101" s="263"/>
    </row>
    <row r="102" spans="2:11" s="1" customFormat="1" ht="45" customHeight="1">
      <c r="B102" s="264"/>
      <c r="C102" s="372" t="s">
        <v>501</v>
      </c>
      <c r="D102" s="372"/>
      <c r="E102" s="372"/>
      <c r="F102" s="372"/>
      <c r="G102" s="372"/>
      <c r="H102" s="372"/>
      <c r="I102" s="372"/>
      <c r="J102" s="372"/>
      <c r="K102" s="265"/>
    </row>
    <row r="103" spans="2:11" s="1" customFormat="1" ht="17.25" customHeight="1">
      <c r="B103" s="264"/>
      <c r="C103" s="266" t="s">
        <v>456</v>
      </c>
      <c r="D103" s="266"/>
      <c r="E103" s="266"/>
      <c r="F103" s="266" t="s">
        <v>457</v>
      </c>
      <c r="G103" s="267"/>
      <c r="H103" s="266" t="s">
        <v>54</v>
      </c>
      <c r="I103" s="266" t="s">
        <v>57</v>
      </c>
      <c r="J103" s="266" t="s">
        <v>458</v>
      </c>
      <c r="K103" s="265"/>
    </row>
    <row r="104" spans="2:11" s="1" customFormat="1" ht="17.25" customHeight="1">
      <c r="B104" s="264"/>
      <c r="C104" s="268" t="s">
        <v>459</v>
      </c>
      <c r="D104" s="268"/>
      <c r="E104" s="268"/>
      <c r="F104" s="269" t="s">
        <v>460</v>
      </c>
      <c r="G104" s="270"/>
      <c r="H104" s="268"/>
      <c r="I104" s="268"/>
      <c r="J104" s="268" t="s">
        <v>461</v>
      </c>
      <c r="K104" s="265"/>
    </row>
    <row r="105" spans="2:11" s="1" customFormat="1" ht="5.25" customHeight="1">
      <c r="B105" s="264"/>
      <c r="C105" s="266"/>
      <c r="D105" s="266"/>
      <c r="E105" s="266"/>
      <c r="F105" s="266"/>
      <c r="G105" s="284"/>
      <c r="H105" s="266"/>
      <c r="I105" s="266"/>
      <c r="J105" s="266"/>
      <c r="K105" s="265"/>
    </row>
    <row r="106" spans="2:11" s="1" customFormat="1" ht="15" customHeight="1">
      <c r="B106" s="264"/>
      <c r="C106" s="253" t="s">
        <v>53</v>
      </c>
      <c r="D106" s="273"/>
      <c r="E106" s="273"/>
      <c r="F106" s="274" t="s">
        <v>462</v>
      </c>
      <c r="G106" s="253"/>
      <c r="H106" s="253" t="s">
        <v>502</v>
      </c>
      <c r="I106" s="253" t="s">
        <v>464</v>
      </c>
      <c r="J106" s="253">
        <v>20</v>
      </c>
      <c r="K106" s="265"/>
    </row>
    <row r="107" spans="2:11" s="1" customFormat="1" ht="15" customHeight="1">
      <c r="B107" s="264"/>
      <c r="C107" s="253" t="s">
        <v>465</v>
      </c>
      <c r="D107" s="253"/>
      <c r="E107" s="253"/>
      <c r="F107" s="274" t="s">
        <v>462</v>
      </c>
      <c r="G107" s="253"/>
      <c r="H107" s="253" t="s">
        <v>502</v>
      </c>
      <c r="I107" s="253" t="s">
        <v>464</v>
      </c>
      <c r="J107" s="253">
        <v>120</v>
      </c>
      <c r="K107" s="265"/>
    </row>
    <row r="108" spans="2:11" s="1" customFormat="1" ht="15" customHeight="1">
      <c r="B108" s="276"/>
      <c r="C108" s="253" t="s">
        <v>467</v>
      </c>
      <c r="D108" s="253"/>
      <c r="E108" s="253"/>
      <c r="F108" s="274" t="s">
        <v>468</v>
      </c>
      <c r="G108" s="253"/>
      <c r="H108" s="253" t="s">
        <v>502</v>
      </c>
      <c r="I108" s="253" t="s">
        <v>464</v>
      </c>
      <c r="J108" s="253">
        <v>50</v>
      </c>
      <c r="K108" s="265"/>
    </row>
    <row r="109" spans="2:11" s="1" customFormat="1" ht="15" customHeight="1">
      <c r="B109" s="276"/>
      <c r="C109" s="253" t="s">
        <v>470</v>
      </c>
      <c r="D109" s="253"/>
      <c r="E109" s="253"/>
      <c r="F109" s="274" t="s">
        <v>462</v>
      </c>
      <c r="G109" s="253"/>
      <c r="H109" s="253" t="s">
        <v>502</v>
      </c>
      <c r="I109" s="253" t="s">
        <v>472</v>
      </c>
      <c r="J109" s="253"/>
      <c r="K109" s="265"/>
    </row>
    <row r="110" spans="2:11" s="1" customFormat="1" ht="15" customHeight="1">
      <c r="B110" s="276"/>
      <c r="C110" s="253" t="s">
        <v>481</v>
      </c>
      <c r="D110" s="253"/>
      <c r="E110" s="253"/>
      <c r="F110" s="274" t="s">
        <v>468</v>
      </c>
      <c r="G110" s="253"/>
      <c r="H110" s="253" t="s">
        <v>502</v>
      </c>
      <c r="I110" s="253" t="s">
        <v>464</v>
      </c>
      <c r="J110" s="253">
        <v>50</v>
      </c>
      <c r="K110" s="265"/>
    </row>
    <row r="111" spans="2:11" s="1" customFormat="1" ht="15" customHeight="1">
      <c r="B111" s="276"/>
      <c r="C111" s="253" t="s">
        <v>489</v>
      </c>
      <c r="D111" s="253"/>
      <c r="E111" s="253"/>
      <c r="F111" s="274" t="s">
        <v>468</v>
      </c>
      <c r="G111" s="253"/>
      <c r="H111" s="253" t="s">
        <v>502</v>
      </c>
      <c r="I111" s="253" t="s">
        <v>464</v>
      </c>
      <c r="J111" s="253">
        <v>50</v>
      </c>
      <c r="K111" s="265"/>
    </row>
    <row r="112" spans="2:11" s="1" customFormat="1" ht="15" customHeight="1">
      <c r="B112" s="276"/>
      <c r="C112" s="253" t="s">
        <v>487</v>
      </c>
      <c r="D112" s="253"/>
      <c r="E112" s="253"/>
      <c r="F112" s="274" t="s">
        <v>468</v>
      </c>
      <c r="G112" s="253"/>
      <c r="H112" s="253" t="s">
        <v>502</v>
      </c>
      <c r="I112" s="253" t="s">
        <v>464</v>
      </c>
      <c r="J112" s="253">
        <v>50</v>
      </c>
      <c r="K112" s="265"/>
    </row>
    <row r="113" spans="2:11" s="1" customFormat="1" ht="15" customHeight="1">
      <c r="B113" s="276"/>
      <c r="C113" s="253" t="s">
        <v>53</v>
      </c>
      <c r="D113" s="253"/>
      <c r="E113" s="253"/>
      <c r="F113" s="274" t="s">
        <v>462</v>
      </c>
      <c r="G113" s="253"/>
      <c r="H113" s="253" t="s">
        <v>503</v>
      </c>
      <c r="I113" s="253" t="s">
        <v>464</v>
      </c>
      <c r="J113" s="253">
        <v>20</v>
      </c>
      <c r="K113" s="265"/>
    </row>
    <row r="114" spans="2:11" s="1" customFormat="1" ht="15" customHeight="1">
      <c r="B114" s="276"/>
      <c r="C114" s="253" t="s">
        <v>504</v>
      </c>
      <c r="D114" s="253"/>
      <c r="E114" s="253"/>
      <c r="F114" s="274" t="s">
        <v>462</v>
      </c>
      <c r="G114" s="253"/>
      <c r="H114" s="253" t="s">
        <v>505</v>
      </c>
      <c r="I114" s="253" t="s">
        <v>464</v>
      </c>
      <c r="J114" s="253">
        <v>120</v>
      </c>
      <c r="K114" s="265"/>
    </row>
    <row r="115" spans="2:11" s="1" customFormat="1" ht="15" customHeight="1">
      <c r="B115" s="276"/>
      <c r="C115" s="253" t="s">
        <v>38</v>
      </c>
      <c r="D115" s="253"/>
      <c r="E115" s="253"/>
      <c r="F115" s="274" t="s">
        <v>462</v>
      </c>
      <c r="G115" s="253"/>
      <c r="H115" s="253" t="s">
        <v>506</v>
      </c>
      <c r="I115" s="253" t="s">
        <v>497</v>
      </c>
      <c r="J115" s="253"/>
      <c r="K115" s="265"/>
    </row>
    <row r="116" spans="2:11" s="1" customFormat="1" ht="15" customHeight="1">
      <c r="B116" s="276"/>
      <c r="C116" s="253" t="s">
        <v>48</v>
      </c>
      <c r="D116" s="253"/>
      <c r="E116" s="253"/>
      <c r="F116" s="274" t="s">
        <v>462</v>
      </c>
      <c r="G116" s="253"/>
      <c r="H116" s="253" t="s">
        <v>507</v>
      </c>
      <c r="I116" s="253" t="s">
        <v>497</v>
      </c>
      <c r="J116" s="253"/>
      <c r="K116" s="265"/>
    </row>
    <row r="117" spans="2:11" s="1" customFormat="1" ht="15" customHeight="1">
      <c r="B117" s="276"/>
      <c r="C117" s="253" t="s">
        <v>57</v>
      </c>
      <c r="D117" s="253"/>
      <c r="E117" s="253"/>
      <c r="F117" s="274" t="s">
        <v>462</v>
      </c>
      <c r="G117" s="253"/>
      <c r="H117" s="253" t="s">
        <v>508</v>
      </c>
      <c r="I117" s="253" t="s">
        <v>509</v>
      </c>
      <c r="J117" s="253"/>
      <c r="K117" s="265"/>
    </row>
    <row r="118" spans="2:11" s="1" customFormat="1" ht="15" customHeight="1">
      <c r="B118" s="279"/>
      <c r="C118" s="285"/>
      <c r="D118" s="285"/>
      <c r="E118" s="285"/>
      <c r="F118" s="285"/>
      <c r="G118" s="285"/>
      <c r="H118" s="285"/>
      <c r="I118" s="285"/>
      <c r="J118" s="285"/>
      <c r="K118" s="281"/>
    </row>
    <row r="119" spans="2:11" s="1" customFormat="1" ht="18.75" customHeight="1">
      <c r="B119" s="286"/>
      <c r="C119" s="287"/>
      <c r="D119" s="287"/>
      <c r="E119" s="287"/>
      <c r="F119" s="288"/>
      <c r="G119" s="287"/>
      <c r="H119" s="287"/>
      <c r="I119" s="287"/>
      <c r="J119" s="287"/>
      <c r="K119" s="286"/>
    </row>
    <row r="120" spans="2:11" s="1" customFormat="1" ht="18.75" customHeight="1">
      <c r="B120" s="260"/>
      <c r="C120" s="260"/>
      <c r="D120" s="260"/>
      <c r="E120" s="260"/>
      <c r="F120" s="260"/>
      <c r="G120" s="260"/>
      <c r="H120" s="260"/>
      <c r="I120" s="260"/>
      <c r="J120" s="260"/>
      <c r="K120" s="260"/>
    </row>
    <row r="121" spans="2:11" s="1" customFormat="1" ht="7.5" customHeight="1">
      <c r="B121" s="289"/>
      <c r="C121" s="290"/>
      <c r="D121" s="290"/>
      <c r="E121" s="290"/>
      <c r="F121" s="290"/>
      <c r="G121" s="290"/>
      <c r="H121" s="290"/>
      <c r="I121" s="290"/>
      <c r="J121" s="290"/>
      <c r="K121" s="291"/>
    </row>
    <row r="122" spans="2:11" s="1" customFormat="1" ht="45" customHeight="1">
      <c r="B122" s="292"/>
      <c r="C122" s="373" t="s">
        <v>510</v>
      </c>
      <c r="D122" s="373"/>
      <c r="E122" s="373"/>
      <c r="F122" s="373"/>
      <c r="G122" s="373"/>
      <c r="H122" s="373"/>
      <c r="I122" s="373"/>
      <c r="J122" s="373"/>
      <c r="K122" s="293"/>
    </row>
    <row r="123" spans="2:11" s="1" customFormat="1" ht="17.25" customHeight="1">
      <c r="B123" s="294"/>
      <c r="C123" s="266" t="s">
        <v>456</v>
      </c>
      <c r="D123" s="266"/>
      <c r="E123" s="266"/>
      <c r="F123" s="266" t="s">
        <v>457</v>
      </c>
      <c r="G123" s="267"/>
      <c r="H123" s="266" t="s">
        <v>54</v>
      </c>
      <c r="I123" s="266" t="s">
        <v>57</v>
      </c>
      <c r="J123" s="266" t="s">
        <v>458</v>
      </c>
      <c r="K123" s="295"/>
    </row>
    <row r="124" spans="2:11" s="1" customFormat="1" ht="17.25" customHeight="1">
      <c r="B124" s="294"/>
      <c r="C124" s="268" t="s">
        <v>459</v>
      </c>
      <c r="D124" s="268"/>
      <c r="E124" s="268"/>
      <c r="F124" s="269" t="s">
        <v>460</v>
      </c>
      <c r="G124" s="270"/>
      <c r="H124" s="268"/>
      <c r="I124" s="268"/>
      <c r="J124" s="268" t="s">
        <v>461</v>
      </c>
      <c r="K124" s="295"/>
    </row>
    <row r="125" spans="2:11" s="1" customFormat="1" ht="5.25" customHeight="1">
      <c r="B125" s="296"/>
      <c r="C125" s="271"/>
      <c r="D125" s="271"/>
      <c r="E125" s="271"/>
      <c r="F125" s="271"/>
      <c r="G125" s="297"/>
      <c r="H125" s="271"/>
      <c r="I125" s="271"/>
      <c r="J125" s="271"/>
      <c r="K125" s="298"/>
    </row>
    <row r="126" spans="2:11" s="1" customFormat="1" ht="15" customHeight="1">
      <c r="B126" s="296"/>
      <c r="C126" s="253" t="s">
        <v>465</v>
      </c>
      <c r="D126" s="273"/>
      <c r="E126" s="273"/>
      <c r="F126" s="274" t="s">
        <v>462</v>
      </c>
      <c r="G126" s="253"/>
      <c r="H126" s="253" t="s">
        <v>502</v>
      </c>
      <c r="I126" s="253" t="s">
        <v>464</v>
      </c>
      <c r="J126" s="253">
        <v>120</v>
      </c>
      <c r="K126" s="299"/>
    </row>
    <row r="127" spans="2:11" s="1" customFormat="1" ht="15" customHeight="1">
      <c r="B127" s="296"/>
      <c r="C127" s="253" t="s">
        <v>511</v>
      </c>
      <c r="D127" s="253"/>
      <c r="E127" s="253"/>
      <c r="F127" s="274" t="s">
        <v>462</v>
      </c>
      <c r="G127" s="253"/>
      <c r="H127" s="253" t="s">
        <v>512</v>
      </c>
      <c r="I127" s="253" t="s">
        <v>464</v>
      </c>
      <c r="J127" s="253" t="s">
        <v>513</v>
      </c>
      <c r="K127" s="299"/>
    </row>
    <row r="128" spans="2:11" s="1" customFormat="1" ht="15" customHeight="1">
      <c r="B128" s="296"/>
      <c r="C128" s="253" t="s">
        <v>410</v>
      </c>
      <c r="D128" s="253"/>
      <c r="E128" s="253"/>
      <c r="F128" s="274" t="s">
        <v>462</v>
      </c>
      <c r="G128" s="253"/>
      <c r="H128" s="253" t="s">
        <v>514</v>
      </c>
      <c r="I128" s="253" t="s">
        <v>464</v>
      </c>
      <c r="J128" s="253" t="s">
        <v>513</v>
      </c>
      <c r="K128" s="299"/>
    </row>
    <row r="129" spans="2:11" s="1" customFormat="1" ht="15" customHeight="1">
      <c r="B129" s="296"/>
      <c r="C129" s="253" t="s">
        <v>473</v>
      </c>
      <c r="D129" s="253"/>
      <c r="E129" s="253"/>
      <c r="F129" s="274" t="s">
        <v>468</v>
      </c>
      <c r="G129" s="253"/>
      <c r="H129" s="253" t="s">
        <v>474</v>
      </c>
      <c r="I129" s="253" t="s">
        <v>464</v>
      </c>
      <c r="J129" s="253">
        <v>15</v>
      </c>
      <c r="K129" s="299"/>
    </row>
    <row r="130" spans="2:11" s="1" customFormat="1" ht="15" customHeight="1">
      <c r="B130" s="296"/>
      <c r="C130" s="277" t="s">
        <v>475</v>
      </c>
      <c r="D130" s="277"/>
      <c r="E130" s="277"/>
      <c r="F130" s="278" t="s">
        <v>468</v>
      </c>
      <c r="G130" s="277"/>
      <c r="H130" s="277" t="s">
        <v>476</v>
      </c>
      <c r="I130" s="277" t="s">
        <v>464</v>
      </c>
      <c r="J130" s="277">
        <v>15</v>
      </c>
      <c r="K130" s="299"/>
    </row>
    <row r="131" spans="2:11" s="1" customFormat="1" ht="15" customHeight="1">
      <c r="B131" s="296"/>
      <c r="C131" s="277" t="s">
        <v>477</v>
      </c>
      <c r="D131" s="277"/>
      <c r="E131" s="277"/>
      <c r="F131" s="278" t="s">
        <v>468</v>
      </c>
      <c r="G131" s="277"/>
      <c r="H131" s="277" t="s">
        <v>478</v>
      </c>
      <c r="I131" s="277" t="s">
        <v>464</v>
      </c>
      <c r="J131" s="277">
        <v>20</v>
      </c>
      <c r="K131" s="299"/>
    </row>
    <row r="132" spans="2:11" s="1" customFormat="1" ht="15" customHeight="1">
      <c r="B132" s="296"/>
      <c r="C132" s="277" t="s">
        <v>479</v>
      </c>
      <c r="D132" s="277"/>
      <c r="E132" s="277"/>
      <c r="F132" s="278" t="s">
        <v>468</v>
      </c>
      <c r="G132" s="277"/>
      <c r="H132" s="277" t="s">
        <v>480</v>
      </c>
      <c r="I132" s="277" t="s">
        <v>464</v>
      </c>
      <c r="J132" s="277">
        <v>20</v>
      </c>
      <c r="K132" s="299"/>
    </row>
    <row r="133" spans="2:11" s="1" customFormat="1" ht="15" customHeight="1">
      <c r="B133" s="296"/>
      <c r="C133" s="253" t="s">
        <v>467</v>
      </c>
      <c r="D133" s="253"/>
      <c r="E133" s="253"/>
      <c r="F133" s="274" t="s">
        <v>468</v>
      </c>
      <c r="G133" s="253"/>
      <c r="H133" s="253" t="s">
        <v>502</v>
      </c>
      <c r="I133" s="253" t="s">
        <v>464</v>
      </c>
      <c r="J133" s="253">
        <v>50</v>
      </c>
      <c r="K133" s="299"/>
    </row>
    <row r="134" spans="2:11" s="1" customFormat="1" ht="15" customHeight="1">
      <c r="B134" s="296"/>
      <c r="C134" s="253" t="s">
        <v>481</v>
      </c>
      <c r="D134" s="253"/>
      <c r="E134" s="253"/>
      <c r="F134" s="274" t="s">
        <v>468</v>
      </c>
      <c r="G134" s="253"/>
      <c r="H134" s="253" t="s">
        <v>502</v>
      </c>
      <c r="I134" s="253" t="s">
        <v>464</v>
      </c>
      <c r="J134" s="253">
        <v>50</v>
      </c>
      <c r="K134" s="299"/>
    </row>
    <row r="135" spans="2:11" s="1" customFormat="1" ht="15" customHeight="1">
      <c r="B135" s="296"/>
      <c r="C135" s="253" t="s">
        <v>487</v>
      </c>
      <c r="D135" s="253"/>
      <c r="E135" s="253"/>
      <c r="F135" s="274" t="s">
        <v>468</v>
      </c>
      <c r="G135" s="253"/>
      <c r="H135" s="253" t="s">
        <v>502</v>
      </c>
      <c r="I135" s="253" t="s">
        <v>464</v>
      </c>
      <c r="J135" s="253">
        <v>50</v>
      </c>
      <c r="K135" s="299"/>
    </row>
    <row r="136" spans="2:11" s="1" customFormat="1" ht="15" customHeight="1">
      <c r="B136" s="296"/>
      <c r="C136" s="253" t="s">
        <v>489</v>
      </c>
      <c r="D136" s="253"/>
      <c r="E136" s="253"/>
      <c r="F136" s="274" t="s">
        <v>468</v>
      </c>
      <c r="G136" s="253"/>
      <c r="H136" s="253" t="s">
        <v>502</v>
      </c>
      <c r="I136" s="253" t="s">
        <v>464</v>
      </c>
      <c r="J136" s="253">
        <v>50</v>
      </c>
      <c r="K136" s="299"/>
    </row>
    <row r="137" spans="2:11" s="1" customFormat="1" ht="15" customHeight="1">
      <c r="B137" s="296"/>
      <c r="C137" s="253" t="s">
        <v>490</v>
      </c>
      <c r="D137" s="253"/>
      <c r="E137" s="253"/>
      <c r="F137" s="274" t="s">
        <v>468</v>
      </c>
      <c r="G137" s="253"/>
      <c r="H137" s="253" t="s">
        <v>515</v>
      </c>
      <c r="I137" s="253" t="s">
        <v>464</v>
      </c>
      <c r="J137" s="253">
        <v>255</v>
      </c>
      <c r="K137" s="299"/>
    </row>
    <row r="138" spans="2:11" s="1" customFormat="1" ht="15" customHeight="1">
      <c r="B138" s="296"/>
      <c r="C138" s="253" t="s">
        <v>492</v>
      </c>
      <c r="D138" s="253"/>
      <c r="E138" s="253"/>
      <c r="F138" s="274" t="s">
        <v>462</v>
      </c>
      <c r="G138" s="253"/>
      <c r="H138" s="253" t="s">
        <v>516</v>
      </c>
      <c r="I138" s="253" t="s">
        <v>494</v>
      </c>
      <c r="J138" s="253"/>
      <c r="K138" s="299"/>
    </row>
    <row r="139" spans="2:11" s="1" customFormat="1" ht="15" customHeight="1">
      <c r="B139" s="296"/>
      <c r="C139" s="253" t="s">
        <v>495</v>
      </c>
      <c r="D139" s="253"/>
      <c r="E139" s="253"/>
      <c r="F139" s="274" t="s">
        <v>462</v>
      </c>
      <c r="G139" s="253"/>
      <c r="H139" s="253" t="s">
        <v>517</v>
      </c>
      <c r="I139" s="253" t="s">
        <v>497</v>
      </c>
      <c r="J139" s="253"/>
      <c r="K139" s="299"/>
    </row>
    <row r="140" spans="2:11" s="1" customFormat="1" ht="15" customHeight="1">
      <c r="B140" s="296"/>
      <c r="C140" s="253" t="s">
        <v>498</v>
      </c>
      <c r="D140" s="253"/>
      <c r="E140" s="253"/>
      <c r="F140" s="274" t="s">
        <v>462</v>
      </c>
      <c r="G140" s="253"/>
      <c r="H140" s="253" t="s">
        <v>498</v>
      </c>
      <c r="I140" s="253" t="s">
        <v>497</v>
      </c>
      <c r="J140" s="253"/>
      <c r="K140" s="299"/>
    </row>
    <row r="141" spans="2:11" s="1" customFormat="1" ht="15" customHeight="1">
      <c r="B141" s="296"/>
      <c r="C141" s="253" t="s">
        <v>38</v>
      </c>
      <c r="D141" s="253"/>
      <c r="E141" s="253"/>
      <c r="F141" s="274" t="s">
        <v>462</v>
      </c>
      <c r="G141" s="253"/>
      <c r="H141" s="253" t="s">
        <v>518</v>
      </c>
      <c r="I141" s="253" t="s">
        <v>497</v>
      </c>
      <c r="J141" s="253"/>
      <c r="K141" s="299"/>
    </row>
    <row r="142" spans="2:11" s="1" customFormat="1" ht="15" customHeight="1">
      <c r="B142" s="296"/>
      <c r="C142" s="253" t="s">
        <v>519</v>
      </c>
      <c r="D142" s="253"/>
      <c r="E142" s="253"/>
      <c r="F142" s="274" t="s">
        <v>462</v>
      </c>
      <c r="G142" s="253"/>
      <c r="H142" s="253" t="s">
        <v>520</v>
      </c>
      <c r="I142" s="253" t="s">
        <v>497</v>
      </c>
      <c r="J142" s="253"/>
      <c r="K142" s="299"/>
    </row>
    <row r="143" spans="2:11" s="1" customFormat="1" ht="15" customHeight="1">
      <c r="B143" s="300"/>
      <c r="C143" s="301"/>
      <c r="D143" s="301"/>
      <c r="E143" s="301"/>
      <c r="F143" s="301"/>
      <c r="G143" s="301"/>
      <c r="H143" s="301"/>
      <c r="I143" s="301"/>
      <c r="J143" s="301"/>
      <c r="K143" s="302"/>
    </row>
    <row r="144" spans="2:11" s="1" customFormat="1" ht="18.75" customHeight="1">
      <c r="B144" s="287"/>
      <c r="C144" s="287"/>
      <c r="D144" s="287"/>
      <c r="E144" s="287"/>
      <c r="F144" s="288"/>
      <c r="G144" s="287"/>
      <c r="H144" s="287"/>
      <c r="I144" s="287"/>
      <c r="J144" s="287"/>
      <c r="K144" s="287"/>
    </row>
    <row r="145" spans="2:11" s="1" customFormat="1" ht="18.75" customHeight="1">
      <c r="B145" s="260"/>
      <c r="C145" s="260"/>
      <c r="D145" s="260"/>
      <c r="E145" s="260"/>
      <c r="F145" s="260"/>
      <c r="G145" s="260"/>
      <c r="H145" s="260"/>
      <c r="I145" s="260"/>
      <c r="J145" s="260"/>
      <c r="K145" s="260"/>
    </row>
    <row r="146" spans="2:11" s="1" customFormat="1" ht="7.5" customHeight="1">
      <c r="B146" s="261"/>
      <c r="C146" s="262"/>
      <c r="D146" s="262"/>
      <c r="E146" s="262"/>
      <c r="F146" s="262"/>
      <c r="G146" s="262"/>
      <c r="H146" s="262"/>
      <c r="I146" s="262"/>
      <c r="J146" s="262"/>
      <c r="K146" s="263"/>
    </row>
    <row r="147" spans="2:11" s="1" customFormat="1" ht="45" customHeight="1">
      <c r="B147" s="264"/>
      <c r="C147" s="372" t="s">
        <v>521</v>
      </c>
      <c r="D147" s="372"/>
      <c r="E147" s="372"/>
      <c r="F147" s="372"/>
      <c r="G147" s="372"/>
      <c r="H147" s="372"/>
      <c r="I147" s="372"/>
      <c r="J147" s="372"/>
      <c r="K147" s="265"/>
    </row>
    <row r="148" spans="2:11" s="1" customFormat="1" ht="17.25" customHeight="1">
      <c r="B148" s="264"/>
      <c r="C148" s="266" t="s">
        <v>456</v>
      </c>
      <c r="D148" s="266"/>
      <c r="E148" s="266"/>
      <c r="F148" s="266" t="s">
        <v>457</v>
      </c>
      <c r="G148" s="267"/>
      <c r="H148" s="266" t="s">
        <v>54</v>
      </c>
      <c r="I148" s="266" t="s">
        <v>57</v>
      </c>
      <c r="J148" s="266" t="s">
        <v>458</v>
      </c>
      <c r="K148" s="265"/>
    </row>
    <row r="149" spans="2:11" s="1" customFormat="1" ht="17.25" customHeight="1">
      <c r="B149" s="264"/>
      <c r="C149" s="268" t="s">
        <v>459</v>
      </c>
      <c r="D149" s="268"/>
      <c r="E149" s="268"/>
      <c r="F149" s="269" t="s">
        <v>460</v>
      </c>
      <c r="G149" s="270"/>
      <c r="H149" s="268"/>
      <c r="I149" s="268"/>
      <c r="J149" s="268" t="s">
        <v>461</v>
      </c>
      <c r="K149" s="265"/>
    </row>
    <row r="150" spans="2:11" s="1" customFormat="1" ht="5.25" customHeight="1">
      <c r="B150" s="276"/>
      <c r="C150" s="271"/>
      <c r="D150" s="271"/>
      <c r="E150" s="271"/>
      <c r="F150" s="271"/>
      <c r="G150" s="272"/>
      <c r="H150" s="271"/>
      <c r="I150" s="271"/>
      <c r="J150" s="271"/>
      <c r="K150" s="299"/>
    </row>
    <row r="151" spans="2:11" s="1" customFormat="1" ht="15" customHeight="1">
      <c r="B151" s="276"/>
      <c r="C151" s="303" t="s">
        <v>465</v>
      </c>
      <c r="D151" s="253"/>
      <c r="E151" s="253"/>
      <c r="F151" s="304" t="s">
        <v>462</v>
      </c>
      <c r="G151" s="253"/>
      <c r="H151" s="303" t="s">
        <v>502</v>
      </c>
      <c r="I151" s="303" t="s">
        <v>464</v>
      </c>
      <c r="J151" s="303">
        <v>120</v>
      </c>
      <c r="K151" s="299"/>
    </row>
    <row r="152" spans="2:11" s="1" customFormat="1" ht="15" customHeight="1">
      <c r="B152" s="276"/>
      <c r="C152" s="303" t="s">
        <v>511</v>
      </c>
      <c r="D152" s="253"/>
      <c r="E152" s="253"/>
      <c r="F152" s="304" t="s">
        <v>462</v>
      </c>
      <c r="G152" s="253"/>
      <c r="H152" s="303" t="s">
        <v>522</v>
      </c>
      <c r="I152" s="303" t="s">
        <v>464</v>
      </c>
      <c r="J152" s="303" t="s">
        <v>513</v>
      </c>
      <c r="K152" s="299"/>
    </row>
    <row r="153" spans="2:11" s="1" customFormat="1" ht="15" customHeight="1">
      <c r="B153" s="276"/>
      <c r="C153" s="303" t="s">
        <v>410</v>
      </c>
      <c r="D153" s="253"/>
      <c r="E153" s="253"/>
      <c r="F153" s="304" t="s">
        <v>462</v>
      </c>
      <c r="G153" s="253"/>
      <c r="H153" s="303" t="s">
        <v>523</v>
      </c>
      <c r="I153" s="303" t="s">
        <v>464</v>
      </c>
      <c r="J153" s="303" t="s">
        <v>513</v>
      </c>
      <c r="K153" s="299"/>
    </row>
    <row r="154" spans="2:11" s="1" customFormat="1" ht="15" customHeight="1">
      <c r="B154" s="276"/>
      <c r="C154" s="303" t="s">
        <v>467</v>
      </c>
      <c r="D154" s="253"/>
      <c r="E154" s="253"/>
      <c r="F154" s="304" t="s">
        <v>468</v>
      </c>
      <c r="G154" s="253"/>
      <c r="H154" s="303" t="s">
        <v>502</v>
      </c>
      <c r="I154" s="303" t="s">
        <v>464</v>
      </c>
      <c r="J154" s="303">
        <v>50</v>
      </c>
      <c r="K154" s="299"/>
    </row>
    <row r="155" spans="2:11" s="1" customFormat="1" ht="15" customHeight="1">
      <c r="B155" s="276"/>
      <c r="C155" s="303" t="s">
        <v>470</v>
      </c>
      <c r="D155" s="253"/>
      <c r="E155" s="253"/>
      <c r="F155" s="304" t="s">
        <v>462</v>
      </c>
      <c r="G155" s="253"/>
      <c r="H155" s="303" t="s">
        <v>502</v>
      </c>
      <c r="I155" s="303" t="s">
        <v>472</v>
      </c>
      <c r="J155" s="303"/>
      <c r="K155" s="299"/>
    </row>
    <row r="156" spans="2:11" s="1" customFormat="1" ht="15" customHeight="1">
      <c r="B156" s="276"/>
      <c r="C156" s="303" t="s">
        <v>481</v>
      </c>
      <c r="D156" s="253"/>
      <c r="E156" s="253"/>
      <c r="F156" s="304" t="s">
        <v>468</v>
      </c>
      <c r="G156" s="253"/>
      <c r="H156" s="303" t="s">
        <v>502</v>
      </c>
      <c r="I156" s="303" t="s">
        <v>464</v>
      </c>
      <c r="J156" s="303">
        <v>50</v>
      </c>
      <c r="K156" s="299"/>
    </row>
    <row r="157" spans="2:11" s="1" customFormat="1" ht="15" customHeight="1">
      <c r="B157" s="276"/>
      <c r="C157" s="303" t="s">
        <v>489</v>
      </c>
      <c r="D157" s="253"/>
      <c r="E157" s="253"/>
      <c r="F157" s="304" t="s">
        <v>468</v>
      </c>
      <c r="G157" s="253"/>
      <c r="H157" s="303" t="s">
        <v>502</v>
      </c>
      <c r="I157" s="303" t="s">
        <v>464</v>
      </c>
      <c r="J157" s="303">
        <v>50</v>
      </c>
      <c r="K157" s="299"/>
    </row>
    <row r="158" spans="2:11" s="1" customFormat="1" ht="15" customHeight="1">
      <c r="B158" s="276"/>
      <c r="C158" s="303" t="s">
        <v>487</v>
      </c>
      <c r="D158" s="253"/>
      <c r="E158" s="253"/>
      <c r="F158" s="304" t="s">
        <v>468</v>
      </c>
      <c r="G158" s="253"/>
      <c r="H158" s="303" t="s">
        <v>502</v>
      </c>
      <c r="I158" s="303" t="s">
        <v>464</v>
      </c>
      <c r="J158" s="303">
        <v>50</v>
      </c>
      <c r="K158" s="299"/>
    </row>
    <row r="159" spans="2:11" s="1" customFormat="1" ht="15" customHeight="1">
      <c r="B159" s="276"/>
      <c r="C159" s="303" t="s">
        <v>90</v>
      </c>
      <c r="D159" s="253"/>
      <c r="E159" s="253"/>
      <c r="F159" s="304" t="s">
        <v>462</v>
      </c>
      <c r="G159" s="253"/>
      <c r="H159" s="303" t="s">
        <v>524</v>
      </c>
      <c r="I159" s="303" t="s">
        <v>464</v>
      </c>
      <c r="J159" s="303" t="s">
        <v>525</v>
      </c>
      <c r="K159" s="299"/>
    </row>
    <row r="160" spans="2:11" s="1" customFormat="1" ht="15" customHeight="1">
      <c r="B160" s="276"/>
      <c r="C160" s="303" t="s">
        <v>526</v>
      </c>
      <c r="D160" s="253"/>
      <c r="E160" s="253"/>
      <c r="F160" s="304" t="s">
        <v>462</v>
      </c>
      <c r="G160" s="253"/>
      <c r="H160" s="303" t="s">
        <v>527</v>
      </c>
      <c r="I160" s="303" t="s">
        <v>497</v>
      </c>
      <c r="J160" s="303"/>
      <c r="K160" s="299"/>
    </row>
    <row r="161" spans="2:11" s="1" customFormat="1" ht="15" customHeight="1">
      <c r="B161" s="305"/>
      <c r="C161" s="285"/>
      <c r="D161" s="285"/>
      <c r="E161" s="285"/>
      <c r="F161" s="285"/>
      <c r="G161" s="285"/>
      <c r="H161" s="285"/>
      <c r="I161" s="285"/>
      <c r="J161" s="285"/>
      <c r="K161" s="306"/>
    </row>
    <row r="162" spans="2:11" s="1" customFormat="1" ht="18.75" customHeight="1">
      <c r="B162" s="287"/>
      <c r="C162" s="297"/>
      <c r="D162" s="297"/>
      <c r="E162" s="297"/>
      <c r="F162" s="307"/>
      <c r="G162" s="297"/>
      <c r="H162" s="297"/>
      <c r="I162" s="297"/>
      <c r="J162" s="297"/>
      <c r="K162" s="287"/>
    </row>
    <row r="163" spans="2:11" s="1" customFormat="1" ht="18.75" customHeight="1">
      <c r="B163" s="260"/>
      <c r="C163" s="260"/>
      <c r="D163" s="260"/>
      <c r="E163" s="260"/>
      <c r="F163" s="260"/>
      <c r="G163" s="260"/>
      <c r="H163" s="260"/>
      <c r="I163" s="260"/>
      <c r="J163" s="260"/>
      <c r="K163" s="260"/>
    </row>
    <row r="164" spans="2:11" s="1" customFormat="1" ht="7.5" customHeight="1">
      <c r="B164" s="242"/>
      <c r="C164" s="243"/>
      <c r="D164" s="243"/>
      <c r="E164" s="243"/>
      <c r="F164" s="243"/>
      <c r="G164" s="243"/>
      <c r="H164" s="243"/>
      <c r="I164" s="243"/>
      <c r="J164" s="243"/>
      <c r="K164" s="244"/>
    </row>
    <row r="165" spans="2:11" s="1" customFormat="1" ht="45" customHeight="1">
      <c r="B165" s="245"/>
      <c r="C165" s="373" t="s">
        <v>528</v>
      </c>
      <c r="D165" s="373"/>
      <c r="E165" s="373"/>
      <c r="F165" s="373"/>
      <c r="G165" s="373"/>
      <c r="H165" s="373"/>
      <c r="I165" s="373"/>
      <c r="J165" s="373"/>
      <c r="K165" s="246"/>
    </row>
    <row r="166" spans="2:11" s="1" customFormat="1" ht="17.25" customHeight="1">
      <c r="B166" s="245"/>
      <c r="C166" s="266" t="s">
        <v>456</v>
      </c>
      <c r="D166" s="266"/>
      <c r="E166" s="266"/>
      <c r="F166" s="266" t="s">
        <v>457</v>
      </c>
      <c r="G166" s="308"/>
      <c r="H166" s="309" t="s">
        <v>54</v>
      </c>
      <c r="I166" s="309" t="s">
        <v>57</v>
      </c>
      <c r="J166" s="266" t="s">
        <v>458</v>
      </c>
      <c r="K166" s="246"/>
    </row>
    <row r="167" spans="2:11" s="1" customFormat="1" ht="17.25" customHeight="1">
      <c r="B167" s="247"/>
      <c r="C167" s="268" t="s">
        <v>459</v>
      </c>
      <c r="D167" s="268"/>
      <c r="E167" s="268"/>
      <c r="F167" s="269" t="s">
        <v>460</v>
      </c>
      <c r="G167" s="310"/>
      <c r="H167" s="311"/>
      <c r="I167" s="311"/>
      <c r="J167" s="268" t="s">
        <v>461</v>
      </c>
      <c r="K167" s="248"/>
    </row>
    <row r="168" spans="2:11" s="1" customFormat="1" ht="5.25" customHeight="1">
      <c r="B168" s="276"/>
      <c r="C168" s="271"/>
      <c r="D168" s="271"/>
      <c r="E168" s="271"/>
      <c r="F168" s="271"/>
      <c r="G168" s="272"/>
      <c r="H168" s="271"/>
      <c r="I168" s="271"/>
      <c r="J168" s="271"/>
      <c r="K168" s="299"/>
    </row>
    <row r="169" spans="2:11" s="1" customFormat="1" ht="15" customHeight="1">
      <c r="B169" s="276"/>
      <c r="C169" s="253" t="s">
        <v>465</v>
      </c>
      <c r="D169" s="253"/>
      <c r="E169" s="253"/>
      <c r="F169" s="274" t="s">
        <v>462</v>
      </c>
      <c r="G169" s="253"/>
      <c r="H169" s="253" t="s">
        <v>502</v>
      </c>
      <c r="I169" s="253" t="s">
        <v>464</v>
      </c>
      <c r="J169" s="253">
        <v>120</v>
      </c>
      <c r="K169" s="299"/>
    </row>
    <row r="170" spans="2:11" s="1" customFormat="1" ht="15" customHeight="1">
      <c r="B170" s="276"/>
      <c r="C170" s="253" t="s">
        <v>511</v>
      </c>
      <c r="D170" s="253"/>
      <c r="E170" s="253"/>
      <c r="F170" s="274" t="s">
        <v>462</v>
      </c>
      <c r="G170" s="253"/>
      <c r="H170" s="253" t="s">
        <v>512</v>
      </c>
      <c r="I170" s="253" t="s">
        <v>464</v>
      </c>
      <c r="J170" s="253" t="s">
        <v>513</v>
      </c>
      <c r="K170" s="299"/>
    </row>
    <row r="171" spans="2:11" s="1" customFormat="1" ht="15" customHeight="1">
      <c r="B171" s="276"/>
      <c r="C171" s="253" t="s">
        <v>410</v>
      </c>
      <c r="D171" s="253"/>
      <c r="E171" s="253"/>
      <c r="F171" s="274" t="s">
        <v>462</v>
      </c>
      <c r="G171" s="253"/>
      <c r="H171" s="253" t="s">
        <v>529</v>
      </c>
      <c r="I171" s="253" t="s">
        <v>464</v>
      </c>
      <c r="J171" s="253" t="s">
        <v>513</v>
      </c>
      <c r="K171" s="299"/>
    </row>
    <row r="172" spans="2:11" s="1" customFormat="1" ht="15" customHeight="1">
      <c r="B172" s="276"/>
      <c r="C172" s="253" t="s">
        <v>467</v>
      </c>
      <c r="D172" s="253"/>
      <c r="E172" s="253"/>
      <c r="F172" s="274" t="s">
        <v>468</v>
      </c>
      <c r="G172" s="253"/>
      <c r="H172" s="253" t="s">
        <v>529</v>
      </c>
      <c r="I172" s="253" t="s">
        <v>464</v>
      </c>
      <c r="J172" s="253">
        <v>50</v>
      </c>
      <c r="K172" s="299"/>
    </row>
    <row r="173" spans="2:11" s="1" customFormat="1" ht="15" customHeight="1">
      <c r="B173" s="276"/>
      <c r="C173" s="253" t="s">
        <v>470</v>
      </c>
      <c r="D173" s="253"/>
      <c r="E173" s="253"/>
      <c r="F173" s="274" t="s">
        <v>462</v>
      </c>
      <c r="G173" s="253"/>
      <c r="H173" s="253" t="s">
        <v>529</v>
      </c>
      <c r="I173" s="253" t="s">
        <v>472</v>
      </c>
      <c r="J173" s="253"/>
      <c r="K173" s="299"/>
    </row>
    <row r="174" spans="2:11" s="1" customFormat="1" ht="15" customHeight="1">
      <c r="B174" s="276"/>
      <c r="C174" s="253" t="s">
        <v>481</v>
      </c>
      <c r="D174" s="253"/>
      <c r="E174" s="253"/>
      <c r="F174" s="274" t="s">
        <v>468</v>
      </c>
      <c r="G174" s="253"/>
      <c r="H174" s="253" t="s">
        <v>529</v>
      </c>
      <c r="I174" s="253" t="s">
        <v>464</v>
      </c>
      <c r="J174" s="253">
        <v>50</v>
      </c>
      <c r="K174" s="299"/>
    </row>
    <row r="175" spans="2:11" s="1" customFormat="1" ht="15" customHeight="1">
      <c r="B175" s="276"/>
      <c r="C175" s="253" t="s">
        <v>489</v>
      </c>
      <c r="D175" s="253"/>
      <c r="E175" s="253"/>
      <c r="F175" s="274" t="s">
        <v>468</v>
      </c>
      <c r="G175" s="253"/>
      <c r="H175" s="253" t="s">
        <v>529</v>
      </c>
      <c r="I175" s="253" t="s">
        <v>464</v>
      </c>
      <c r="J175" s="253">
        <v>50</v>
      </c>
      <c r="K175" s="299"/>
    </row>
    <row r="176" spans="2:11" s="1" customFormat="1" ht="15" customHeight="1">
      <c r="B176" s="276"/>
      <c r="C176" s="253" t="s">
        <v>487</v>
      </c>
      <c r="D176" s="253"/>
      <c r="E176" s="253"/>
      <c r="F176" s="274" t="s">
        <v>468</v>
      </c>
      <c r="G176" s="253"/>
      <c r="H176" s="253" t="s">
        <v>529</v>
      </c>
      <c r="I176" s="253" t="s">
        <v>464</v>
      </c>
      <c r="J176" s="253">
        <v>50</v>
      </c>
      <c r="K176" s="299"/>
    </row>
    <row r="177" spans="2:11" s="1" customFormat="1" ht="15" customHeight="1">
      <c r="B177" s="276"/>
      <c r="C177" s="253" t="s">
        <v>101</v>
      </c>
      <c r="D177" s="253"/>
      <c r="E177" s="253"/>
      <c r="F177" s="274" t="s">
        <v>462</v>
      </c>
      <c r="G177" s="253"/>
      <c r="H177" s="253" t="s">
        <v>530</v>
      </c>
      <c r="I177" s="253" t="s">
        <v>531</v>
      </c>
      <c r="J177" s="253"/>
      <c r="K177" s="299"/>
    </row>
    <row r="178" spans="2:11" s="1" customFormat="1" ht="15" customHeight="1">
      <c r="B178" s="276"/>
      <c r="C178" s="253" t="s">
        <v>57</v>
      </c>
      <c r="D178" s="253"/>
      <c r="E178" s="253"/>
      <c r="F178" s="274" t="s">
        <v>462</v>
      </c>
      <c r="G178" s="253"/>
      <c r="H178" s="253" t="s">
        <v>532</v>
      </c>
      <c r="I178" s="253" t="s">
        <v>533</v>
      </c>
      <c r="J178" s="253">
        <v>1</v>
      </c>
      <c r="K178" s="299"/>
    </row>
    <row r="179" spans="2:11" s="1" customFormat="1" ht="15" customHeight="1">
      <c r="B179" s="276"/>
      <c r="C179" s="253" t="s">
        <v>53</v>
      </c>
      <c r="D179" s="253"/>
      <c r="E179" s="253"/>
      <c r="F179" s="274" t="s">
        <v>462</v>
      </c>
      <c r="G179" s="253"/>
      <c r="H179" s="253" t="s">
        <v>534</v>
      </c>
      <c r="I179" s="253" t="s">
        <v>464</v>
      </c>
      <c r="J179" s="253">
        <v>20</v>
      </c>
      <c r="K179" s="299"/>
    </row>
    <row r="180" spans="2:11" s="1" customFormat="1" ht="15" customHeight="1">
      <c r="B180" s="276"/>
      <c r="C180" s="253" t="s">
        <v>54</v>
      </c>
      <c r="D180" s="253"/>
      <c r="E180" s="253"/>
      <c r="F180" s="274" t="s">
        <v>462</v>
      </c>
      <c r="G180" s="253"/>
      <c r="H180" s="253" t="s">
        <v>535</v>
      </c>
      <c r="I180" s="253" t="s">
        <v>464</v>
      </c>
      <c r="J180" s="253">
        <v>255</v>
      </c>
      <c r="K180" s="299"/>
    </row>
    <row r="181" spans="2:11" s="1" customFormat="1" ht="15" customHeight="1">
      <c r="B181" s="276"/>
      <c r="C181" s="253" t="s">
        <v>102</v>
      </c>
      <c r="D181" s="253"/>
      <c r="E181" s="253"/>
      <c r="F181" s="274" t="s">
        <v>462</v>
      </c>
      <c r="G181" s="253"/>
      <c r="H181" s="253" t="s">
        <v>426</v>
      </c>
      <c r="I181" s="253" t="s">
        <v>464</v>
      </c>
      <c r="J181" s="253">
        <v>10</v>
      </c>
      <c r="K181" s="299"/>
    </row>
    <row r="182" spans="2:11" s="1" customFormat="1" ht="15" customHeight="1">
      <c r="B182" s="276"/>
      <c r="C182" s="253" t="s">
        <v>103</v>
      </c>
      <c r="D182" s="253"/>
      <c r="E182" s="253"/>
      <c r="F182" s="274" t="s">
        <v>462</v>
      </c>
      <c r="G182" s="253"/>
      <c r="H182" s="253" t="s">
        <v>536</v>
      </c>
      <c r="I182" s="253" t="s">
        <v>497</v>
      </c>
      <c r="J182" s="253"/>
      <c r="K182" s="299"/>
    </row>
    <row r="183" spans="2:11" s="1" customFormat="1" ht="15" customHeight="1">
      <c r="B183" s="276"/>
      <c r="C183" s="253" t="s">
        <v>537</v>
      </c>
      <c r="D183" s="253"/>
      <c r="E183" s="253"/>
      <c r="F183" s="274" t="s">
        <v>462</v>
      </c>
      <c r="G183" s="253"/>
      <c r="H183" s="253" t="s">
        <v>538</v>
      </c>
      <c r="I183" s="253" t="s">
        <v>497</v>
      </c>
      <c r="J183" s="253"/>
      <c r="K183" s="299"/>
    </row>
    <row r="184" spans="2:11" s="1" customFormat="1" ht="15" customHeight="1">
      <c r="B184" s="276"/>
      <c r="C184" s="253" t="s">
        <v>526</v>
      </c>
      <c r="D184" s="253"/>
      <c r="E184" s="253"/>
      <c r="F184" s="274" t="s">
        <v>462</v>
      </c>
      <c r="G184" s="253"/>
      <c r="H184" s="253" t="s">
        <v>539</v>
      </c>
      <c r="I184" s="253" t="s">
        <v>497</v>
      </c>
      <c r="J184" s="253"/>
      <c r="K184" s="299"/>
    </row>
    <row r="185" spans="2:11" s="1" customFormat="1" ht="15" customHeight="1">
      <c r="B185" s="276"/>
      <c r="C185" s="253" t="s">
        <v>105</v>
      </c>
      <c r="D185" s="253"/>
      <c r="E185" s="253"/>
      <c r="F185" s="274" t="s">
        <v>468</v>
      </c>
      <c r="G185" s="253"/>
      <c r="H185" s="253" t="s">
        <v>540</v>
      </c>
      <c r="I185" s="253" t="s">
        <v>464</v>
      </c>
      <c r="J185" s="253">
        <v>50</v>
      </c>
      <c r="K185" s="299"/>
    </row>
    <row r="186" spans="2:11" s="1" customFormat="1" ht="15" customHeight="1">
      <c r="B186" s="276"/>
      <c r="C186" s="253" t="s">
        <v>541</v>
      </c>
      <c r="D186" s="253"/>
      <c r="E186" s="253"/>
      <c r="F186" s="274" t="s">
        <v>468</v>
      </c>
      <c r="G186" s="253"/>
      <c r="H186" s="253" t="s">
        <v>542</v>
      </c>
      <c r="I186" s="253" t="s">
        <v>543</v>
      </c>
      <c r="J186" s="253"/>
      <c r="K186" s="299"/>
    </row>
    <row r="187" spans="2:11" s="1" customFormat="1" ht="15" customHeight="1">
      <c r="B187" s="276"/>
      <c r="C187" s="253" t="s">
        <v>544</v>
      </c>
      <c r="D187" s="253"/>
      <c r="E187" s="253"/>
      <c r="F187" s="274" t="s">
        <v>468</v>
      </c>
      <c r="G187" s="253"/>
      <c r="H187" s="253" t="s">
        <v>545</v>
      </c>
      <c r="I187" s="253" t="s">
        <v>543</v>
      </c>
      <c r="J187" s="253"/>
      <c r="K187" s="299"/>
    </row>
    <row r="188" spans="2:11" s="1" customFormat="1" ht="15" customHeight="1">
      <c r="B188" s="276"/>
      <c r="C188" s="253" t="s">
        <v>546</v>
      </c>
      <c r="D188" s="253"/>
      <c r="E188" s="253"/>
      <c r="F188" s="274" t="s">
        <v>468</v>
      </c>
      <c r="G188" s="253"/>
      <c r="H188" s="253" t="s">
        <v>547</v>
      </c>
      <c r="I188" s="253" t="s">
        <v>543</v>
      </c>
      <c r="J188" s="253"/>
      <c r="K188" s="299"/>
    </row>
    <row r="189" spans="2:11" s="1" customFormat="1" ht="15" customHeight="1">
      <c r="B189" s="276"/>
      <c r="C189" s="312" t="s">
        <v>548</v>
      </c>
      <c r="D189" s="253"/>
      <c r="E189" s="253"/>
      <c r="F189" s="274" t="s">
        <v>468</v>
      </c>
      <c r="G189" s="253"/>
      <c r="H189" s="253" t="s">
        <v>549</v>
      </c>
      <c r="I189" s="253" t="s">
        <v>550</v>
      </c>
      <c r="J189" s="313" t="s">
        <v>551</v>
      </c>
      <c r="K189" s="299"/>
    </row>
    <row r="190" spans="2:11" s="1" customFormat="1" ht="15" customHeight="1">
      <c r="B190" s="276"/>
      <c r="C190" s="312" t="s">
        <v>42</v>
      </c>
      <c r="D190" s="253"/>
      <c r="E190" s="253"/>
      <c r="F190" s="274" t="s">
        <v>462</v>
      </c>
      <c r="G190" s="253"/>
      <c r="H190" s="250" t="s">
        <v>552</v>
      </c>
      <c r="I190" s="253" t="s">
        <v>553</v>
      </c>
      <c r="J190" s="253"/>
      <c r="K190" s="299"/>
    </row>
    <row r="191" spans="2:11" s="1" customFormat="1" ht="15" customHeight="1">
      <c r="B191" s="276"/>
      <c r="C191" s="312" t="s">
        <v>554</v>
      </c>
      <c r="D191" s="253"/>
      <c r="E191" s="253"/>
      <c r="F191" s="274" t="s">
        <v>462</v>
      </c>
      <c r="G191" s="253"/>
      <c r="H191" s="253" t="s">
        <v>555</v>
      </c>
      <c r="I191" s="253" t="s">
        <v>497</v>
      </c>
      <c r="J191" s="253"/>
      <c r="K191" s="299"/>
    </row>
    <row r="192" spans="2:11" s="1" customFormat="1" ht="15" customHeight="1">
      <c r="B192" s="276"/>
      <c r="C192" s="312" t="s">
        <v>556</v>
      </c>
      <c r="D192" s="253"/>
      <c r="E192" s="253"/>
      <c r="F192" s="274" t="s">
        <v>462</v>
      </c>
      <c r="G192" s="253"/>
      <c r="H192" s="253" t="s">
        <v>557</v>
      </c>
      <c r="I192" s="253" t="s">
        <v>497</v>
      </c>
      <c r="J192" s="253"/>
      <c r="K192" s="299"/>
    </row>
    <row r="193" spans="2:11" s="1" customFormat="1" ht="15" customHeight="1">
      <c r="B193" s="276"/>
      <c r="C193" s="312" t="s">
        <v>558</v>
      </c>
      <c r="D193" s="253"/>
      <c r="E193" s="253"/>
      <c r="F193" s="274" t="s">
        <v>468</v>
      </c>
      <c r="G193" s="253"/>
      <c r="H193" s="253" t="s">
        <v>559</v>
      </c>
      <c r="I193" s="253" t="s">
        <v>497</v>
      </c>
      <c r="J193" s="253"/>
      <c r="K193" s="299"/>
    </row>
    <row r="194" spans="2:11" s="1" customFormat="1" ht="15" customHeight="1">
      <c r="B194" s="305"/>
      <c r="C194" s="314"/>
      <c r="D194" s="285"/>
      <c r="E194" s="285"/>
      <c r="F194" s="285"/>
      <c r="G194" s="285"/>
      <c r="H194" s="285"/>
      <c r="I194" s="285"/>
      <c r="J194" s="285"/>
      <c r="K194" s="306"/>
    </row>
    <row r="195" spans="2:11" s="1" customFormat="1" ht="18.75" customHeight="1">
      <c r="B195" s="287"/>
      <c r="C195" s="297"/>
      <c r="D195" s="297"/>
      <c r="E195" s="297"/>
      <c r="F195" s="307"/>
      <c r="G195" s="297"/>
      <c r="H195" s="297"/>
      <c r="I195" s="297"/>
      <c r="J195" s="297"/>
      <c r="K195" s="287"/>
    </row>
    <row r="196" spans="2:11" s="1" customFormat="1" ht="18.75" customHeight="1">
      <c r="B196" s="287"/>
      <c r="C196" s="297"/>
      <c r="D196" s="297"/>
      <c r="E196" s="297"/>
      <c r="F196" s="307"/>
      <c r="G196" s="297"/>
      <c r="H196" s="297"/>
      <c r="I196" s="297"/>
      <c r="J196" s="297"/>
      <c r="K196" s="287"/>
    </row>
    <row r="197" spans="2:11" s="1" customFormat="1" ht="18.75" customHeight="1">
      <c r="B197" s="260"/>
      <c r="C197" s="260"/>
      <c r="D197" s="260"/>
      <c r="E197" s="260"/>
      <c r="F197" s="260"/>
      <c r="G197" s="260"/>
      <c r="H197" s="260"/>
      <c r="I197" s="260"/>
      <c r="J197" s="260"/>
      <c r="K197" s="260"/>
    </row>
    <row r="198" spans="2:11" s="1" customFormat="1" ht="13.5">
      <c r="B198" s="242"/>
      <c r="C198" s="243"/>
      <c r="D198" s="243"/>
      <c r="E198" s="243"/>
      <c r="F198" s="243"/>
      <c r="G198" s="243"/>
      <c r="H198" s="243"/>
      <c r="I198" s="243"/>
      <c r="J198" s="243"/>
      <c r="K198" s="244"/>
    </row>
    <row r="199" spans="2:11" s="1" customFormat="1" ht="21">
      <c r="B199" s="245"/>
      <c r="C199" s="373" t="s">
        <v>560</v>
      </c>
      <c r="D199" s="373"/>
      <c r="E199" s="373"/>
      <c r="F199" s="373"/>
      <c r="G199" s="373"/>
      <c r="H199" s="373"/>
      <c r="I199" s="373"/>
      <c r="J199" s="373"/>
      <c r="K199" s="246"/>
    </row>
    <row r="200" spans="2:11" s="1" customFormat="1" ht="25.5" customHeight="1">
      <c r="B200" s="245"/>
      <c r="C200" s="315" t="s">
        <v>561</v>
      </c>
      <c r="D200" s="315"/>
      <c r="E200" s="315"/>
      <c r="F200" s="315" t="s">
        <v>562</v>
      </c>
      <c r="G200" s="316"/>
      <c r="H200" s="374" t="s">
        <v>563</v>
      </c>
      <c r="I200" s="374"/>
      <c r="J200" s="374"/>
      <c r="K200" s="246"/>
    </row>
    <row r="201" spans="2:11" s="1" customFormat="1" ht="5.25" customHeight="1">
      <c r="B201" s="276"/>
      <c r="C201" s="271"/>
      <c r="D201" s="271"/>
      <c r="E201" s="271"/>
      <c r="F201" s="271"/>
      <c r="G201" s="297"/>
      <c r="H201" s="271"/>
      <c r="I201" s="271"/>
      <c r="J201" s="271"/>
      <c r="K201" s="299"/>
    </row>
    <row r="202" spans="2:11" s="1" customFormat="1" ht="15" customHeight="1">
      <c r="B202" s="276"/>
      <c r="C202" s="253" t="s">
        <v>553</v>
      </c>
      <c r="D202" s="253"/>
      <c r="E202" s="253"/>
      <c r="F202" s="274" t="s">
        <v>43</v>
      </c>
      <c r="G202" s="253"/>
      <c r="H202" s="375" t="s">
        <v>564</v>
      </c>
      <c r="I202" s="375"/>
      <c r="J202" s="375"/>
      <c r="K202" s="299"/>
    </row>
    <row r="203" spans="2:11" s="1" customFormat="1" ht="15" customHeight="1">
      <c r="B203" s="276"/>
      <c r="C203" s="253"/>
      <c r="D203" s="253"/>
      <c r="E203" s="253"/>
      <c r="F203" s="274" t="s">
        <v>44</v>
      </c>
      <c r="G203" s="253"/>
      <c r="H203" s="375" t="s">
        <v>565</v>
      </c>
      <c r="I203" s="375"/>
      <c r="J203" s="375"/>
      <c r="K203" s="299"/>
    </row>
    <row r="204" spans="2:11" s="1" customFormat="1" ht="15" customHeight="1">
      <c r="B204" s="276"/>
      <c r="C204" s="253"/>
      <c r="D204" s="253"/>
      <c r="E204" s="253"/>
      <c r="F204" s="274" t="s">
        <v>47</v>
      </c>
      <c r="G204" s="253"/>
      <c r="H204" s="375" t="s">
        <v>566</v>
      </c>
      <c r="I204" s="375"/>
      <c r="J204" s="375"/>
      <c r="K204" s="299"/>
    </row>
    <row r="205" spans="2:11" s="1" customFormat="1" ht="15" customHeight="1">
      <c r="B205" s="276"/>
      <c r="C205" s="253"/>
      <c r="D205" s="253"/>
      <c r="E205" s="253"/>
      <c r="F205" s="274" t="s">
        <v>45</v>
      </c>
      <c r="G205" s="253"/>
      <c r="H205" s="375" t="s">
        <v>567</v>
      </c>
      <c r="I205" s="375"/>
      <c r="J205" s="375"/>
      <c r="K205" s="299"/>
    </row>
    <row r="206" spans="2:11" s="1" customFormat="1" ht="15" customHeight="1">
      <c r="B206" s="276"/>
      <c r="C206" s="253"/>
      <c r="D206" s="253"/>
      <c r="E206" s="253"/>
      <c r="F206" s="274" t="s">
        <v>46</v>
      </c>
      <c r="G206" s="253"/>
      <c r="H206" s="375" t="s">
        <v>568</v>
      </c>
      <c r="I206" s="375"/>
      <c r="J206" s="375"/>
      <c r="K206" s="299"/>
    </row>
    <row r="207" spans="2:11" s="1" customFormat="1" ht="15" customHeight="1">
      <c r="B207" s="276"/>
      <c r="C207" s="253"/>
      <c r="D207" s="253"/>
      <c r="E207" s="253"/>
      <c r="F207" s="274"/>
      <c r="G207" s="253"/>
      <c r="H207" s="253"/>
      <c r="I207" s="253"/>
      <c r="J207" s="253"/>
      <c r="K207" s="299"/>
    </row>
    <row r="208" spans="2:11" s="1" customFormat="1" ht="15" customHeight="1">
      <c r="B208" s="276"/>
      <c r="C208" s="253" t="s">
        <v>509</v>
      </c>
      <c r="D208" s="253"/>
      <c r="E208" s="253"/>
      <c r="F208" s="274" t="s">
        <v>78</v>
      </c>
      <c r="G208" s="253"/>
      <c r="H208" s="375" t="s">
        <v>569</v>
      </c>
      <c r="I208" s="375"/>
      <c r="J208" s="375"/>
      <c r="K208" s="299"/>
    </row>
    <row r="209" spans="2:11" s="1" customFormat="1" ht="15" customHeight="1">
      <c r="B209" s="276"/>
      <c r="C209" s="253"/>
      <c r="D209" s="253"/>
      <c r="E209" s="253"/>
      <c r="F209" s="274" t="s">
        <v>404</v>
      </c>
      <c r="G209" s="253"/>
      <c r="H209" s="375" t="s">
        <v>405</v>
      </c>
      <c r="I209" s="375"/>
      <c r="J209" s="375"/>
      <c r="K209" s="299"/>
    </row>
    <row r="210" spans="2:11" s="1" customFormat="1" ht="15" customHeight="1">
      <c r="B210" s="276"/>
      <c r="C210" s="253"/>
      <c r="D210" s="253"/>
      <c r="E210" s="253"/>
      <c r="F210" s="274" t="s">
        <v>402</v>
      </c>
      <c r="G210" s="253"/>
      <c r="H210" s="375" t="s">
        <v>570</v>
      </c>
      <c r="I210" s="375"/>
      <c r="J210" s="375"/>
      <c r="K210" s="299"/>
    </row>
    <row r="211" spans="2:11" s="1" customFormat="1" ht="15" customHeight="1">
      <c r="B211" s="317"/>
      <c r="C211" s="253"/>
      <c r="D211" s="253"/>
      <c r="E211" s="253"/>
      <c r="F211" s="274" t="s">
        <v>406</v>
      </c>
      <c r="G211" s="312"/>
      <c r="H211" s="376" t="s">
        <v>407</v>
      </c>
      <c r="I211" s="376"/>
      <c r="J211" s="376"/>
      <c r="K211" s="318"/>
    </row>
    <row r="212" spans="2:11" s="1" customFormat="1" ht="15" customHeight="1">
      <c r="B212" s="317"/>
      <c r="C212" s="253"/>
      <c r="D212" s="253"/>
      <c r="E212" s="253"/>
      <c r="F212" s="274" t="s">
        <v>408</v>
      </c>
      <c r="G212" s="312"/>
      <c r="H212" s="376" t="s">
        <v>385</v>
      </c>
      <c r="I212" s="376"/>
      <c r="J212" s="376"/>
      <c r="K212" s="318"/>
    </row>
    <row r="213" spans="2:11" s="1" customFormat="1" ht="15" customHeight="1">
      <c r="B213" s="317"/>
      <c r="C213" s="253"/>
      <c r="D213" s="253"/>
      <c r="E213" s="253"/>
      <c r="F213" s="274"/>
      <c r="G213" s="312"/>
      <c r="H213" s="303"/>
      <c r="I213" s="303"/>
      <c r="J213" s="303"/>
      <c r="K213" s="318"/>
    </row>
    <row r="214" spans="2:11" s="1" customFormat="1" ht="15" customHeight="1">
      <c r="B214" s="317"/>
      <c r="C214" s="253" t="s">
        <v>533</v>
      </c>
      <c r="D214" s="253"/>
      <c r="E214" s="253"/>
      <c r="F214" s="274">
        <v>1</v>
      </c>
      <c r="G214" s="312"/>
      <c r="H214" s="376" t="s">
        <v>571</v>
      </c>
      <c r="I214" s="376"/>
      <c r="J214" s="376"/>
      <c r="K214" s="318"/>
    </row>
    <row r="215" spans="2:11" s="1" customFormat="1" ht="15" customHeight="1">
      <c r="B215" s="317"/>
      <c r="C215" s="253"/>
      <c r="D215" s="253"/>
      <c r="E215" s="253"/>
      <c r="F215" s="274">
        <v>2</v>
      </c>
      <c r="G215" s="312"/>
      <c r="H215" s="376" t="s">
        <v>572</v>
      </c>
      <c r="I215" s="376"/>
      <c r="J215" s="376"/>
      <c r="K215" s="318"/>
    </row>
    <row r="216" spans="2:11" s="1" customFormat="1" ht="15" customHeight="1">
      <c r="B216" s="317"/>
      <c r="C216" s="253"/>
      <c r="D216" s="253"/>
      <c r="E216" s="253"/>
      <c r="F216" s="274">
        <v>3</v>
      </c>
      <c r="G216" s="312"/>
      <c r="H216" s="376" t="s">
        <v>573</v>
      </c>
      <c r="I216" s="376"/>
      <c r="J216" s="376"/>
      <c r="K216" s="318"/>
    </row>
    <row r="217" spans="2:11" s="1" customFormat="1" ht="15" customHeight="1">
      <c r="B217" s="317"/>
      <c r="C217" s="253"/>
      <c r="D217" s="253"/>
      <c r="E217" s="253"/>
      <c r="F217" s="274">
        <v>4</v>
      </c>
      <c r="G217" s="312"/>
      <c r="H217" s="376" t="s">
        <v>574</v>
      </c>
      <c r="I217" s="376"/>
      <c r="J217" s="376"/>
      <c r="K217" s="318"/>
    </row>
    <row r="218" spans="2:11" s="1" customFormat="1" ht="12.75" customHeight="1">
      <c r="B218" s="319"/>
      <c r="C218" s="320"/>
      <c r="D218" s="320"/>
      <c r="E218" s="320"/>
      <c r="F218" s="320"/>
      <c r="G218" s="320"/>
      <c r="H218" s="320"/>
      <c r="I218" s="320"/>
      <c r="J218" s="320"/>
      <c r="K218" s="321"/>
    </row>
  </sheetData>
  <sheetProtection formatCells="0" formatColumns="0" formatRows="0" insertColumns="0" insertRows="0" insertHyperlinks="0" deleteColumns="0" deleteRows="0" sort="0" autoFilter="0" pivotTables="0"/>
  <mergeCells count="77"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2:J212"/>
    <mergeCell ref="H214:J214"/>
    <mergeCell ref="H215:J215"/>
    <mergeCell ref="H216:J216"/>
    <mergeCell ref="H217:J217"/>
    <mergeCell ref="H206:J206"/>
    <mergeCell ref="H208:J208"/>
    <mergeCell ref="H209:J209"/>
    <mergeCell ref="H210:J210"/>
    <mergeCell ref="H211:J211"/>
    <mergeCell ref="H200:J200"/>
    <mergeCell ref="H202:J202"/>
    <mergeCell ref="H203:J203"/>
    <mergeCell ref="H204:J204"/>
    <mergeCell ref="H205:J205"/>
    <mergeCell ref="C102:J102"/>
    <mergeCell ref="C122:J122"/>
    <mergeCell ref="C147:J147"/>
    <mergeCell ref="C165:J165"/>
    <mergeCell ref="C199:J199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2022-064-2-01 - Rekonstru...</vt:lpstr>
      <vt:lpstr>2022-064-2-02 - VRN - ved...</vt:lpstr>
      <vt:lpstr>Pokyny pro vyplnění</vt:lpstr>
      <vt:lpstr>'2022-064-2-01 - Rekonstru...'!Názvy_tisku</vt:lpstr>
      <vt:lpstr>'2022-064-2-02 - VRN - ved...'!Názvy_tisku</vt:lpstr>
      <vt:lpstr>'Rekapitulace stavby'!Názvy_tisku</vt:lpstr>
      <vt:lpstr>'2022-064-2-01 - Rekonstru...'!Oblast_tisku</vt:lpstr>
      <vt:lpstr>'2022-064-2-02 - VRN - ved...'!Oblast_tisku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Mlejnková</dc:creator>
  <cp:lastModifiedBy>admin</cp:lastModifiedBy>
  <dcterms:created xsi:type="dcterms:W3CDTF">2022-04-26T17:47:28Z</dcterms:created>
  <dcterms:modified xsi:type="dcterms:W3CDTF">2022-05-24T05:53:48Z</dcterms:modified>
</cp:coreProperties>
</file>