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alexandra.vicanova\OneDrive - Hlavne mesto SR Bratislava\Desktop\Zákazky\DNS - elektromontážne práce\Zákazky\Výzva č. 11\"/>
    </mc:Choice>
  </mc:AlternateContent>
  <xr:revisionPtr revIDLastSave="0" documentId="13_ncr:1_{0BB8102A-4B46-4953-9D24-B9B36CC8926C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vrh na plnenie kritéria" sheetId="2" r:id="rId1"/>
    <sheet name="VV-Nám_Slobody_VO_rozvody NN" sheetId="1" r:id="rId2"/>
  </sheets>
  <definedNames>
    <definedName name="_xlnm._FilterDatabase" localSheetId="1" hidden="1">'VV-Nám_Slobody_VO_rozvody NN'!$A$12:$G$138</definedName>
    <definedName name="Excel_BuiltIn__FilterDatabase" localSheetId="1">'VV-Nám_Slobody_VO_rozvody NN'!$A$12:$G$138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5" i="2" l="1"/>
  <c r="B15" i="2"/>
  <c r="E41" i="1"/>
  <c r="E85" i="1"/>
  <c r="E115" i="1"/>
  <c r="E131" i="1"/>
  <c r="E30" i="1"/>
  <c r="E29" i="1"/>
  <c r="F119" i="1" l="1"/>
  <c r="F120" i="1"/>
  <c r="F121" i="1"/>
  <c r="F122" i="1"/>
  <c r="F123" i="1"/>
  <c r="F124" i="1"/>
  <c r="F125" i="1"/>
  <c r="F126" i="1"/>
  <c r="F127" i="1"/>
  <c r="F128" i="1"/>
  <c r="F129" i="1"/>
  <c r="F130" i="1"/>
  <c r="F118" i="1"/>
  <c r="F89" i="1"/>
  <c r="F90" i="1"/>
  <c r="F91" i="1"/>
  <c r="F92" i="1"/>
  <c r="F93" i="1"/>
  <c r="F94" i="1"/>
  <c r="F95" i="1"/>
  <c r="F96" i="1"/>
  <c r="F97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88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44" i="1"/>
  <c r="F34" i="1"/>
  <c r="F35" i="1"/>
  <c r="F36" i="1"/>
  <c r="F37" i="1"/>
  <c r="F38" i="1"/>
  <c r="F39" i="1"/>
  <c r="F40" i="1"/>
  <c r="F33" i="1"/>
  <c r="F41" i="1" s="1"/>
  <c r="F42" i="1" s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14" i="1"/>
  <c r="C63" i="1"/>
  <c r="F63" i="1" s="1"/>
  <c r="C62" i="1"/>
  <c r="F62" i="1" s="1"/>
  <c r="F135" i="1" l="1"/>
  <c r="F85" i="1"/>
  <c r="F86" i="1" s="1"/>
  <c r="F136" i="1" s="1"/>
  <c r="F115" i="1"/>
  <c r="F116" i="1" s="1"/>
  <c r="F137" i="1" s="1"/>
  <c r="F131" i="1"/>
  <c r="F132" i="1" s="1"/>
  <c r="F138" i="1" s="1"/>
  <c r="F30" i="1"/>
  <c r="F29" i="1"/>
  <c r="C61" i="1"/>
  <c r="F61" i="1" s="1"/>
  <c r="C59" i="1"/>
  <c r="F59" i="1" s="1"/>
  <c r="C60" i="1"/>
  <c r="F60" i="1" s="1"/>
  <c r="C98" i="1"/>
  <c r="F98" i="1" s="1"/>
  <c r="F31" i="1" l="1"/>
  <c r="F134" i="1" s="1"/>
  <c r="F140" i="1" s="1"/>
  <c r="D15" i="2" s="1"/>
</calcChain>
</file>

<file path=xl/sharedStrings.xml><?xml version="1.0" encoding="utf-8"?>
<sst xmlns="http://schemas.openxmlformats.org/spreadsheetml/2006/main" count="472" uniqueCount="265">
  <si>
    <t>MAGISTRÁT HLAVNÉHO MESTA SR BRATISLAVY</t>
  </si>
  <si>
    <t>SEKCIA VÝSTAVBY</t>
  </si>
  <si>
    <t>ODDELENIE OSVETLENIA, SIETÍ A ENERGETIKY</t>
  </si>
  <si>
    <t>Príloha:</t>
  </si>
  <si>
    <t>Výkaz výmer</t>
  </si>
  <si>
    <t>Stavba:</t>
  </si>
  <si>
    <t>REKONŠTRUKCIA VEREJNÉHO OSVETLENIA NA NÁMESTÍ SLOBODY V BRATISLAVE</t>
  </si>
  <si>
    <t>Objekt:</t>
  </si>
  <si>
    <t>VO a NN rozvody</t>
  </si>
  <si>
    <t>P.Č.</t>
  </si>
  <si>
    <t>Skrátený popis</t>
  </si>
  <si>
    <t>MJ</t>
  </si>
  <si>
    <t>Cena jednotková</t>
  </si>
  <si>
    <t>Poznámka</t>
  </si>
  <si>
    <t>01</t>
  </si>
  <si>
    <t>Zemné práce</t>
  </si>
  <si>
    <t>ks</t>
  </si>
  <si>
    <t>0103</t>
  </si>
  <si>
    <t>Sondy/výkopy pri verifikácii jestv. trás, cca 1500x600, hl.1500, zához, zhutnenie</t>
  </si>
  <si>
    <t>0104</t>
  </si>
  <si>
    <t>Rozbúranie stožiarového základu, odvoz sutiny, zához jamy, zhutnenie</t>
  </si>
  <si>
    <t>0105</t>
  </si>
  <si>
    <t>Výkop a zásyp ryhy 35x35cm (š x h) v  spevnenej plochu / betóne vrátane zarezania, rozbúrania a spätnej úpravy všetkých vrstiev</t>
  </si>
  <si>
    <t>m</t>
  </si>
  <si>
    <t>VO</t>
  </si>
  <si>
    <t>0106</t>
  </si>
  <si>
    <t>NN</t>
  </si>
  <si>
    <t>0107</t>
  </si>
  <si>
    <t>Výkop a zásyp ryhy 50x35cm (š x h) v  spevnenej plochu / betóne vrátane zarezania, rozbúrania a spätnej úpravy všetkých vrstiev</t>
  </si>
  <si>
    <t>0108</t>
  </si>
  <si>
    <t>VO a NN</t>
  </si>
  <si>
    <t>0109</t>
  </si>
  <si>
    <t>Výkop a zásyp ryhy 60x35cm (š x h) v  spevnenej plochu / betóne vrátane zarezania, rozbúrania a spätnej úpravy všetkých vrstiev</t>
  </si>
  <si>
    <t>0110</t>
  </si>
  <si>
    <t>Výkop a zásyp ryhy 35x80cm (š x h) v zeleni so spätnou úpravou vrátane zatrávnenia</t>
  </si>
  <si>
    <t>0111</t>
  </si>
  <si>
    <t>0112</t>
  </si>
  <si>
    <t>Výkop a zásyp ryhy 50x80cm (š x h) v zeleni so spätnou úpravou vrátane zatrávnenia</t>
  </si>
  <si>
    <t>0113</t>
  </si>
  <si>
    <t>Vŕtanie prestupu v betóne  pre prestup chráničky d110mm, stena šírky do 250mm</t>
  </si>
  <si>
    <t>0114</t>
  </si>
  <si>
    <t>0115</t>
  </si>
  <si>
    <t>Výkop stožiarovej jamy (ručne)</t>
  </si>
  <si>
    <t>m3</t>
  </si>
  <si>
    <t>0116</t>
  </si>
  <si>
    <t>0117</t>
  </si>
  <si>
    <t>Konečná úprava okolo stožiara vrátane zatrávnenia</t>
  </si>
  <si>
    <t>0118</t>
  </si>
  <si>
    <t>Podiel pridružených výkonov</t>
  </si>
  <si>
    <t>%</t>
  </si>
  <si>
    <t>0199</t>
  </si>
  <si>
    <t>Podružný materiál</t>
  </si>
  <si>
    <t>Spolu:</t>
  </si>
  <si>
    <t>bez DPH</t>
  </si>
  <si>
    <t>02</t>
  </si>
  <si>
    <t>Demontážne práce</t>
  </si>
  <si>
    <t>0201</t>
  </si>
  <si>
    <t>Demontáž káblových rozvodov v rozsahu manipulácie pri odpojovacích a búracích prácach</t>
  </si>
  <si>
    <t>0202</t>
  </si>
  <si>
    <t>Demontáž - kábel CYKY-J 3x1,5 - napojenie svietidla zo stožiarovej svorkovnice</t>
  </si>
  <si>
    <t>0203</t>
  </si>
  <si>
    <t>0204</t>
  </si>
  <si>
    <t>Demontáž – pripojenie uzemnenia</t>
  </si>
  <si>
    <t>0205</t>
  </si>
  <si>
    <t>Demontáž svorkovnice stožiarovej, demontáž vodičov prierezu do 4x35mm, odpojenie vývodu pre svietidlo</t>
  </si>
  <si>
    <t>0206</t>
  </si>
  <si>
    <t>Odpojenie vedenia v stožiarovej svorkovnici</t>
  </si>
  <si>
    <t>0207</t>
  </si>
  <si>
    <t>Demontáž stožiara do výšky 6m – atyp</t>
  </si>
  <si>
    <t>0208</t>
  </si>
  <si>
    <t>Demontáž parkového svietidla do výšky 6m</t>
  </si>
  <si>
    <t>odpojenie a demontáž svietidla s odvozom na Technickú ulicu</t>
  </si>
  <si>
    <t>0299</t>
  </si>
  <si>
    <t>03</t>
  </si>
  <si>
    <t>Montážne práce</t>
  </si>
  <si>
    <t>0301</t>
  </si>
  <si>
    <t>Montáž - kábel CYKY-J 3x1,5 - napojenie svietidla zo stožiarovej svorkovnice</t>
  </si>
  <si>
    <t>0302</t>
  </si>
  <si>
    <t>Montáž - kábel CYKY-O 2x1,5 - napojenie svietidla zo stožiarovej svorkovnice/riadiaceho modulu</t>
  </si>
  <si>
    <t>0304</t>
  </si>
  <si>
    <t>Montáž - kábel CYKY-J 4x10 voľne</t>
  </si>
  <si>
    <t>0305</t>
  </si>
  <si>
    <t>Montáž - kábel CYKY-J 5x4 voľne</t>
  </si>
  <si>
    <t>PILOMATY</t>
  </si>
  <si>
    <t>0306</t>
  </si>
  <si>
    <t>Montáž - kábel CYKY-J 5x6 voľne</t>
  </si>
  <si>
    <t>ČERP.</t>
  </si>
  <si>
    <t>0307</t>
  </si>
  <si>
    <t>Montáž – kábel NAYY-J 4x25 voľne</t>
  </si>
  <si>
    <t>R3, R4, R5</t>
  </si>
  <si>
    <t>0308</t>
  </si>
  <si>
    <t>Montáž - kábel NAYY-J 4x35 voľne</t>
  </si>
  <si>
    <t>RZ1-8</t>
  </si>
  <si>
    <t>0309</t>
  </si>
  <si>
    <t>Montáž - kábel NAYY-J 4x70 voľne</t>
  </si>
  <si>
    <t>R1 (objekt BISTRO)</t>
  </si>
  <si>
    <t>0310</t>
  </si>
  <si>
    <t>Montáž - kábel NAYY-J 4x120 voľne</t>
  </si>
  <si>
    <t>RZ9</t>
  </si>
  <si>
    <t>0311</t>
  </si>
  <si>
    <t>Montáž - kábel NAYY-J 4x240 voľne</t>
  </si>
  <si>
    <t>predpokladaná prípojka</t>
  </si>
  <si>
    <t>0312</t>
  </si>
  <si>
    <t>Pokládka chráničky ohybnej  z HDPE d=63mm</t>
  </si>
  <si>
    <t>0313</t>
  </si>
  <si>
    <t>0314</t>
  </si>
  <si>
    <t>Pokládka chráničky ohybnej z HDPE, d=110mm</t>
  </si>
  <si>
    <t>0315</t>
  </si>
  <si>
    <t>0316</t>
  </si>
  <si>
    <t>0317</t>
  </si>
  <si>
    <t xml:space="preserve">Príplatok na zaťahovanie káblov, váha kábla do 0.75 kg   </t>
  </si>
  <si>
    <t>0318</t>
  </si>
  <si>
    <t>0319</t>
  </si>
  <si>
    <t xml:space="preserve">Príplatok na zaťahovanie káblov, váha kábla do 2 kg   </t>
  </si>
  <si>
    <t>0320</t>
  </si>
  <si>
    <t xml:space="preserve">Príplatok na zaťahovanie káblov, váha kábla do 4 kg   </t>
  </si>
  <si>
    <t>0321</t>
  </si>
  <si>
    <t xml:space="preserve">Príplatok na zaťahovanie káblov, váha kábla do 6 kg   </t>
  </si>
  <si>
    <t>0322</t>
  </si>
  <si>
    <t>Montáž - pásovina FeZn 30x4 vrátane pokládky do výkopu, realizácie spojov vrátane ich izolácie</t>
  </si>
  <si>
    <t>0323</t>
  </si>
  <si>
    <t>0324</t>
  </si>
  <si>
    <t>Montáž - guľatina FeZn d=10mm vrátane pokládky pripojenia k pásovine a ku stožiaru, realizácie spojov vrátane ich izolácie, izolácia prestupu zem-vzduch</t>
  </si>
  <si>
    <t>0325</t>
  </si>
  <si>
    <t>0326</t>
  </si>
  <si>
    <t>Pripojenie uzemnenia</t>
  </si>
  <si>
    <t>0327</t>
  </si>
  <si>
    <t>0328</t>
  </si>
  <si>
    <t xml:space="preserve">Pokládka výstražnej fólie </t>
  </si>
  <si>
    <t>0329</t>
  </si>
  <si>
    <t>0330</t>
  </si>
  <si>
    <t xml:space="preserve">Montáž svorkovnice stožiarovej, pripevnenie svorkovnice, úprava káblov, montáž vodičov prierezu do 4x16mm, zapojenie vývodu pre svietidlo, uzatvorenie svorkovnice </t>
  </si>
  <si>
    <t>0331</t>
  </si>
  <si>
    <t>0332</t>
  </si>
  <si>
    <t>Kompletizácia svietidla, predmontáž</t>
  </si>
  <si>
    <t>0333</t>
  </si>
  <si>
    <t>0334</t>
  </si>
  <si>
    <t>Manipulácia na vedení, zaistenie vypnutého stavu, presmerovanie napájania</t>
  </si>
  <si>
    <t>hod</t>
  </si>
  <si>
    <t>0335</t>
  </si>
  <si>
    <t xml:space="preserve">Montáž rozvádzača – RVO(montáž  RVO, zhotovenie základu, montáž, pripojenie káblov)  </t>
  </si>
  <si>
    <t>0336</t>
  </si>
  <si>
    <t xml:space="preserve">Príprava pre pripojenie zásuvkového rozvádzača RZ1-8(osadenie betónovej tvárnice, pribetónovanie, zaústenie chráničky, uloženie voľnej rezervy káblu pre pripojenie rozvádzača)  </t>
  </si>
  <si>
    <t>0337</t>
  </si>
  <si>
    <t xml:space="preserve">Príprava pre pripojenie zásuvkového rozvádzača RZ9(osadenie betónovej tvárnice, pribetónovanie, zaústenie chráničky, uloženie volnej rezervy káblu pre pripojenie rozvádzača)  </t>
  </si>
  <si>
    <t>0338</t>
  </si>
  <si>
    <t xml:space="preserve">Príprava pre pripojenie  rozvádzača R1-5 </t>
  </si>
  <si>
    <t>0339</t>
  </si>
  <si>
    <t>Príprava pre predpokladanú prípoju</t>
  </si>
  <si>
    <t>0340</t>
  </si>
  <si>
    <t>Príprava pre pripojenie pilomatu</t>
  </si>
  <si>
    <t>0341</t>
  </si>
  <si>
    <t xml:space="preserve">Montáž systému riadenia  osvetlenia (riadiaca jedn., vysielač, modulátor, zosilovač, prijímač) </t>
  </si>
  <si>
    <t>kpl</t>
  </si>
  <si>
    <t>0342</t>
  </si>
  <si>
    <t>Nastavenie systému riadenia, sprevádzkovanie</t>
  </si>
  <si>
    <t>0399</t>
  </si>
  <si>
    <t>04</t>
  </si>
  <si>
    <t>Materiál</t>
  </si>
  <si>
    <t>0401</t>
  </si>
  <si>
    <t>Kábel CYKY-J 3x1,5</t>
  </si>
  <si>
    <t>0402</t>
  </si>
  <si>
    <t>Kábel CYKY-O 2x1,5</t>
  </si>
  <si>
    <t>0404</t>
  </si>
  <si>
    <t>Kábel CYKY-J 4x10</t>
  </si>
  <si>
    <t>0405</t>
  </si>
  <si>
    <t xml:space="preserve">Kábel CYKY-J 5x4 </t>
  </si>
  <si>
    <t>0406</t>
  </si>
  <si>
    <t xml:space="preserve">Kábel CYKY-J 5x6 </t>
  </si>
  <si>
    <t>0407</t>
  </si>
  <si>
    <t>Kábel NAYY-J 4x25</t>
  </si>
  <si>
    <t>0408</t>
  </si>
  <si>
    <t xml:space="preserve">Kábel NAYY-J 4x35 </t>
  </si>
  <si>
    <t>0409</t>
  </si>
  <si>
    <t xml:space="preserve">Kábel NAYY-J 4x70 </t>
  </si>
  <si>
    <t>0410</t>
  </si>
  <si>
    <t xml:space="preserve">Kábel NAYY-J 4x120 </t>
  </si>
  <si>
    <t>0411</t>
  </si>
  <si>
    <t>Kábel NAYY-J 4x240</t>
  </si>
  <si>
    <t>0412</t>
  </si>
  <si>
    <t>Uzemňovacia pásovina 30x4 - Fe/Zn - (1kg/1,06m), vrátane spojovacích svoriek a izolačného materiálu pre izoláciu spojov</t>
  </si>
  <si>
    <t>kg</t>
  </si>
  <si>
    <t>0413</t>
  </si>
  <si>
    <t>0414</t>
  </si>
  <si>
    <t>Uzemňovacia guľatina d=10mm - Fe/Zn - (1kg/1,6m), vrátane spojovacích svoriek a izolačného materiálu pre izoláciu spojov a prestupu zem-vzduch</t>
  </si>
  <si>
    <t>0415</t>
  </si>
  <si>
    <t>0416</t>
  </si>
  <si>
    <t xml:space="preserve">Chránička ohybná HDPE d=63mm </t>
  </si>
  <si>
    <t>0417</t>
  </si>
  <si>
    <t>0418</t>
  </si>
  <si>
    <t>Chránička ohybná HDPE d=110mm</t>
  </si>
  <si>
    <t>0419</t>
  </si>
  <si>
    <t>0420</t>
  </si>
  <si>
    <t>0421</t>
  </si>
  <si>
    <t>Výstražná fólia blesk</t>
  </si>
  <si>
    <t>0422</t>
  </si>
  <si>
    <t>0423</t>
  </si>
  <si>
    <t xml:space="preserve">Stožiarová svorkovnica 3 POI </t>
  </si>
  <si>
    <t>0424</t>
  </si>
  <si>
    <t>0425</t>
  </si>
  <si>
    <t>0426</t>
  </si>
  <si>
    <t>0427</t>
  </si>
  <si>
    <t>0499</t>
  </si>
  <si>
    <t>05</t>
  </si>
  <si>
    <t>Iné práce</t>
  </si>
  <si>
    <t>0501</t>
  </si>
  <si>
    <t>0502</t>
  </si>
  <si>
    <t>Prenosné dopravné značenie, zabezpečenie pracoviska</t>
  </si>
  <si>
    <t>0503</t>
  </si>
  <si>
    <t>Predrealizačné vytýčenie inžinierskych sietí</t>
  </si>
  <si>
    <t>0504</t>
  </si>
  <si>
    <t>Prieskum, identifikácia rozvodov VO – meracie vozidlo</t>
  </si>
  <si>
    <t>0505</t>
  </si>
  <si>
    <t>Projektový manažment, inžiniering</t>
  </si>
  <si>
    <t>0506</t>
  </si>
  <si>
    <t>Montážna plošina do 10 m</t>
  </si>
  <si>
    <t>0507</t>
  </si>
  <si>
    <t>Odvoz a likvidácia odpadu</t>
  </si>
  <si>
    <t>0508</t>
  </si>
  <si>
    <t>Doprava zariadení a materiálu</t>
  </si>
  <si>
    <t>0509</t>
  </si>
  <si>
    <t>Funkčné skúšky zariadení a inštalácie</t>
  </si>
  <si>
    <t>0510</t>
  </si>
  <si>
    <t>Východisková revízia</t>
  </si>
  <si>
    <t>0511</t>
  </si>
  <si>
    <t xml:space="preserve">Dokumentácia skutočného vyhotovenia - Zanesenie do technickej evidencie vrátane technickej mapy mesta  </t>
  </si>
  <si>
    <t>0512</t>
  </si>
  <si>
    <t>0599</t>
  </si>
  <si>
    <t>Rekapitulácia</t>
  </si>
  <si>
    <t>Celkom</t>
  </si>
  <si>
    <t xml:space="preserve">Demontáž rozvádzača – RVO (demontáž starého RVO, odbúranie základu, demontáž, odpojenie káblov)  </t>
  </si>
  <si>
    <t xml:space="preserve">Pokládka HDPE multirúry </t>
  </si>
  <si>
    <t>Multirúra DB 7x7/4mm</t>
  </si>
  <si>
    <t>Multirúra DB 2x7/4mm</t>
  </si>
  <si>
    <t>Dokumentácia stavby</t>
  </si>
  <si>
    <t>0513</t>
  </si>
  <si>
    <t>Geodetické zameranie svetelných miest vrátane káblových vedení a dátových chráničiek</t>
  </si>
  <si>
    <t xml:space="preserve">Výmera </t>
  </si>
  <si>
    <t>Cena celkom</t>
  </si>
  <si>
    <t>DATA</t>
  </si>
  <si>
    <t xml:space="preserve">Dodávka riadiaceho systému osvetlenia - individuálne stmievanie svetelných bodov (riadiaca jedn., vysielač, modulátor, zosilovač, prijímač) </t>
  </si>
  <si>
    <t>Rozvádač verejného osvetlenia – RVO pilierový, samostatne stojaci</t>
  </si>
  <si>
    <t>Svietidlo LED parkové typ Tumbler, 2700K, 24LED, 40W, TIII, DALI, vrátane montážnej príruby alebo ekvivalent</t>
  </si>
  <si>
    <t>vrátane likvidácie</t>
  </si>
  <si>
    <t>Montáž stožiara do výšky 6m – prírubový</t>
  </si>
  <si>
    <t xml:space="preserve">Montáž svietidla do výšky 6m </t>
  </si>
  <si>
    <t>Stožiar oceľový rúrový  typ ST 060/114P-52XX-Z+RAL alebo ekvivalent</t>
  </si>
  <si>
    <t>Sfuknčnenie a nastavenie riadiaceho systému vrátane programovania svetelných scén</t>
  </si>
  <si>
    <t>Zhotovenie stožiarového základu pre stožiar do výšky 6m -  prírubový vrátane základového roštu ZR-1-5-S</t>
  </si>
  <si>
    <t>Príloha č. 2 - Návrh na plnenie kritéria a výkazy výmer</t>
  </si>
  <si>
    <t xml:space="preserve">Obchodné meno uchádzača: </t>
  </si>
  <si>
    <t xml:space="preserve">Sídlo uchádzača: </t>
  </si>
  <si>
    <t>štatutárny zástupca:</t>
  </si>
  <si>
    <t>IČO:</t>
  </si>
  <si>
    <t>IČ DPH:</t>
  </si>
  <si>
    <t>Telefónne číslo:</t>
  </si>
  <si>
    <t>E-mailová adresa:</t>
  </si>
  <si>
    <t>Daňový stav:</t>
  </si>
  <si>
    <t>platca DPH</t>
  </si>
  <si>
    <t>Cena celkom za celý predmet zákazky v eur bez DPH</t>
  </si>
  <si>
    <t>DPH</t>
  </si>
  <si>
    <t>Cena celkom za celý predmet zákazky v eur s DPH</t>
  </si>
  <si>
    <t>V ................</t>
  </si>
  <si>
    <t>dňa: ..........................</t>
  </si>
  <si>
    <t>Podpis zástupcu uchádzača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</si>
</sst>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dd/mm/yyyy"/>
    <numFmt numFmtId="165" formatCode="0\ %"/>
    <numFmt numFmtId="166" formatCode="#,##0.00\ [$€-1]"/>
    <numFmt numFmtId="167" formatCode="#,##0.0000\ [$€-1]"/>
    <numFmt numFmtId="168" formatCode="#,##0.00,&quot;Sk&quot;"/>
    <numFmt numFmtId="169" formatCode="#,##0.0000,\€"/>
    <numFmt numFmtId="170" formatCode="#,##0.00\ &quot;€&quot;"/>
  </numFmts>
  <fonts count="20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sz val="10.5"/>
      <name val="Calibri"/>
      <family val="2"/>
      <charset val="238"/>
    </font>
    <font>
      <sz val="8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sz val="9"/>
      <name val="Arial"/>
      <family val="2"/>
      <charset val="238"/>
    </font>
    <font>
      <b/>
      <sz val="9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 CE"/>
      <family val="2"/>
      <charset val="238"/>
    </font>
    <font>
      <sz val="10"/>
      <name val="Times New Roman CE"/>
      <family val="1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color rgb="FFC00000"/>
      <name val="Calibri"/>
      <family val="2"/>
      <charset val="238"/>
    </font>
    <font>
      <sz val="8"/>
      <color rgb="FFC00000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1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/>
      <bottom style="thick">
        <color auto="1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indexed="64"/>
      </bottom>
      <diagonal/>
    </border>
    <border>
      <left/>
      <right/>
      <top style="thin">
        <color auto="1"/>
      </top>
      <bottom style="thick">
        <color indexed="64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auto="1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/>
      <top style="thick">
        <color indexed="64"/>
      </top>
      <bottom style="thin">
        <color auto="1"/>
      </bottom>
      <diagonal/>
    </border>
    <border>
      <left/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 style="thick">
        <color indexed="64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indexed="64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</borders>
  <cellStyleXfs count="7">
    <xf numFmtId="0" fontId="0" fillId="0" borderId="0"/>
    <xf numFmtId="0" fontId="1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13" fillId="0" borderId="0"/>
  </cellStyleXfs>
  <cellXfs count="127">
    <xf numFmtId="0" fontId="0" fillId="0" borderId="0" xfId="0"/>
    <xf numFmtId="2" fontId="4" fillId="2" borderId="5" xfId="6" applyNumberFormat="1" applyFont="1" applyFill="1" applyBorder="1" applyAlignment="1">
      <alignment vertical="center"/>
    </xf>
    <xf numFmtId="0" fontId="5" fillId="2" borderId="0" xfId="0" applyFont="1" applyFill="1"/>
    <xf numFmtId="2" fontId="4" fillId="2" borderId="0" xfId="6" applyNumberFormat="1" applyFont="1" applyFill="1" applyAlignment="1">
      <alignment vertical="center"/>
    </xf>
    <xf numFmtId="0" fontId="6" fillId="2" borderId="0" xfId="6" applyFont="1" applyFill="1" applyAlignment="1">
      <alignment vertical="center"/>
    </xf>
    <xf numFmtId="0" fontId="5" fillId="2" borderId="0" xfId="0" applyFont="1" applyFill="1" applyAlignment="1"/>
    <xf numFmtId="0" fontId="0" fillId="2" borderId="0" xfId="0" applyFont="1" applyFill="1" applyAlignment="1">
      <alignment horizontal="left" indent="5"/>
    </xf>
    <xf numFmtId="0" fontId="7" fillId="2" borderId="0" xfId="0" applyFont="1" applyFill="1" applyAlignment="1">
      <alignment horizontal="right"/>
    </xf>
    <xf numFmtId="164" fontId="7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left" indent="5"/>
    </xf>
    <xf numFmtId="0" fontId="8" fillId="2" borderId="0" xfId="0" applyFont="1" applyFill="1" applyAlignment="1">
      <alignment horizontal="left" indent="5"/>
    </xf>
    <xf numFmtId="0" fontId="7" fillId="2" borderId="0" xfId="0" applyFont="1" applyFill="1"/>
    <xf numFmtId="49" fontId="9" fillId="2" borderId="0" xfId="0" applyNumberFormat="1" applyFont="1" applyFill="1" applyAlignment="1">
      <alignment horizontal="center"/>
    </xf>
    <xf numFmtId="0" fontId="9" fillId="2" borderId="5" xfId="0" applyFont="1" applyFill="1" applyBorder="1" applyAlignment="1"/>
    <xf numFmtId="49" fontId="7" fillId="0" borderId="1" xfId="0" applyNumberFormat="1" applyFont="1" applyFill="1" applyBorder="1" applyAlignment="1">
      <alignment horizontal="center"/>
    </xf>
    <xf numFmtId="0" fontId="7" fillId="0" borderId="7" xfId="0" applyFont="1" applyFill="1" applyBorder="1" applyAlignment="1">
      <alignment vertical="top" wrapText="1"/>
    </xf>
    <xf numFmtId="0" fontId="7" fillId="0" borderId="7" xfId="0" applyFont="1" applyFill="1" applyBorder="1" applyAlignment="1">
      <alignment horizontal="right"/>
    </xf>
    <xf numFmtId="0" fontId="7" fillId="0" borderId="7" xfId="0" applyFont="1" applyFill="1" applyBorder="1" applyAlignment="1">
      <alignment horizontal="center"/>
    </xf>
    <xf numFmtId="166" fontId="7" fillId="0" borderId="7" xfId="0" applyNumberFormat="1" applyFont="1" applyFill="1" applyBorder="1" applyAlignment="1">
      <alignment horizontal="right"/>
    </xf>
    <xf numFmtId="0" fontId="7" fillId="0" borderId="7" xfId="0" applyFont="1" applyFill="1" applyBorder="1"/>
    <xf numFmtId="0" fontId="1" fillId="0" borderId="0" xfId="1"/>
    <xf numFmtId="49" fontId="7" fillId="0" borderId="0" xfId="0" applyNumberFormat="1" applyFont="1" applyFill="1" applyAlignment="1">
      <alignment horizontal="center"/>
    </xf>
    <xf numFmtId="166" fontId="9" fillId="0" borderId="9" xfId="0" applyNumberFormat="1" applyFont="1" applyFill="1" applyBorder="1"/>
    <xf numFmtId="0" fontId="7" fillId="0" borderId="10" xfId="0" applyFont="1" applyFill="1" applyBorder="1"/>
    <xf numFmtId="49" fontId="9" fillId="0" borderId="0" xfId="0" applyNumberFormat="1" applyFont="1" applyFill="1" applyAlignment="1">
      <alignment horizontal="center"/>
    </xf>
    <xf numFmtId="0" fontId="9" fillId="0" borderId="0" xfId="0" applyFont="1" applyFill="1"/>
    <xf numFmtId="0" fontId="7" fillId="0" borderId="0" xfId="0" applyFont="1" applyFill="1"/>
    <xf numFmtId="167" fontId="7" fillId="0" borderId="0" xfId="0" applyNumberFormat="1" applyFont="1" applyFill="1"/>
    <xf numFmtId="0" fontId="7" fillId="0" borderId="7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left" wrapText="1"/>
    </xf>
    <xf numFmtId="0" fontId="7" fillId="0" borderId="7" xfId="4" applyFont="1" applyFill="1" applyBorder="1"/>
    <xf numFmtId="0" fontId="7" fillId="0" borderId="7" xfId="4" applyFont="1" applyFill="1" applyBorder="1" applyAlignment="1">
      <alignment horizontal="right"/>
    </xf>
    <xf numFmtId="0" fontId="7" fillId="0" borderId="1" xfId="4" applyFont="1" applyFill="1" applyBorder="1" applyAlignment="1">
      <alignment horizontal="center"/>
    </xf>
    <xf numFmtId="0" fontId="7" fillId="0" borderId="12" xfId="0" applyFont="1" applyFill="1" applyBorder="1" applyAlignment="1">
      <alignment horizontal="right"/>
    </xf>
    <xf numFmtId="0" fontId="2" fillId="0" borderId="0" xfId="5"/>
    <xf numFmtId="168" fontId="10" fillId="0" borderId="10" xfId="5" applyNumberFormat="1" applyFont="1" applyFill="1" applyBorder="1"/>
    <xf numFmtId="49" fontId="7" fillId="2" borderId="0" xfId="0" applyNumberFormat="1" applyFont="1" applyFill="1" applyAlignment="1">
      <alignment horizontal="center"/>
    </xf>
    <xf numFmtId="166" fontId="9" fillId="2" borderId="13" xfId="0" applyNumberFormat="1" applyFont="1" applyFill="1" applyBorder="1"/>
    <xf numFmtId="168" fontId="10" fillId="0" borderId="10" xfId="5" applyNumberFormat="1" applyFont="1" applyBorder="1"/>
    <xf numFmtId="0" fontId="11" fillId="0" borderId="0" xfId="5" applyFont="1" applyAlignment="1">
      <alignment horizontal="center"/>
    </xf>
    <xf numFmtId="0" fontId="12" fillId="0" borderId="0" xfId="5" applyFont="1"/>
    <xf numFmtId="0" fontId="0" fillId="0" borderId="0" xfId="5" applyFont="1"/>
    <xf numFmtId="49" fontId="7" fillId="0" borderId="1" xfId="0" applyNumberFormat="1" applyFont="1" applyBorder="1" applyAlignment="1">
      <alignment horizontal="center"/>
    </xf>
    <xf numFmtId="0" fontId="2" fillId="0" borderId="7" xfId="5" applyFont="1" applyBorder="1" applyAlignment="1">
      <alignment horizontal="left"/>
    </xf>
    <xf numFmtId="0" fontId="0" fillId="2" borderId="10" xfId="0" applyFont="1" applyFill="1" applyBorder="1"/>
    <xf numFmtId="0" fontId="2" fillId="0" borderId="7" xfId="5" applyFont="1" applyBorder="1"/>
    <xf numFmtId="0" fontId="2" fillId="0" borderId="10" xfId="5" applyFont="1" applyBorder="1"/>
    <xf numFmtId="0" fontId="5" fillId="0" borderId="0" xfId="0" applyFont="1" applyAlignment="1">
      <alignment horizontal="left" vertical="top" wrapText="1"/>
    </xf>
    <xf numFmtId="0" fontId="6" fillId="0" borderId="17" xfId="5" applyFont="1" applyBorder="1"/>
    <xf numFmtId="0" fontId="0" fillId="2" borderId="0" xfId="0" applyFont="1" applyFill="1"/>
    <xf numFmtId="0" fontId="0" fillId="2" borderId="2" xfId="0" applyFont="1" applyFill="1" applyBorder="1"/>
    <xf numFmtId="0" fontId="0" fillId="2" borderId="5" xfId="0" applyFont="1" applyFill="1" applyBorder="1"/>
    <xf numFmtId="165" fontId="0" fillId="2" borderId="0" xfId="0" applyNumberFormat="1" applyFont="1" applyFill="1"/>
    <xf numFmtId="0" fontId="7" fillId="0" borderId="1" xfId="4" applyFont="1" applyFill="1" applyBorder="1" applyAlignment="1">
      <alignment wrapText="1"/>
    </xf>
    <xf numFmtId="0" fontId="7" fillId="0" borderId="11" xfId="4" applyFont="1" applyFill="1" applyBorder="1" applyAlignment="1">
      <alignment horizontal="center"/>
    </xf>
    <xf numFmtId="168" fontId="2" fillId="0" borderId="10" xfId="5" applyNumberFormat="1" applyFont="1" applyBorder="1"/>
    <xf numFmtId="168" fontId="2" fillId="0" borderId="11" xfId="5" applyNumberFormat="1" applyFont="1" applyBorder="1"/>
    <xf numFmtId="0" fontId="2" fillId="0" borderId="0" xfId="5" applyFont="1" applyAlignment="1">
      <alignment horizontal="center"/>
    </xf>
    <xf numFmtId="0" fontId="2" fillId="0" borderId="0" xfId="5" applyFont="1"/>
    <xf numFmtId="169" fontId="2" fillId="0" borderId="0" xfId="5" applyNumberFormat="1" applyFont="1"/>
    <xf numFmtId="0" fontId="2" fillId="0" borderId="18" xfId="5" applyFont="1" applyBorder="1"/>
    <xf numFmtId="0" fontId="0" fillId="0" borderId="0" xfId="0" applyFont="1"/>
    <xf numFmtId="170" fontId="7" fillId="0" borderId="7" xfId="0" applyNumberFormat="1" applyFont="1" applyFill="1" applyBorder="1"/>
    <xf numFmtId="170" fontId="7" fillId="0" borderId="7" xfId="4" applyNumberFormat="1" applyFont="1" applyFill="1" applyBorder="1"/>
    <xf numFmtId="170" fontId="10" fillId="0" borderId="7" xfId="5" applyNumberFormat="1" applyFont="1" applyFill="1" applyBorder="1"/>
    <xf numFmtId="170" fontId="2" fillId="3" borderId="14" xfId="5" applyNumberFormat="1" applyFont="1" applyFill="1" applyBorder="1"/>
    <xf numFmtId="170" fontId="2" fillId="3" borderId="15" xfId="5" applyNumberFormat="1" applyFont="1" applyFill="1" applyBorder="1"/>
    <xf numFmtId="170" fontId="2" fillId="3" borderId="16" xfId="5" applyNumberFormat="1" applyFont="1" applyFill="1" applyBorder="1"/>
    <xf numFmtId="170" fontId="6" fillId="3" borderId="9" xfId="5" applyNumberFormat="1" applyFont="1" applyFill="1" applyBorder="1"/>
    <xf numFmtId="0" fontId="7" fillId="2" borderId="7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7" fillId="0" borderId="19" xfId="0" applyFont="1" applyBorder="1" applyAlignment="1">
      <alignment vertical="center"/>
    </xf>
    <xf numFmtId="0" fontId="0" fillId="0" borderId="34" xfId="0" applyBorder="1"/>
    <xf numFmtId="0" fontId="19" fillId="0" borderId="37" xfId="0" applyFont="1" applyBorder="1" applyAlignment="1">
      <alignment horizontal="center" vertical="center" wrapText="1"/>
    </xf>
    <xf numFmtId="4" fontId="19" fillId="0" borderId="42" xfId="0" applyNumberFormat="1" applyFont="1" applyBorder="1" applyAlignment="1" applyProtection="1">
      <alignment horizontal="center" vertical="center"/>
      <protection hidden="1"/>
    </xf>
    <xf numFmtId="0" fontId="0" fillId="0" borderId="55" xfId="0" applyBorder="1"/>
    <xf numFmtId="0" fontId="19" fillId="0" borderId="35" xfId="0" applyFont="1" applyBorder="1" applyAlignment="1">
      <alignment horizontal="center" vertical="center" wrapText="1"/>
    </xf>
    <xf numFmtId="0" fontId="19" fillId="0" borderId="36" xfId="0" applyFont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 wrapText="1"/>
    </xf>
    <xf numFmtId="0" fontId="19" fillId="0" borderId="39" xfId="0" applyFont="1" applyBorder="1" applyAlignment="1">
      <alignment horizontal="center" vertical="center" wrapText="1"/>
    </xf>
    <xf numFmtId="4" fontId="19" fillId="0" borderId="40" xfId="0" applyNumberFormat="1" applyFont="1" applyBorder="1" applyAlignment="1" applyProtection="1">
      <alignment horizontal="center" vertical="center"/>
      <protection hidden="1"/>
    </xf>
    <xf numFmtId="4" fontId="19" fillId="0" borderId="41" xfId="0" applyNumberFormat="1" applyFont="1" applyBorder="1" applyAlignment="1" applyProtection="1">
      <alignment horizontal="center" vertical="center"/>
      <protection hidden="1"/>
    </xf>
    <xf numFmtId="4" fontId="19" fillId="4" borderId="31" xfId="0" applyNumberFormat="1" applyFont="1" applyFill="1" applyBorder="1" applyAlignment="1" applyProtection="1">
      <alignment horizontal="center" vertical="center"/>
      <protection hidden="1"/>
    </xf>
    <xf numFmtId="4" fontId="19" fillId="4" borderId="32" xfId="0" applyNumberFormat="1" applyFont="1" applyFill="1" applyBorder="1" applyAlignment="1" applyProtection="1">
      <alignment horizontal="center" vertical="center"/>
      <protection hidden="1"/>
    </xf>
    <xf numFmtId="0" fontId="17" fillId="5" borderId="43" xfId="0" applyFont="1" applyFill="1" applyBorder="1" applyAlignment="1" applyProtection="1">
      <alignment horizontal="center"/>
      <protection locked="0"/>
    </xf>
    <xf numFmtId="0" fontId="17" fillId="5" borderId="47" xfId="0" applyFont="1" applyFill="1" applyBorder="1" applyAlignment="1" applyProtection="1">
      <alignment horizontal="center"/>
      <protection locked="0"/>
    </xf>
    <xf numFmtId="0" fontId="17" fillId="5" borderId="50" xfId="0" applyFont="1" applyFill="1" applyBorder="1" applyAlignment="1" applyProtection="1">
      <alignment horizontal="center"/>
      <protection locked="0"/>
    </xf>
    <xf numFmtId="0" fontId="17" fillId="5" borderId="44" xfId="0" applyFont="1" applyFill="1" applyBorder="1" applyAlignment="1" applyProtection="1">
      <alignment horizontal="center"/>
      <protection locked="0"/>
    </xf>
    <xf numFmtId="0" fontId="17" fillId="5" borderId="48" xfId="0" applyFont="1" applyFill="1" applyBorder="1" applyAlignment="1" applyProtection="1">
      <alignment horizontal="center"/>
      <protection locked="0"/>
    </xf>
    <xf numFmtId="0" fontId="17" fillId="5" borderId="51" xfId="0" applyFont="1" applyFill="1" applyBorder="1" applyAlignment="1" applyProtection="1">
      <alignment horizontal="center"/>
      <protection locked="0"/>
    </xf>
    <xf numFmtId="0" fontId="17" fillId="5" borderId="45" xfId="0" applyFont="1" applyFill="1" applyBorder="1" applyAlignment="1" applyProtection="1">
      <alignment horizontal="center"/>
      <protection locked="0"/>
    </xf>
    <xf numFmtId="0" fontId="17" fillId="5" borderId="21" xfId="0" applyFont="1" applyFill="1" applyBorder="1" applyAlignment="1" applyProtection="1">
      <alignment horizontal="center"/>
      <protection locked="0"/>
    </xf>
    <xf numFmtId="0" fontId="17" fillId="5" borderId="46" xfId="0" applyFont="1" applyFill="1" applyBorder="1" applyAlignment="1" applyProtection="1">
      <alignment horizontal="center"/>
      <protection locked="0"/>
    </xf>
    <xf numFmtId="0" fontId="17" fillId="5" borderId="49" xfId="0" applyFont="1" applyFill="1" applyBorder="1" applyAlignment="1" applyProtection="1">
      <alignment horizontal="center"/>
      <protection locked="0"/>
    </xf>
    <xf numFmtId="0" fontId="17" fillId="5" borderId="0" xfId="0" applyFont="1" applyFill="1" applyAlignment="1" applyProtection="1">
      <alignment horizontal="center"/>
      <protection locked="0"/>
    </xf>
    <xf numFmtId="0" fontId="17" fillId="5" borderId="34" xfId="0" applyFont="1" applyFill="1" applyBorder="1" applyAlignment="1" applyProtection="1">
      <alignment horizontal="center"/>
      <protection locked="0"/>
    </xf>
    <xf numFmtId="0" fontId="17" fillId="5" borderId="52" xfId="0" applyFont="1" applyFill="1" applyBorder="1" applyAlignment="1" applyProtection="1">
      <alignment horizontal="center"/>
      <protection locked="0"/>
    </xf>
    <xf numFmtId="0" fontId="17" fillId="5" borderId="19" xfId="0" applyFont="1" applyFill="1" applyBorder="1" applyAlignment="1" applyProtection="1">
      <alignment horizontal="center"/>
      <protection locked="0"/>
    </xf>
    <xf numFmtId="0" fontId="17" fillId="5" borderId="53" xfId="0" applyFont="1" applyFill="1" applyBorder="1" applyAlignment="1" applyProtection="1">
      <alignment horizontal="center"/>
      <protection locked="0"/>
    </xf>
    <xf numFmtId="0" fontId="17" fillId="0" borderId="24" xfId="0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0" fontId="17" fillId="5" borderId="25" xfId="0" applyFont="1" applyFill="1" applyBorder="1" applyAlignment="1" applyProtection="1">
      <alignment horizontal="center" vertical="center"/>
      <protection locked="0"/>
    </xf>
    <xf numFmtId="0" fontId="17" fillId="5" borderId="26" xfId="0" applyFont="1" applyFill="1" applyBorder="1" applyAlignment="1" applyProtection="1">
      <alignment horizontal="center" vertical="center"/>
      <protection locked="0"/>
    </xf>
    <xf numFmtId="0" fontId="17" fillId="5" borderId="27" xfId="0" applyFont="1" applyFill="1" applyBorder="1" applyAlignment="1" applyProtection="1">
      <alignment horizontal="center" vertical="center"/>
      <protection locked="0"/>
    </xf>
    <xf numFmtId="0" fontId="17" fillId="0" borderId="28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0" borderId="30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7" fillId="5" borderId="31" xfId="0" applyFont="1" applyFill="1" applyBorder="1" applyAlignment="1" applyProtection="1">
      <alignment horizontal="center" vertical="center"/>
      <protection locked="0"/>
    </xf>
    <xf numFmtId="0" fontId="17" fillId="5" borderId="32" xfId="0" applyFont="1" applyFill="1" applyBorder="1" applyAlignment="1" applyProtection="1">
      <alignment horizontal="center" vertical="center"/>
      <protection locked="0"/>
    </xf>
    <xf numFmtId="0" fontId="17" fillId="5" borderId="33" xfId="0" applyFont="1" applyFill="1" applyBorder="1" applyAlignment="1" applyProtection="1">
      <alignment horizontal="center" vertical="center"/>
      <protection locked="0"/>
    </xf>
    <xf numFmtId="0" fontId="18" fillId="4" borderId="20" xfId="0" applyFont="1" applyFill="1" applyBorder="1" applyAlignment="1">
      <alignment horizontal="center" vertical="center" wrapText="1"/>
    </xf>
    <xf numFmtId="0" fontId="18" fillId="4" borderId="21" xfId="0" applyFont="1" applyFill="1" applyBorder="1" applyAlignment="1">
      <alignment horizontal="center" vertical="center" wrapText="1"/>
    </xf>
    <xf numFmtId="0" fontId="18" fillId="4" borderId="22" xfId="0" applyFont="1" applyFill="1" applyBorder="1" applyAlignment="1">
      <alignment horizontal="center" vertical="center" wrapText="1"/>
    </xf>
    <xf numFmtId="0" fontId="18" fillId="4" borderId="23" xfId="0" applyFont="1" applyFill="1" applyBorder="1" applyAlignment="1">
      <alignment horizontal="center" vertical="center" wrapText="1"/>
    </xf>
    <xf numFmtId="0" fontId="18" fillId="4" borderId="46" xfId="0" applyFont="1" applyFill="1" applyBorder="1" applyAlignment="1">
      <alignment horizontal="center" vertical="center" wrapText="1"/>
    </xf>
    <xf numFmtId="0" fontId="18" fillId="4" borderId="54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right"/>
    </xf>
    <xf numFmtId="0" fontId="3" fillId="2" borderId="1" xfId="0" applyFont="1" applyFill="1" applyBorder="1" applyAlignment="1">
      <alignment vertical="center" wrapText="1"/>
    </xf>
    <xf numFmtId="0" fontId="15" fillId="2" borderId="3" xfId="0" applyFont="1" applyFill="1" applyBorder="1" applyAlignment="1">
      <alignment horizontal="right" vertical="center" wrapText="1"/>
    </xf>
    <xf numFmtId="0" fontId="16" fillId="2" borderId="4" xfId="0" applyFont="1" applyFill="1" applyBorder="1" applyAlignment="1">
      <alignment horizontal="right" vertical="center" wrapText="1"/>
    </xf>
    <xf numFmtId="0" fontId="16" fillId="2" borderId="6" xfId="0" applyFont="1" applyFill="1" applyBorder="1" applyAlignment="1">
      <alignment horizontal="right" vertical="center" wrapText="1"/>
    </xf>
    <xf numFmtId="0" fontId="9" fillId="0" borderId="8" xfId="0" applyFont="1" applyFill="1" applyBorder="1" applyAlignment="1">
      <alignment horizontal="right"/>
    </xf>
    <xf numFmtId="0" fontId="9" fillId="0" borderId="6" xfId="0" applyFont="1" applyFill="1" applyBorder="1" applyAlignment="1">
      <alignment horizontal="left"/>
    </xf>
    <xf numFmtId="0" fontId="9" fillId="0" borderId="5" xfId="0" applyFont="1" applyFill="1" applyBorder="1" applyAlignment="1">
      <alignment horizontal="left"/>
    </xf>
  </cellXfs>
  <cellStyles count="7">
    <cellStyle name="Normálna" xfId="0" builtinId="0"/>
    <cellStyle name="Normálna 2" xfId="1" xr:uid="{00000000-0005-0000-0000-000001000000}"/>
    <cellStyle name="Normálna 4" xfId="2" xr:uid="{00000000-0005-0000-0000-000002000000}"/>
    <cellStyle name="normálne_Alt1" xfId="3" xr:uid="{00000000-0005-0000-0000-000003000000}"/>
    <cellStyle name="normálne_CP (2)" xfId="4" xr:uid="{00000000-0005-0000-0000-000004000000}"/>
    <cellStyle name="normální_vykaz_vymer_st_dubr_siem" xfId="5" xr:uid="{00000000-0005-0000-0000-000005000000}"/>
    <cellStyle name="normální_Železná, VO zemné práce rozpočet" xfId="6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E181E"/>
      <rgbColor rgb="0000FF00"/>
      <rgbColor rgb="000000FF"/>
      <rgbColor rgb="00FFFF00"/>
      <rgbColor rgb="00E327FF"/>
      <rgbColor rgb="0000FFFF"/>
      <rgbColor rgb="00800000"/>
      <rgbColor rgb="00008000"/>
      <rgbColor rgb="00000080"/>
      <rgbColor rgb="008769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C5C00"/>
      <rgbColor rgb="005983B0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106135</xdr:colOff>
      <xdr:row>2</xdr:row>
      <xdr:rowOff>155121</xdr:rowOff>
    </xdr:from>
    <xdr:to>
      <xdr:col>2</xdr:col>
      <xdr:colOff>1857374</xdr:colOff>
      <xdr:row>3</xdr:row>
      <xdr:rowOff>485776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79D9ABBE-DE09-4037-BF14-5F14C7AACD3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5685" y="545646"/>
          <a:ext cx="2589439" cy="5306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</xdr:row>
      <xdr:rowOff>47625</xdr:rowOff>
    </xdr:from>
    <xdr:to>
      <xdr:col>1</xdr:col>
      <xdr:colOff>1171575</xdr:colOff>
      <xdr:row>4</xdr:row>
      <xdr:rowOff>0</xdr:rowOff>
    </xdr:to>
    <xdr:pic>
      <xdr:nvPicPr>
        <xdr:cNvPr id="1032" name="Obrázok 1">
          <a:extLst>
            <a:ext uri="{FF2B5EF4-FFF2-40B4-BE49-F238E27FC236}">
              <a16:creationId xmlns:a16="http://schemas.microsoft.com/office/drawing/2014/main" id="{FFEE16CE-E290-4A9C-AB16-B14E45297A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19075"/>
          <a:ext cx="1590675" cy="3524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AB77D-24FB-4A35-83E9-DB3FCC8794C3}">
  <dimension ref="A1:G22"/>
  <sheetViews>
    <sheetView tabSelected="1" workbookViewId="0">
      <selection activeCell="E16" sqref="E16"/>
    </sheetView>
  </sheetViews>
  <sheetFormatPr defaultRowHeight="12.75" x14ac:dyDescent="0.2"/>
  <cols>
    <col min="1" max="1" width="3.140625" customWidth="1"/>
    <col min="2" max="2" width="12.5703125" customWidth="1"/>
    <col min="3" max="3" width="30.85546875" customWidth="1"/>
    <col min="4" max="4" width="17.42578125" customWidth="1"/>
    <col min="5" max="5" width="18.140625" customWidth="1"/>
    <col min="6" max="6" width="31.42578125" customWidth="1"/>
  </cols>
  <sheetData>
    <row r="1" spans="1:7" ht="15" x14ac:dyDescent="0.25">
      <c r="A1" s="72"/>
      <c r="B1" s="72"/>
      <c r="C1" s="72"/>
      <c r="D1" s="72"/>
      <c r="E1" s="72"/>
      <c r="F1" s="72"/>
    </row>
    <row r="2" spans="1:7" ht="15.75" thickBot="1" x14ac:dyDescent="0.3">
      <c r="A2" s="72"/>
      <c r="B2" s="73"/>
      <c r="C2" s="73"/>
      <c r="D2" s="73"/>
      <c r="E2" s="73"/>
      <c r="F2" s="73"/>
    </row>
    <row r="3" spans="1:7" ht="15.75" thickTop="1" x14ac:dyDescent="0.25">
      <c r="A3" s="72"/>
      <c r="B3" s="113"/>
      <c r="C3" s="114"/>
      <c r="D3" s="114" t="s">
        <v>249</v>
      </c>
      <c r="E3" s="114"/>
      <c r="F3" s="117"/>
    </row>
    <row r="4" spans="1:7" ht="63" customHeight="1" x14ac:dyDescent="0.25">
      <c r="A4" s="72"/>
      <c r="B4" s="115"/>
      <c r="C4" s="116"/>
      <c r="D4" s="116"/>
      <c r="E4" s="116"/>
      <c r="F4" s="118"/>
    </row>
    <row r="5" spans="1:7" ht="15" x14ac:dyDescent="0.25">
      <c r="A5" s="72"/>
      <c r="B5" s="101" t="s">
        <v>250</v>
      </c>
      <c r="C5" s="102"/>
      <c r="D5" s="103"/>
      <c r="E5" s="104"/>
      <c r="F5" s="105"/>
    </row>
    <row r="6" spans="1:7" ht="15" x14ac:dyDescent="0.25">
      <c r="A6" s="72"/>
      <c r="B6" s="101" t="s">
        <v>251</v>
      </c>
      <c r="C6" s="102"/>
      <c r="D6" s="103"/>
      <c r="E6" s="104"/>
      <c r="F6" s="105"/>
    </row>
    <row r="7" spans="1:7" ht="15" x14ac:dyDescent="0.25">
      <c r="A7" s="72"/>
      <c r="B7" s="101" t="s">
        <v>252</v>
      </c>
      <c r="C7" s="102"/>
      <c r="D7" s="103"/>
      <c r="E7" s="104"/>
      <c r="F7" s="105"/>
    </row>
    <row r="8" spans="1:7" ht="15" x14ac:dyDescent="0.25">
      <c r="A8" s="72"/>
      <c r="B8" s="101" t="s">
        <v>253</v>
      </c>
      <c r="C8" s="102"/>
      <c r="D8" s="103"/>
      <c r="E8" s="104"/>
      <c r="F8" s="105"/>
    </row>
    <row r="9" spans="1:7" ht="15" x14ac:dyDescent="0.25">
      <c r="A9" s="72"/>
      <c r="B9" s="101" t="s">
        <v>254</v>
      </c>
      <c r="C9" s="102"/>
      <c r="D9" s="103"/>
      <c r="E9" s="104"/>
      <c r="F9" s="105"/>
    </row>
    <row r="10" spans="1:7" ht="15" x14ac:dyDescent="0.25">
      <c r="A10" s="72"/>
      <c r="B10" s="101" t="s">
        <v>255</v>
      </c>
      <c r="C10" s="102"/>
      <c r="D10" s="103"/>
      <c r="E10" s="104"/>
      <c r="F10" s="105"/>
    </row>
    <row r="11" spans="1:7" ht="15" x14ac:dyDescent="0.25">
      <c r="A11" s="72"/>
      <c r="B11" s="106" t="s">
        <v>256</v>
      </c>
      <c r="C11" s="107"/>
      <c r="D11" s="103"/>
      <c r="E11" s="104"/>
      <c r="F11" s="105"/>
    </row>
    <row r="12" spans="1:7" ht="15.75" thickBot="1" x14ac:dyDescent="0.3">
      <c r="A12" s="72"/>
      <c r="B12" s="108" t="s">
        <v>257</v>
      </c>
      <c r="C12" s="109"/>
      <c r="D12" s="110" t="s">
        <v>258</v>
      </c>
      <c r="E12" s="111"/>
      <c r="F12" s="112"/>
    </row>
    <row r="13" spans="1:7" ht="14.25" thickTop="1" thickBot="1" x14ac:dyDescent="0.25"/>
    <row r="14" spans="1:7" ht="17.25" thickTop="1" x14ac:dyDescent="0.2">
      <c r="A14" s="74"/>
      <c r="B14" s="78" t="s">
        <v>259</v>
      </c>
      <c r="C14" s="79"/>
      <c r="D14" s="75" t="s">
        <v>260</v>
      </c>
      <c r="E14" s="80" t="s">
        <v>261</v>
      </c>
      <c r="F14" s="81"/>
    </row>
    <row r="15" spans="1:7" ht="64.5" customHeight="1" thickBot="1" x14ac:dyDescent="0.25">
      <c r="B15" s="82">
        <f>'VV-Nám_Slobody_VO_rozvody NN'!F140</f>
        <v>0</v>
      </c>
      <c r="C15" s="83"/>
      <c r="D15" s="76">
        <f>B15*0.2</f>
        <v>0</v>
      </c>
      <c r="E15" s="84">
        <f>B15*1.2</f>
        <v>0</v>
      </c>
      <c r="F15" s="85"/>
      <c r="G15" s="77"/>
    </row>
    <row r="16" spans="1:7" ht="13.5" thickTop="1" x14ac:dyDescent="0.2"/>
    <row r="18" spans="2:6" ht="13.5" thickBot="1" x14ac:dyDescent="0.25"/>
    <row r="19" spans="2:6" ht="13.5" thickTop="1" x14ac:dyDescent="0.2">
      <c r="B19" s="86" t="s">
        <v>262</v>
      </c>
      <c r="C19" s="89" t="s">
        <v>263</v>
      </c>
      <c r="D19" s="92" t="s">
        <v>264</v>
      </c>
      <c r="E19" s="93"/>
      <c r="F19" s="94"/>
    </row>
    <row r="20" spans="2:6" x14ac:dyDescent="0.2">
      <c r="B20" s="87"/>
      <c r="C20" s="90"/>
      <c r="D20" s="95"/>
      <c r="E20" s="96"/>
      <c r="F20" s="97"/>
    </row>
    <row r="21" spans="2:6" ht="13.5" thickBot="1" x14ac:dyDescent="0.25">
      <c r="B21" s="88"/>
      <c r="C21" s="91"/>
      <c r="D21" s="98"/>
      <c r="E21" s="99"/>
      <c r="F21" s="100"/>
    </row>
    <row r="22" spans="2:6" ht="13.5" thickTop="1" x14ac:dyDescent="0.2"/>
  </sheetData>
  <mergeCells count="25">
    <mergeCell ref="B3:C4"/>
    <mergeCell ref="D3:F4"/>
    <mergeCell ref="B5:C5"/>
    <mergeCell ref="D5:F5"/>
    <mergeCell ref="B6:C6"/>
    <mergeCell ref="D6:F6"/>
    <mergeCell ref="B7:C7"/>
    <mergeCell ref="D7:F7"/>
    <mergeCell ref="B8:C8"/>
    <mergeCell ref="D8:F8"/>
    <mergeCell ref="B9:C9"/>
    <mergeCell ref="D9:F9"/>
    <mergeCell ref="B10:C10"/>
    <mergeCell ref="D10:F10"/>
    <mergeCell ref="B11:C11"/>
    <mergeCell ref="D11:F11"/>
    <mergeCell ref="B12:C12"/>
    <mergeCell ref="D12:F12"/>
    <mergeCell ref="B14:C14"/>
    <mergeCell ref="E14:F14"/>
    <mergeCell ref="B15:C15"/>
    <mergeCell ref="E15:F15"/>
    <mergeCell ref="B19:B21"/>
    <mergeCell ref="C19:C21"/>
    <mergeCell ref="D19:F21"/>
  </mergeCells>
  <dataValidations count="1">
    <dataValidation type="list" allowBlank="1" sqref="D12:F12" xr:uid="{1E5227CE-8C96-4E29-8FAF-825457CE717A}">
      <formula1>"platca DPH, neplatca DPH"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0"/>
  <sheetViews>
    <sheetView view="pageBreakPreview" zoomScaleNormal="100" zoomScaleSheetLayoutView="100" workbookViewId="0">
      <selection activeCell="B42" sqref="B42:E42"/>
    </sheetView>
  </sheetViews>
  <sheetFormatPr defaultColWidth="8" defaultRowHeight="12.75" x14ac:dyDescent="0.2"/>
  <cols>
    <col min="1" max="1" width="7.42578125" style="62" customWidth="1"/>
    <col min="2" max="2" width="55.140625" style="62" customWidth="1"/>
    <col min="3" max="3" width="9.7109375" style="62" customWidth="1"/>
    <col min="4" max="4" width="4.42578125" style="62" customWidth="1"/>
    <col min="5" max="5" width="9.7109375" style="62" customWidth="1"/>
    <col min="6" max="6" width="13.85546875" style="62" customWidth="1"/>
    <col min="7" max="7" width="21.7109375" style="62" customWidth="1"/>
    <col min="8" max="8" width="13.28515625" customWidth="1"/>
    <col min="243" max="243" width="5.42578125" customWidth="1"/>
    <col min="244" max="244" width="53.28515625" customWidth="1"/>
    <col min="246" max="246" width="5.42578125" customWidth="1"/>
    <col min="247" max="247" width="12.42578125" customWidth="1"/>
    <col min="248" max="248" width="14.28515625" customWidth="1"/>
    <col min="249" max="249" width="19.140625" customWidth="1"/>
    <col min="250" max="250" width="29.140625" customWidth="1"/>
  </cols>
  <sheetData>
    <row r="1" spans="1:7" x14ac:dyDescent="0.2">
      <c r="A1" s="50"/>
      <c r="B1" s="50"/>
      <c r="C1" s="50"/>
      <c r="D1" s="50"/>
      <c r="E1" s="50"/>
      <c r="F1" s="50"/>
      <c r="G1" s="50"/>
    </row>
    <row r="2" spans="1:7" ht="10.9" customHeight="1" x14ac:dyDescent="0.2">
      <c r="A2" s="120"/>
      <c r="B2" s="51"/>
      <c r="C2" s="51"/>
      <c r="D2" s="51"/>
      <c r="E2" s="51"/>
      <c r="F2" s="121" t="s">
        <v>0</v>
      </c>
      <c r="G2" s="121"/>
    </row>
    <row r="3" spans="1:7" ht="10.9" customHeight="1" x14ac:dyDescent="0.2">
      <c r="A3" s="120"/>
      <c r="B3" s="50"/>
      <c r="C3" s="50"/>
      <c r="D3" s="50"/>
      <c r="E3" s="50"/>
      <c r="F3" s="122" t="s">
        <v>1</v>
      </c>
      <c r="G3" s="122"/>
    </row>
    <row r="4" spans="1:7" ht="10.9" customHeight="1" x14ac:dyDescent="0.2">
      <c r="A4" s="120"/>
      <c r="B4" s="52"/>
      <c r="C4" s="52"/>
      <c r="D4" s="52"/>
      <c r="E4" s="1"/>
      <c r="F4" s="123" t="s">
        <v>2</v>
      </c>
      <c r="G4" s="123"/>
    </row>
    <row r="5" spans="1:7" x14ac:dyDescent="0.2">
      <c r="A5" s="2"/>
      <c r="B5" s="50"/>
      <c r="C5" s="50"/>
      <c r="D5" s="50"/>
      <c r="E5" s="50"/>
      <c r="F5" s="3"/>
      <c r="G5" s="4"/>
    </row>
    <row r="6" spans="1:7" x14ac:dyDescent="0.2">
      <c r="A6" s="5" t="s">
        <v>3</v>
      </c>
      <c r="B6" s="6" t="s">
        <v>4</v>
      </c>
      <c r="C6" s="50"/>
      <c r="D6" s="50"/>
      <c r="E6" s="50"/>
      <c r="F6" s="7"/>
      <c r="G6" s="8"/>
    </row>
    <row r="7" spans="1:7" x14ac:dyDescent="0.2">
      <c r="A7" s="2" t="s">
        <v>5</v>
      </c>
      <c r="B7" s="9" t="s">
        <v>6</v>
      </c>
      <c r="C7" s="50"/>
      <c r="D7" s="50"/>
      <c r="E7" s="50"/>
      <c r="F7" s="3"/>
      <c r="G7" s="4"/>
    </row>
    <row r="8" spans="1:7" x14ac:dyDescent="0.2">
      <c r="A8" s="2" t="s">
        <v>7</v>
      </c>
      <c r="B8" s="10" t="s">
        <v>8</v>
      </c>
      <c r="C8" s="50"/>
      <c r="D8" s="50"/>
      <c r="E8" s="50"/>
      <c r="F8" s="3"/>
      <c r="G8" s="4"/>
    </row>
    <row r="9" spans="1:7" x14ac:dyDescent="0.2">
      <c r="A9" s="50"/>
      <c r="B9" s="6"/>
      <c r="C9" s="50"/>
      <c r="D9" s="50"/>
      <c r="E9" s="53"/>
      <c r="F9" s="50"/>
      <c r="G9" s="50"/>
    </row>
    <row r="10" spans="1:7" ht="31.9" customHeight="1" x14ac:dyDescent="0.2">
      <c r="A10" s="70" t="s">
        <v>9</v>
      </c>
      <c r="B10" s="70" t="s">
        <v>10</v>
      </c>
      <c r="C10" s="71" t="s">
        <v>237</v>
      </c>
      <c r="D10" s="70" t="s">
        <v>11</v>
      </c>
      <c r="E10" s="71" t="s">
        <v>12</v>
      </c>
      <c r="F10" s="71" t="s">
        <v>238</v>
      </c>
      <c r="G10" s="70" t="s">
        <v>13</v>
      </c>
    </row>
    <row r="11" spans="1:7" ht="15" customHeight="1" x14ac:dyDescent="0.2">
      <c r="A11" s="11"/>
      <c r="B11" s="11"/>
      <c r="C11" s="11"/>
      <c r="D11" s="11"/>
      <c r="E11" s="11"/>
      <c r="F11" s="11"/>
      <c r="G11" s="11"/>
    </row>
    <row r="12" spans="1:7" ht="12" customHeight="1" x14ac:dyDescent="0.2">
      <c r="A12" s="12" t="s">
        <v>14</v>
      </c>
      <c r="B12" s="13" t="s">
        <v>15</v>
      </c>
      <c r="C12" s="13"/>
      <c r="D12" s="13"/>
      <c r="E12" s="13"/>
      <c r="F12" s="13"/>
      <c r="G12" s="13"/>
    </row>
    <row r="13" spans="1:7" ht="12" customHeight="1" x14ac:dyDescent="0.2">
      <c r="A13" s="12"/>
      <c r="B13" s="13"/>
      <c r="C13" s="13"/>
      <c r="D13" s="13"/>
      <c r="E13" s="13"/>
      <c r="F13" s="13"/>
      <c r="G13" s="13"/>
    </row>
    <row r="14" spans="1:7" s="20" customFormat="1" ht="24.6" customHeight="1" x14ac:dyDescent="0.25">
      <c r="A14" s="14" t="s">
        <v>17</v>
      </c>
      <c r="B14" s="15" t="s">
        <v>18</v>
      </c>
      <c r="C14" s="16">
        <v>15</v>
      </c>
      <c r="D14" s="17" t="s">
        <v>16</v>
      </c>
      <c r="E14" s="63"/>
      <c r="F14" s="18">
        <f>C14*E14</f>
        <v>0</v>
      </c>
      <c r="G14" s="19"/>
    </row>
    <row r="15" spans="1:7" ht="24" x14ac:dyDescent="0.2">
      <c r="A15" s="14" t="s">
        <v>19</v>
      </c>
      <c r="B15" s="15" t="s">
        <v>20</v>
      </c>
      <c r="C15" s="16">
        <v>76</v>
      </c>
      <c r="D15" s="17" t="s">
        <v>16</v>
      </c>
      <c r="E15" s="63"/>
      <c r="F15" s="18">
        <f t="shared" ref="F15:F30" si="0">C15*E15</f>
        <v>0</v>
      </c>
      <c r="G15" s="19"/>
    </row>
    <row r="16" spans="1:7" s="20" customFormat="1" ht="28.35" customHeight="1" x14ac:dyDescent="0.25">
      <c r="A16" s="14" t="s">
        <v>21</v>
      </c>
      <c r="B16" s="15" t="s">
        <v>22</v>
      </c>
      <c r="C16" s="16">
        <v>441</v>
      </c>
      <c r="D16" s="17" t="s">
        <v>23</v>
      </c>
      <c r="E16" s="63"/>
      <c r="F16" s="18">
        <f t="shared" si="0"/>
        <v>0</v>
      </c>
      <c r="G16" s="19" t="s">
        <v>24</v>
      </c>
    </row>
    <row r="17" spans="1:7" s="20" customFormat="1" ht="28.35" customHeight="1" x14ac:dyDescent="0.25">
      <c r="A17" s="14" t="s">
        <v>25</v>
      </c>
      <c r="B17" s="15" t="s">
        <v>22</v>
      </c>
      <c r="C17" s="16">
        <v>26.5</v>
      </c>
      <c r="D17" s="17" t="s">
        <v>23</v>
      </c>
      <c r="E17" s="63"/>
      <c r="F17" s="18">
        <f t="shared" si="0"/>
        <v>0</v>
      </c>
      <c r="G17" s="19" t="s">
        <v>26</v>
      </c>
    </row>
    <row r="18" spans="1:7" s="20" customFormat="1" ht="28.35" customHeight="1" x14ac:dyDescent="0.25">
      <c r="A18" s="14" t="s">
        <v>27</v>
      </c>
      <c r="B18" s="15" t="s">
        <v>28</v>
      </c>
      <c r="C18" s="16">
        <v>39.5</v>
      </c>
      <c r="D18" s="17" t="s">
        <v>23</v>
      </c>
      <c r="E18" s="63"/>
      <c r="F18" s="18">
        <f t="shared" si="0"/>
        <v>0</v>
      </c>
      <c r="G18" s="19" t="s">
        <v>24</v>
      </c>
    </row>
    <row r="19" spans="1:7" s="20" customFormat="1" ht="28.35" customHeight="1" x14ac:dyDescent="0.25">
      <c r="A19" s="14" t="s">
        <v>29</v>
      </c>
      <c r="B19" s="15" t="s">
        <v>28</v>
      </c>
      <c r="C19" s="16">
        <v>106</v>
      </c>
      <c r="D19" s="17" t="s">
        <v>23</v>
      </c>
      <c r="E19" s="63"/>
      <c r="F19" s="18">
        <f t="shared" si="0"/>
        <v>0</v>
      </c>
      <c r="G19" s="19" t="s">
        <v>30</v>
      </c>
    </row>
    <row r="20" spans="1:7" s="20" customFormat="1" ht="28.35" customHeight="1" x14ac:dyDescent="0.25">
      <c r="A20" s="14" t="s">
        <v>31</v>
      </c>
      <c r="B20" s="15" t="s">
        <v>32</v>
      </c>
      <c r="C20" s="16">
        <v>19.5</v>
      </c>
      <c r="D20" s="17" t="s">
        <v>23</v>
      </c>
      <c r="E20" s="63"/>
      <c r="F20" s="18">
        <f t="shared" si="0"/>
        <v>0</v>
      </c>
      <c r="G20" s="19" t="s">
        <v>30</v>
      </c>
    </row>
    <row r="21" spans="1:7" s="20" customFormat="1" ht="28.35" customHeight="1" x14ac:dyDescent="0.25">
      <c r="A21" s="14" t="s">
        <v>33</v>
      </c>
      <c r="B21" s="15" t="s">
        <v>34</v>
      </c>
      <c r="C21" s="16">
        <v>1329</v>
      </c>
      <c r="D21" s="17" t="s">
        <v>23</v>
      </c>
      <c r="E21" s="63"/>
      <c r="F21" s="18">
        <f t="shared" si="0"/>
        <v>0</v>
      </c>
      <c r="G21" s="19" t="s">
        <v>24</v>
      </c>
    </row>
    <row r="22" spans="1:7" s="20" customFormat="1" ht="28.35" customHeight="1" x14ac:dyDescent="0.25">
      <c r="A22" s="14" t="s">
        <v>35</v>
      </c>
      <c r="B22" s="15" t="s">
        <v>34</v>
      </c>
      <c r="C22" s="16">
        <v>142</v>
      </c>
      <c r="D22" s="17" t="s">
        <v>23</v>
      </c>
      <c r="E22" s="63"/>
      <c r="F22" s="18">
        <f t="shared" si="0"/>
        <v>0</v>
      </c>
      <c r="G22" s="19" t="s">
        <v>26</v>
      </c>
    </row>
    <row r="23" spans="1:7" s="20" customFormat="1" ht="28.35" customHeight="1" x14ac:dyDescent="0.25">
      <c r="A23" s="14" t="s">
        <v>36</v>
      </c>
      <c r="B23" s="15" t="s">
        <v>37</v>
      </c>
      <c r="C23" s="16">
        <v>454</v>
      </c>
      <c r="D23" s="17" t="s">
        <v>23</v>
      </c>
      <c r="E23" s="63"/>
      <c r="F23" s="18">
        <f t="shared" si="0"/>
        <v>0</v>
      </c>
      <c r="G23" s="19" t="s">
        <v>30</v>
      </c>
    </row>
    <row r="24" spans="1:7" s="20" customFormat="1" ht="28.35" customHeight="1" x14ac:dyDescent="0.25">
      <c r="A24" s="14" t="s">
        <v>38</v>
      </c>
      <c r="B24" s="15" t="s">
        <v>39</v>
      </c>
      <c r="C24" s="16">
        <v>108</v>
      </c>
      <c r="D24" s="17" t="s">
        <v>16</v>
      </c>
      <c r="E24" s="63"/>
      <c r="F24" s="18">
        <f t="shared" si="0"/>
        <v>0</v>
      </c>
      <c r="G24" s="19" t="s">
        <v>24</v>
      </c>
    </row>
    <row r="25" spans="1:7" s="20" customFormat="1" ht="28.35" customHeight="1" x14ac:dyDescent="0.25">
      <c r="A25" s="14" t="s">
        <v>40</v>
      </c>
      <c r="B25" s="15" t="s">
        <v>39</v>
      </c>
      <c r="C25" s="16">
        <v>71</v>
      </c>
      <c r="D25" s="17" t="s">
        <v>16</v>
      </c>
      <c r="E25" s="63"/>
      <c r="F25" s="18">
        <f t="shared" si="0"/>
        <v>0</v>
      </c>
      <c r="G25" s="19" t="s">
        <v>26</v>
      </c>
    </row>
    <row r="26" spans="1:7" s="20" customFormat="1" ht="14.45" customHeight="1" x14ac:dyDescent="0.25">
      <c r="A26" s="14" t="s">
        <v>41</v>
      </c>
      <c r="B26" s="15" t="s">
        <v>42</v>
      </c>
      <c r="C26" s="16">
        <v>65.28</v>
      </c>
      <c r="D26" s="17" t="s">
        <v>43</v>
      </c>
      <c r="E26" s="63"/>
      <c r="F26" s="18">
        <f t="shared" si="0"/>
        <v>0</v>
      </c>
      <c r="G26" s="19"/>
    </row>
    <row r="27" spans="1:7" s="20" customFormat="1" ht="24" x14ac:dyDescent="0.25">
      <c r="A27" s="14" t="s">
        <v>44</v>
      </c>
      <c r="B27" s="15" t="s">
        <v>248</v>
      </c>
      <c r="C27" s="16">
        <v>85</v>
      </c>
      <c r="D27" s="17" t="s">
        <v>16</v>
      </c>
      <c r="E27" s="63"/>
      <c r="F27" s="18">
        <f t="shared" si="0"/>
        <v>0</v>
      </c>
      <c r="G27" s="19"/>
    </row>
    <row r="28" spans="1:7" s="20" customFormat="1" ht="14.45" customHeight="1" x14ac:dyDescent="0.25">
      <c r="A28" s="14" t="s">
        <v>45</v>
      </c>
      <c r="B28" s="15" t="s">
        <v>46</v>
      </c>
      <c r="C28" s="16">
        <v>85</v>
      </c>
      <c r="D28" s="17" t="s">
        <v>16</v>
      </c>
      <c r="E28" s="63"/>
      <c r="F28" s="18">
        <f t="shared" si="0"/>
        <v>0</v>
      </c>
      <c r="G28" s="19"/>
    </row>
    <row r="29" spans="1:7" s="20" customFormat="1" ht="14.45" customHeight="1" x14ac:dyDescent="0.25">
      <c r="A29" s="14" t="s">
        <v>47</v>
      </c>
      <c r="B29" s="15" t="s">
        <v>48</v>
      </c>
      <c r="C29" s="16">
        <v>6</v>
      </c>
      <c r="D29" s="17" t="s">
        <v>49</v>
      </c>
      <c r="E29" s="63">
        <f>SUM(F14:F28)/100</f>
        <v>0</v>
      </c>
      <c r="F29" s="18">
        <f t="shared" si="0"/>
        <v>0</v>
      </c>
      <c r="G29" s="19"/>
    </row>
    <row r="30" spans="1:7" s="20" customFormat="1" ht="14.45" customHeight="1" x14ac:dyDescent="0.25">
      <c r="A30" s="14" t="s">
        <v>50</v>
      </c>
      <c r="B30" s="15" t="s">
        <v>51</v>
      </c>
      <c r="C30" s="16">
        <v>3</v>
      </c>
      <c r="D30" s="17" t="s">
        <v>49</v>
      </c>
      <c r="E30" s="63">
        <f>SUM(F14:F28)/100</f>
        <v>0</v>
      </c>
      <c r="F30" s="18">
        <f t="shared" si="0"/>
        <v>0</v>
      </c>
      <c r="G30" s="19"/>
    </row>
    <row r="31" spans="1:7" ht="12" customHeight="1" x14ac:dyDescent="0.2">
      <c r="A31" s="21"/>
      <c r="B31" s="124" t="s">
        <v>52</v>
      </c>
      <c r="C31" s="124"/>
      <c r="D31" s="124"/>
      <c r="E31" s="124"/>
      <c r="F31" s="22">
        <f>SUM(F14:F30)</f>
        <v>0</v>
      </c>
      <c r="G31" s="23" t="s">
        <v>53</v>
      </c>
    </row>
    <row r="32" spans="1:7" ht="12" customHeight="1" x14ac:dyDescent="0.2">
      <c r="A32" s="24" t="s">
        <v>54</v>
      </c>
      <c r="B32" s="25" t="s">
        <v>55</v>
      </c>
      <c r="C32" s="26"/>
      <c r="D32" s="26"/>
      <c r="E32" s="26"/>
      <c r="F32" s="26"/>
      <c r="G32" s="27"/>
    </row>
    <row r="33" spans="1:7" ht="29.85" customHeight="1" x14ac:dyDescent="0.2">
      <c r="A33" s="14" t="s">
        <v>56</v>
      </c>
      <c r="B33" s="28" t="s">
        <v>57</v>
      </c>
      <c r="C33" s="16">
        <v>1</v>
      </c>
      <c r="D33" s="17" t="s">
        <v>153</v>
      </c>
      <c r="E33" s="63"/>
      <c r="F33" s="18">
        <f t="shared" ref="F33:F41" si="1">C33*E33</f>
        <v>0</v>
      </c>
      <c r="G33" s="19" t="s">
        <v>24</v>
      </c>
    </row>
    <row r="34" spans="1:7" ht="25.35" customHeight="1" x14ac:dyDescent="0.2">
      <c r="A34" s="14" t="s">
        <v>58</v>
      </c>
      <c r="B34" s="28" t="s">
        <v>59</v>
      </c>
      <c r="C34" s="16">
        <v>456</v>
      </c>
      <c r="D34" s="29" t="s">
        <v>23</v>
      </c>
      <c r="E34" s="63"/>
      <c r="F34" s="18">
        <f t="shared" si="1"/>
        <v>0</v>
      </c>
      <c r="G34" s="19"/>
    </row>
    <row r="35" spans="1:7" ht="23.85" customHeight="1" x14ac:dyDescent="0.2">
      <c r="A35" s="14" t="s">
        <v>60</v>
      </c>
      <c r="B35" s="28" t="s">
        <v>230</v>
      </c>
      <c r="C35" s="16">
        <v>1</v>
      </c>
      <c r="D35" s="29" t="s">
        <v>16</v>
      </c>
      <c r="E35" s="63"/>
      <c r="F35" s="18">
        <f t="shared" si="1"/>
        <v>0</v>
      </c>
      <c r="G35" s="19"/>
    </row>
    <row r="36" spans="1:7" ht="13.35" customHeight="1" x14ac:dyDescent="0.2">
      <c r="A36" s="14" t="s">
        <v>61</v>
      </c>
      <c r="B36" s="28" t="s">
        <v>62</v>
      </c>
      <c r="C36" s="16">
        <v>77</v>
      </c>
      <c r="D36" s="29" t="s">
        <v>16</v>
      </c>
      <c r="E36" s="63"/>
      <c r="F36" s="18">
        <f t="shared" si="1"/>
        <v>0</v>
      </c>
      <c r="G36" s="19"/>
    </row>
    <row r="37" spans="1:7" ht="25.35" customHeight="1" x14ac:dyDescent="0.2">
      <c r="A37" s="14" t="s">
        <v>63</v>
      </c>
      <c r="B37" s="28" t="s">
        <v>64</v>
      </c>
      <c r="C37" s="16">
        <v>76</v>
      </c>
      <c r="D37" s="17" t="s">
        <v>16</v>
      </c>
      <c r="E37" s="63"/>
      <c r="F37" s="18">
        <f t="shared" si="1"/>
        <v>0</v>
      </c>
      <c r="G37" s="28"/>
    </row>
    <row r="38" spans="1:7" ht="14.1" customHeight="1" x14ac:dyDescent="0.2">
      <c r="A38" s="14" t="s">
        <v>65</v>
      </c>
      <c r="B38" s="28" t="s">
        <v>66</v>
      </c>
      <c r="C38" s="16">
        <v>152</v>
      </c>
      <c r="D38" s="29" t="s">
        <v>16</v>
      </c>
      <c r="E38" s="63"/>
      <c r="F38" s="18">
        <f t="shared" si="1"/>
        <v>0</v>
      </c>
      <c r="G38" s="19"/>
    </row>
    <row r="39" spans="1:7" ht="14.1" customHeight="1" x14ac:dyDescent="0.2">
      <c r="A39" s="14" t="s">
        <v>67</v>
      </c>
      <c r="B39" s="19" t="s">
        <v>68</v>
      </c>
      <c r="C39" s="16">
        <v>76</v>
      </c>
      <c r="D39" s="29" t="s">
        <v>16</v>
      </c>
      <c r="E39" s="63"/>
      <c r="F39" s="18">
        <f t="shared" si="1"/>
        <v>0</v>
      </c>
      <c r="G39" s="28" t="s">
        <v>243</v>
      </c>
    </row>
    <row r="40" spans="1:7" ht="40.9" customHeight="1" x14ac:dyDescent="0.2">
      <c r="A40" s="14" t="s">
        <v>69</v>
      </c>
      <c r="B40" s="30" t="s">
        <v>70</v>
      </c>
      <c r="C40" s="16">
        <v>76</v>
      </c>
      <c r="D40" s="29" t="s">
        <v>16</v>
      </c>
      <c r="E40" s="63"/>
      <c r="F40" s="18">
        <f t="shared" si="1"/>
        <v>0</v>
      </c>
      <c r="G40" s="28" t="s">
        <v>71</v>
      </c>
    </row>
    <row r="41" spans="1:7" s="20" customFormat="1" ht="14.1" customHeight="1" x14ac:dyDescent="0.25">
      <c r="A41" s="14" t="s">
        <v>72</v>
      </c>
      <c r="B41" s="15" t="s">
        <v>48</v>
      </c>
      <c r="C41" s="16">
        <v>5</v>
      </c>
      <c r="D41" s="17" t="s">
        <v>49</v>
      </c>
      <c r="E41" s="63">
        <f>SUM(F33:F40)/100</f>
        <v>0</v>
      </c>
      <c r="F41" s="18">
        <f t="shared" si="1"/>
        <v>0</v>
      </c>
      <c r="G41" s="19"/>
    </row>
    <row r="42" spans="1:7" x14ac:dyDescent="0.2">
      <c r="A42" s="21"/>
      <c r="B42" s="124" t="s">
        <v>52</v>
      </c>
      <c r="C42" s="124"/>
      <c r="D42" s="124"/>
      <c r="E42" s="124"/>
      <c r="F42" s="22">
        <f>SUM(F33:F41)</f>
        <v>0</v>
      </c>
      <c r="G42" s="23" t="s">
        <v>53</v>
      </c>
    </row>
    <row r="43" spans="1:7" x14ac:dyDescent="0.2">
      <c r="A43" s="24" t="s">
        <v>73</v>
      </c>
      <c r="B43" s="125" t="s">
        <v>74</v>
      </c>
      <c r="C43" s="125"/>
      <c r="D43" s="125"/>
      <c r="E43" s="125"/>
      <c r="F43" s="125"/>
      <c r="G43" s="125"/>
    </row>
    <row r="44" spans="1:7" ht="25.35" customHeight="1" x14ac:dyDescent="0.2">
      <c r="A44" s="14" t="s">
        <v>75</v>
      </c>
      <c r="B44" s="28" t="s">
        <v>76</v>
      </c>
      <c r="C44" s="16">
        <v>900</v>
      </c>
      <c r="D44" s="29" t="s">
        <v>23</v>
      </c>
      <c r="E44" s="63"/>
      <c r="F44" s="18">
        <f t="shared" ref="F44:F85" si="2">C44*E44</f>
        <v>0</v>
      </c>
      <c r="G44" s="19"/>
    </row>
    <row r="45" spans="1:7" ht="25.35" customHeight="1" x14ac:dyDescent="0.2">
      <c r="A45" s="14" t="s">
        <v>77</v>
      </c>
      <c r="B45" s="28" t="s">
        <v>78</v>
      </c>
      <c r="C45" s="16">
        <v>900</v>
      </c>
      <c r="D45" s="29" t="s">
        <v>23</v>
      </c>
      <c r="E45" s="63"/>
      <c r="F45" s="18">
        <f t="shared" si="2"/>
        <v>0</v>
      </c>
      <c r="G45" s="19"/>
    </row>
    <row r="46" spans="1:7" ht="14.45" customHeight="1" x14ac:dyDescent="0.2">
      <c r="A46" s="14" t="s">
        <v>79</v>
      </c>
      <c r="B46" s="19" t="s">
        <v>80</v>
      </c>
      <c r="C46" s="16">
        <v>3407</v>
      </c>
      <c r="D46" s="29" t="s">
        <v>23</v>
      </c>
      <c r="E46" s="63"/>
      <c r="F46" s="18">
        <f t="shared" si="2"/>
        <v>0</v>
      </c>
      <c r="G46" s="19" t="s">
        <v>24</v>
      </c>
    </row>
    <row r="47" spans="1:7" ht="14.45" customHeight="1" x14ac:dyDescent="0.2">
      <c r="A47" s="14" t="s">
        <v>81</v>
      </c>
      <c r="B47" s="19" t="s">
        <v>82</v>
      </c>
      <c r="C47" s="16">
        <v>154</v>
      </c>
      <c r="D47" s="29" t="s">
        <v>23</v>
      </c>
      <c r="E47" s="63"/>
      <c r="F47" s="18">
        <f t="shared" si="2"/>
        <v>0</v>
      </c>
      <c r="G47" s="19" t="s">
        <v>83</v>
      </c>
    </row>
    <row r="48" spans="1:7" ht="14.45" customHeight="1" x14ac:dyDescent="0.2">
      <c r="A48" s="14" t="s">
        <v>84</v>
      </c>
      <c r="B48" s="19" t="s">
        <v>85</v>
      </c>
      <c r="C48" s="16">
        <v>171</v>
      </c>
      <c r="D48" s="29" t="s">
        <v>23</v>
      </c>
      <c r="E48" s="63"/>
      <c r="F48" s="18">
        <f t="shared" si="2"/>
        <v>0</v>
      </c>
      <c r="G48" s="19" t="s">
        <v>86</v>
      </c>
    </row>
    <row r="49" spans="1:7" ht="14.45" customHeight="1" x14ac:dyDescent="0.2">
      <c r="A49" s="14" t="s">
        <v>87</v>
      </c>
      <c r="B49" s="28" t="s">
        <v>88</v>
      </c>
      <c r="C49" s="16">
        <v>1040</v>
      </c>
      <c r="D49" s="29" t="s">
        <v>23</v>
      </c>
      <c r="E49" s="63"/>
      <c r="F49" s="18">
        <f t="shared" si="2"/>
        <v>0</v>
      </c>
      <c r="G49" s="19" t="s">
        <v>89</v>
      </c>
    </row>
    <row r="50" spans="1:7" ht="14.45" customHeight="1" x14ac:dyDescent="0.2">
      <c r="A50" s="14" t="s">
        <v>90</v>
      </c>
      <c r="B50" s="19" t="s">
        <v>91</v>
      </c>
      <c r="C50" s="16">
        <v>1161</v>
      </c>
      <c r="D50" s="29" t="s">
        <v>23</v>
      </c>
      <c r="E50" s="63"/>
      <c r="F50" s="18">
        <f t="shared" si="2"/>
        <v>0</v>
      </c>
      <c r="G50" s="19" t="s">
        <v>92</v>
      </c>
    </row>
    <row r="51" spans="1:7" ht="14.45" customHeight="1" x14ac:dyDescent="0.2">
      <c r="A51" s="14" t="s">
        <v>93</v>
      </c>
      <c r="B51" s="28" t="s">
        <v>94</v>
      </c>
      <c r="C51" s="16">
        <v>166</v>
      </c>
      <c r="D51" s="29" t="s">
        <v>23</v>
      </c>
      <c r="E51" s="63"/>
      <c r="F51" s="18">
        <f t="shared" si="2"/>
        <v>0</v>
      </c>
      <c r="G51" s="19" t="s">
        <v>95</v>
      </c>
    </row>
    <row r="52" spans="1:7" ht="14.45" customHeight="1" x14ac:dyDescent="0.2">
      <c r="A52" s="14" t="s">
        <v>96</v>
      </c>
      <c r="B52" s="28" t="s">
        <v>97</v>
      </c>
      <c r="C52" s="16">
        <v>277</v>
      </c>
      <c r="D52" s="29" t="s">
        <v>23</v>
      </c>
      <c r="E52" s="63"/>
      <c r="F52" s="18">
        <f t="shared" si="2"/>
        <v>0</v>
      </c>
      <c r="G52" s="19" t="s">
        <v>98</v>
      </c>
    </row>
    <row r="53" spans="1:7" ht="14.45" customHeight="1" x14ac:dyDescent="0.2">
      <c r="A53" s="14" t="s">
        <v>99</v>
      </c>
      <c r="B53" s="28" t="s">
        <v>100</v>
      </c>
      <c r="C53" s="16">
        <v>119</v>
      </c>
      <c r="D53" s="29" t="s">
        <v>23</v>
      </c>
      <c r="E53" s="63"/>
      <c r="F53" s="18">
        <f t="shared" si="2"/>
        <v>0</v>
      </c>
      <c r="G53" s="19" t="s">
        <v>101</v>
      </c>
    </row>
    <row r="54" spans="1:7" ht="14.45" customHeight="1" x14ac:dyDescent="0.2">
      <c r="A54" s="14" t="s">
        <v>102</v>
      </c>
      <c r="B54" s="19" t="s">
        <v>103</v>
      </c>
      <c r="C54" s="16">
        <v>245</v>
      </c>
      <c r="D54" s="29" t="s">
        <v>23</v>
      </c>
      <c r="E54" s="63"/>
      <c r="F54" s="18">
        <f t="shared" si="2"/>
        <v>0</v>
      </c>
      <c r="G54" s="19" t="s">
        <v>24</v>
      </c>
    </row>
    <row r="55" spans="1:7" ht="14.45" customHeight="1" x14ac:dyDescent="0.2">
      <c r="A55" s="14" t="s">
        <v>104</v>
      </c>
      <c r="B55" s="19" t="s">
        <v>103</v>
      </c>
      <c r="C55" s="16">
        <v>1961</v>
      </c>
      <c r="D55" s="29" t="s">
        <v>23</v>
      </c>
      <c r="E55" s="63"/>
      <c r="F55" s="18">
        <f t="shared" si="2"/>
        <v>0</v>
      </c>
      <c r="G55" s="19" t="s">
        <v>26</v>
      </c>
    </row>
    <row r="56" spans="1:7" ht="14.45" customHeight="1" x14ac:dyDescent="0.2">
      <c r="A56" s="14" t="s">
        <v>105</v>
      </c>
      <c r="B56" s="19" t="s">
        <v>106</v>
      </c>
      <c r="C56" s="16">
        <v>715</v>
      </c>
      <c r="D56" s="29" t="s">
        <v>23</v>
      </c>
      <c r="E56" s="63"/>
      <c r="F56" s="18">
        <f t="shared" si="2"/>
        <v>0</v>
      </c>
      <c r="G56" s="19" t="s">
        <v>24</v>
      </c>
    </row>
    <row r="57" spans="1:7" ht="14.45" customHeight="1" x14ac:dyDescent="0.2">
      <c r="A57" s="14" t="s">
        <v>107</v>
      </c>
      <c r="B57" s="19" t="s">
        <v>106</v>
      </c>
      <c r="C57" s="16">
        <v>849</v>
      </c>
      <c r="D57" s="29" t="s">
        <v>23</v>
      </c>
      <c r="E57" s="63"/>
      <c r="F57" s="18">
        <f t="shared" si="2"/>
        <v>0</v>
      </c>
      <c r="G57" s="19" t="s">
        <v>26</v>
      </c>
    </row>
    <row r="58" spans="1:7" ht="14.45" customHeight="1" x14ac:dyDescent="0.2">
      <c r="A58" s="14" t="s">
        <v>108</v>
      </c>
      <c r="B58" s="19" t="s">
        <v>231</v>
      </c>
      <c r="C58" s="16">
        <v>2040</v>
      </c>
      <c r="D58" s="29" t="s">
        <v>23</v>
      </c>
      <c r="E58" s="63"/>
      <c r="F58" s="18">
        <f t="shared" si="2"/>
        <v>0</v>
      </c>
      <c r="G58" s="19" t="s">
        <v>239</v>
      </c>
    </row>
    <row r="59" spans="1:7" ht="14.45" customHeight="1" x14ac:dyDescent="0.2">
      <c r="A59" s="14" t="s">
        <v>109</v>
      </c>
      <c r="B59" s="19" t="s">
        <v>110</v>
      </c>
      <c r="C59" s="16">
        <f>C46</f>
        <v>3407</v>
      </c>
      <c r="D59" s="29" t="s">
        <v>23</v>
      </c>
      <c r="E59" s="63"/>
      <c r="F59" s="18">
        <f t="shared" si="2"/>
        <v>0</v>
      </c>
      <c r="G59" s="19" t="s">
        <v>24</v>
      </c>
    </row>
    <row r="60" spans="1:7" ht="14.45" customHeight="1" x14ac:dyDescent="0.2">
      <c r="A60" s="14" t="s">
        <v>111</v>
      </c>
      <c r="B60" s="19" t="s">
        <v>110</v>
      </c>
      <c r="C60" s="16">
        <f>C47+C48</f>
        <v>325</v>
      </c>
      <c r="D60" s="29" t="s">
        <v>23</v>
      </c>
      <c r="E60" s="63"/>
      <c r="F60" s="18">
        <f t="shared" si="2"/>
        <v>0</v>
      </c>
      <c r="G60" s="19" t="s">
        <v>26</v>
      </c>
    </row>
    <row r="61" spans="1:7" ht="14.45" customHeight="1" x14ac:dyDescent="0.2">
      <c r="A61" s="14" t="s">
        <v>112</v>
      </c>
      <c r="B61" s="19" t="s">
        <v>113</v>
      </c>
      <c r="C61" s="16">
        <f>C49+C50+C51</f>
        <v>2367</v>
      </c>
      <c r="D61" s="29" t="s">
        <v>23</v>
      </c>
      <c r="E61" s="63"/>
      <c r="F61" s="18">
        <f t="shared" si="2"/>
        <v>0</v>
      </c>
      <c r="G61" s="19" t="s">
        <v>26</v>
      </c>
    </row>
    <row r="62" spans="1:7" ht="14.45" customHeight="1" x14ac:dyDescent="0.2">
      <c r="A62" s="14" t="s">
        <v>114</v>
      </c>
      <c r="B62" s="19" t="s">
        <v>115</v>
      </c>
      <c r="C62" s="16">
        <f>C52</f>
        <v>277</v>
      </c>
      <c r="D62" s="29" t="s">
        <v>23</v>
      </c>
      <c r="E62" s="63"/>
      <c r="F62" s="18">
        <f t="shared" si="2"/>
        <v>0</v>
      </c>
      <c r="G62" s="19" t="s">
        <v>26</v>
      </c>
    </row>
    <row r="63" spans="1:7" ht="14.45" customHeight="1" x14ac:dyDescent="0.2">
      <c r="A63" s="14" t="s">
        <v>116</v>
      </c>
      <c r="B63" s="19" t="s">
        <v>117</v>
      </c>
      <c r="C63" s="16">
        <f>C53</f>
        <v>119</v>
      </c>
      <c r="D63" s="29" t="s">
        <v>23</v>
      </c>
      <c r="E63" s="63"/>
      <c r="F63" s="18">
        <f t="shared" si="2"/>
        <v>0</v>
      </c>
      <c r="G63" s="19" t="s">
        <v>26</v>
      </c>
    </row>
    <row r="64" spans="1:7" ht="26.1" customHeight="1" x14ac:dyDescent="0.2">
      <c r="A64" s="14" t="s">
        <v>118</v>
      </c>
      <c r="B64" s="28" t="s">
        <v>119</v>
      </c>
      <c r="C64" s="16">
        <v>2509</v>
      </c>
      <c r="D64" s="29" t="s">
        <v>23</v>
      </c>
      <c r="E64" s="63"/>
      <c r="F64" s="18">
        <f t="shared" si="2"/>
        <v>0</v>
      </c>
      <c r="G64" s="19" t="s">
        <v>24</v>
      </c>
    </row>
    <row r="65" spans="1:7" ht="26.1" customHeight="1" x14ac:dyDescent="0.2">
      <c r="A65" s="14" t="s">
        <v>120</v>
      </c>
      <c r="B65" s="28" t="s">
        <v>119</v>
      </c>
      <c r="C65" s="16">
        <v>177</v>
      </c>
      <c r="D65" s="29" t="s">
        <v>23</v>
      </c>
      <c r="E65" s="63"/>
      <c r="F65" s="18">
        <f t="shared" si="2"/>
        <v>0</v>
      </c>
      <c r="G65" s="19" t="s">
        <v>26</v>
      </c>
    </row>
    <row r="66" spans="1:7" ht="35.1" customHeight="1" x14ac:dyDescent="0.2">
      <c r="A66" s="14" t="s">
        <v>121</v>
      </c>
      <c r="B66" s="28" t="s">
        <v>122</v>
      </c>
      <c r="C66" s="16">
        <v>129</v>
      </c>
      <c r="D66" s="29" t="s">
        <v>23</v>
      </c>
      <c r="E66" s="63"/>
      <c r="F66" s="18">
        <f t="shared" si="2"/>
        <v>0</v>
      </c>
      <c r="G66" s="19" t="s">
        <v>24</v>
      </c>
    </row>
    <row r="67" spans="1:7" ht="35.1" customHeight="1" x14ac:dyDescent="0.2">
      <c r="A67" s="14" t="s">
        <v>123</v>
      </c>
      <c r="B67" s="28" t="s">
        <v>122</v>
      </c>
      <c r="C67" s="16">
        <v>21</v>
      </c>
      <c r="D67" s="29" t="s">
        <v>23</v>
      </c>
      <c r="E67" s="63"/>
      <c r="F67" s="18">
        <f t="shared" si="2"/>
        <v>0</v>
      </c>
      <c r="G67" s="19" t="s">
        <v>26</v>
      </c>
    </row>
    <row r="68" spans="1:7" ht="14.45" customHeight="1" x14ac:dyDescent="0.2">
      <c r="A68" s="14" t="s">
        <v>124</v>
      </c>
      <c r="B68" s="28" t="s">
        <v>125</v>
      </c>
      <c r="C68" s="16">
        <v>86</v>
      </c>
      <c r="D68" s="29" t="s">
        <v>16</v>
      </c>
      <c r="E68" s="63"/>
      <c r="F68" s="18">
        <f t="shared" si="2"/>
        <v>0</v>
      </c>
      <c r="G68" s="19" t="s">
        <v>24</v>
      </c>
    </row>
    <row r="69" spans="1:7" ht="14.45" customHeight="1" x14ac:dyDescent="0.2">
      <c r="A69" s="14" t="s">
        <v>126</v>
      </c>
      <c r="B69" s="28" t="s">
        <v>125</v>
      </c>
      <c r="C69" s="16">
        <v>15</v>
      </c>
      <c r="D69" s="29" t="s">
        <v>16</v>
      </c>
      <c r="E69" s="63"/>
      <c r="F69" s="18">
        <f t="shared" si="2"/>
        <v>0</v>
      </c>
      <c r="G69" s="19" t="s">
        <v>26</v>
      </c>
    </row>
    <row r="70" spans="1:7" ht="14.45" customHeight="1" x14ac:dyDescent="0.2">
      <c r="A70" s="14" t="s">
        <v>127</v>
      </c>
      <c r="B70" s="19" t="s">
        <v>128</v>
      </c>
      <c r="C70" s="16">
        <v>2509</v>
      </c>
      <c r="D70" s="29" t="s">
        <v>23</v>
      </c>
      <c r="E70" s="63"/>
      <c r="F70" s="18">
        <f t="shared" si="2"/>
        <v>0</v>
      </c>
      <c r="G70" s="19" t="s">
        <v>24</v>
      </c>
    </row>
    <row r="71" spans="1:7" ht="14.45" customHeight="1" x14ac:dyDescent="0.2">
      <c r="A71" s="14" t="s">
        <v>129</v>
      </c>
      <c r="B71" s="19" t="s">
        <v>128</v>
      </c>
      <c r="C71" s="16">
        <v>177</v>
      </c>
      <c r="D71" s="29" t="s">
        <v>23</v>
      </c>
      <c r="E71" s="63"/>
      <c r="F71" s="18">
        <f t="shared" si="2"/>
        <v>0</v>
      </c>
      <c r="G71" s="19" t="s">
        <v>26</v>
      </c>
    </row>
    <row r="72" spans="1:7" ht="39.6" customHeight="1" x14ac:dyDescent="0.2">
      <c r="A72" s="14" t="s">
        <v>130</v>
      </c>
      <c r="B72" s="28" t="s">
        <v>131</v>
      </c>
      <c r="C72" s="16">
        <v>85</v>
      </c>
      <c r="D72" s="29" t="s">
        <v>16</v>
      </c>
      <c r="E72" s="63"/>
      <c r="F72" s="18">
        <f t="shared" si="2"/>
        <v>0</v>
      </c>
      <c r="G72" s="19" t="s">
        <v>24</v>
      </c>
    </row>
    <row r="73" spans="1:7" ht="14.45" customHeight="1" x14ac:dyDescent="0.2">
      <c r="A73" s="14" t="s">
        <v>132</v>
      </c>
      <c r="B73" s="19" t="s">
        <v>244</v>
      </c>
      <c r="C73" s="16">
        <v>85</v>
      </c>
      <c r="D73" s="29" t="s">
        <v>16</v>
      </c>
      <c r="E73" s="63"/>
      <c r="F73" s="18">
        <f t="shared" si="2"/>
        <v>0</v>
      </c>
      <c r="G73" s="19" t="s">
        <v>24</v>
      </c>
    </row>
    <row r="74" spans="1:7" ht="14.45" customHeight="1" x14ac:dyDescent="0.2">
      <c r="A74" s="14" t="s">
        <v>133</v>
      </c>
      <c r="B74" s="31" t="s">
        <v>134</v>
      </c>
      <c r="C74" s="32">
        <v>150</v>
      </c>
      <c r="D74" s="33" t="s">
        <v>16</v>
      </c>
      <c r="E74" s="64"/>
      <c r="F74" s="18">
        <f t="shared" si="2"/>
        <v>0</v>
      </c>
      <c r="G74" s="19" t="s">
        <v>24</v>
      </c>
    </row>
    <row r="75" spans="1:7" ht="14.45" customHeight="1" x14ac:dyDescent="0.2">
      <c r="A75" s="14" t="s">
        <v>135</v>
      </c>
      <c r="B75" s="19" t="s">
        <v>245</v>
      </c>
      <c r="C75" s="16">
        <v>150</v>
      </c>
      <c r="D75" s="29" t="s">
        <v>16</v>
      </c>
      <c r="E75" s="63"/>
      <c r="F75" s="18">
        <f t="shared" si="2"/>
        <v>0</v>
      </c>
      <c r="G75" s="19" t="s">
        <v>24</v>
      </c>
    </row>
    <row r="76" spans="1:7" ht="25.5" customHeight="1" x14ac:dyDescent="0.2">
      <c r="A76" s="14" t="s">
        <v>136</v>
      </c>
      <c r="B76" s="54" t="s">
        <v>137</v>
      </c>
      <c r="C76" s="32">
        <v>40</v>
      </c>
      <c r="D76" s="55" t="s">
        <v>138</v>
      </c>
      <c r="E76" s="64"/>
      <c r="F76" s="18">
        <f t="shared" si="2"/>
        <v>0</v>
      </c>
      <c r="G76" s="19"/>
    </row>
    <row r="77" spans="1:7" ht="23.85" customHeight="1" x14ac:dyDescent="0.2">
      <c r="A77" s="14" t="s">
        <v>139</v>
      </c>
      <c r="B77" s="28" t="s">
        <v>140</v>
      </c>
      <c r="C77" s="16">
        <v>1</v>
      </c>
      <c r="D77" s="29" t="s">
        <v>16</v>
      </c>
      <c r="E77" s="63"/>
      <c r="F77" s="18">
        <f t="shared" si="2"/>
        <v>0</v>
      </c>
      <c r="G77" s="19" t="s">
        <v>24</v>
      </c>
    </row>
    <row r="78" spans="1:7" ht="39.6" customHeight="1" x14ac:dyDescent="0.2">
      <c r="A78" s="14" t="s">
        <v>141</v>
      </c>
      <c r="B78" s="28" t="s">
        <v>142</v>
      </c>
      <c r="C78" s="16">
        <v>8</v>
      </c>
      <c r="D78" s="29" t="s">
        <v>16</v>
      </c>
      <c r="E78" s="63"/>
      <c r="F78" s="18">
        <f t="shared" si="2"/>
        <v>0</v>
      </c>
      <c r="G78" s="19" t="s">
        <v>26</v>
      </c>
    </row>
    <row r="79" spans="1:7" ht="39.6" customHeight="1" x14ac:dyDescent="0.2">
      <c r="A79" s="14" t="s">
        <v>143</v>
      </c>
      <c r="B79" s="28" t="s">
        <v>144</v>
      </c>
      <c r="C79" s="16">
        <v>1</v>
      </c>
      <c r="D79" s="29" t="s">
        <v>16</v>
      </c>
      <c r="E79" s="63"/>
      <c r="F79" s="18">
        <f t="shared" si="2"/>
        <v>0</v>
      </c>
      <c r="G79" s="19" t="s">
        <v>26</v>
      </c>
    </row>
    <row r="80" spans="1:7" ht="14.45" customHeight="1" x14ac:dyDescent="0.2">
      <c r="A80" s="14" t="s">
        <v>145</v>
      </c>
      <c r="B80" s="28" t="s">
        <v>146</v>
      </c>
      <c r="C80" s="16">
        <v>5</v>
      </c>
      <c r="D80" s="29" t="s">
        <v>16</v>
      </c>
      <c r="E80" s="63"/>
      <c r="F80" s="18">
        <f t="shared" si="2"/>
        <v>0</v>
      </c>
      <c r="G80" s="19" t="s">
        <v>26</v>
      </c>
    </row>
    <row r="81" spans="1:7" ht="14.45" customHeight="1" x14ac:dyDescent="0.2">
      <c r="A81" s="14" t="s">
        <v>147</v>
      </c>
      <c r="B81" s="28" t="s">
        <v>148</v>
      </c>
      <c r="C81" s="16">
        <v>1</v>
      </c>
      <c r="D81" s="29" t="s">
        <v>16</v>
      </c>
      <c r="E81" s="63"/>
      <c r="F81" s="18">
        <f t="shared" si="2"/>
        <v>0</v>
      </c>
      <c r="G81" s="19" t="s">
        <v>26</v>
      </c>
    </row>
    <row r="82" spans="1:7" ht="14.45" customHeight="1" x14ac:dyDescent="0.2">
      <c r="A82" s="14" t="s">
        <v>149</v>
      </c>
      <c r="B82" s="28" t="s">
        <v>150</v>
      </c>
      <c r="C82" s="16">
        <v>2</v>
      </c>
      <c r="D82" s="29" t="s">
        <v>16</v>
      </c>
      <c r="E82" s="63"/>
      <c r="F82" s="18">
        <f t="shared" si="2"/>
        <v>0</v>
      </c>
      <c r="G82" s="19" t="s">
        <v>26</v>
      </c>
    </row>
    <row r="83" spans="1:7" ht="34.35" customHeight="1" x14ac:dyDescent="0.2">
      <c r="A83" s="14" t="s">
        <v>151</v>
      </c>
      <c r="B83" s="28" t="s">
        <v>152</v>
      </c>
      <c r="C83" s="16">
        <v>1</v>
      </c>
      <c r="D83" s="29" t="s">
        <v>153</v>
      </c>
      <c r="E83" s="63"/>
      <c r="F83" s="18">
        <f t="shared" si="2"/>
        <v>0</v>
      </c>
      <c r="G83" s="19" t="s">
        <v>24</v>
      </c>
    </row>
    <row r="84" spans="1:7" ht="14.45" customHeight="1" x14ac:dyDescent="0.2">
      <c r="A84" s="14" t="s">
        <v>154</v>
      </c>
      <c r="B84" s="28" t="s">
        <v>155</v>
      </c>
      <c r="C84" s="16">
        <v>1</v>
      </c>
      <c r="D84" s="29" t="s">
        <v>153</v>
      </c>
      <c r="E84" s="63"/>
      <c r="F84" s="18">
        <f t="shared" si="2"/>
        <v>0</v>
      </c>
      <c r="G84" s="19" t="s">
        <v>24</v>
      </c>
    </row>
    <row r="85" spans="1:7" s="20" customFormat="1" ht="14.45" customHeight="1" x14ac:dyDescent="0.25">
      <c r="A85" s="14" t="s">
        <v>156</v>
      </c>
      <c r="B85" s="15" t="s">
        <v>48</v>
      </c>
      <c r="C85" s="34">
        <v>5</v>
      </c>
      <c r="D85" s="17" t="s">
        <v>49</v>
      </c>
      <c r="E85" s="63">
        <f>SUM(F44:F84)/100</f>
        <v>0</v>
      </c>
      <c r="F85" s="18">
        <f t="shared" si="2"/>
        <v>0</v>
      </c>
      <c r="G85" s="19"/>
    </row>
    <row r="86" spans="1:7" ht="12" customHeight="1" x14ac:dyDescent="0.2">
      <c r="A86" s="21"/>
      <c r="B86" s="124" t="s">
        <v>52</v>
      </c>
      <c r="C86" s="124"/>
      <c r="D86" s="124"/>
      <c r="E86" s="124"/>
      <c r="F86" s="22">
        <f>SUM(F44:F85)</f>
        <v>0</v>
      </c>
      <c r="G86" s="19" t="s">
        <v>53</v>
      </c>
    </row>
    <row r="87" spans="1:7" ht="12" customHeight="1" x14ac:dyDescent="0.2">
      <c r="A87" s="24" t="s">
        <v>157</v>
      </c>
      <c r="B87" s="125" t="s">
        <v>158</v>
      </c>
      <c r="C87" s="125"/>
      <c r="D87" s="125"/>
      <c r="E87" s="125"/>
      <c r="F87" s="125"/>
      <c r="G87" s="125"/>
    </row>
    <row r="88" spans="1:7" ht="14.45" customHeight="1" x14ac:dyDescent="0.2">
      <c r="A88" s="14" t="s">
        <v>159</v>
      </c>
      <c r="B88" s="28" t="s">
        <v>160</v>
      </c>
      <c r="C88" s="16">
        <v>900</v>
      </c>
      <c r="D88" s="29" t="s">
        <v>23</v>
      </c>
      <c r="E88" s="63"/>
      <c r="F88" s="18">
        <f t="shared" ref="F88:F115" si="3">C88*E88</f>
        <v>0</v>
      </c>
      <c r="G88" s="19" t="s">
        <v>24</v>
      </c>
    </row>
    <row r="89" spans="1:7" ht="14.45" customHeight="1" x14ac:dyDescent="0.2">
      <c r="A89" s="14" t="s">
        <v>161</v>
      </c>
      <c r="B89" s="28" t="s">
        <v>162</v>
      </c>
      <c r="C89" s="16">
        <v>900</v>
      </c>
      <c r="D89" s="29" t="s">
        <v>23</v>
      </c>
      <c r="E89" s="63"/>
      <c r="F89" s="18">
        <f t="shared" si="3"/>
        <v>0</v>
      </c>
      <c r="G89" s="19" t="s">
        <v>24</v>
      </c>
    </row>
    <row r="90" spans="1:7" ht="14.45" customHeight="1" x14ac:dyDescent="0.2">
      <c r="A90" s="14" t="s">
        <v>163</v>
      </c>
      <c r="B90" s="19" t="s">
        <v>164</v>
      </c>
      <c r="C90" s="16">
        <v>3407</v>
      </c>
      <c r="D90" s="29" t="s">
        <v>23</v>
      </c>
      <c r="E90" s="63"/>
      <c r="F90" s="18">
        <f t="shared" si="3"/>
        <v>0</v>
      </c>
      <c r="G90" s="19" t="s">
        <v>24</v>
      </c>
    </row>
    <row r="91" spans="1:7" ht="14.45" customHeight="1" x14ac:dyDescent="0.2">
      <c r="A91" s="14" t="s">
        <v>165</v>
      </c>
      <c r="B91" s="19" t="s">
        <v>166</v>
      </c>
      <c r="C91" s="16">
        <v>154</v>
      </c>
      <c r="D91" s="29" t="s">
        <v>23</v>
      </c>
      <c r="E91" s="63"/>
      <c r="F91" s="18">
        <f t="shared" si="3"/>
        <v>0</v>
      </c>
      <c r="G91" s="19" t="s">
        <v>83</v>
      </c>
    </row>
    <row r="92" spans="1:7" ht="14.45" customHeight="1" x14ac:dyDescent="0.2">
      <c r="A92" s="14" t="s">
        <v>167</v>
      </c>
      <c r="B92" s="19" t="s">
        <v>168</v>
      </c>
      <c r="C92" s="16">
        <v>171</v>
      </c>
      <c r="D92" s="29" t="s">
        <v>23</v>
      </c>
      <c r="E92" s="63"/>
      <c r="F92" s="18">
        <f t="shared" si="3"/>
        <v>0</v>
      </c>
      <c r="G92" s="19" t="s">
        <v>86</v>
      </c>
    </row>
    <row r="93" spans="1:7" ht="14.45" customHeight="1" x14ac:dyDescent="0.2">
      <c r="A93" s="14" t="s">
        <v>169</v>
      </c>
      <c r="B93" s="28" t="s">
        <v>170</v>
      </c>
      <c r="C93" s="16">
        <v>1040</v>
      </c>
      <c r="D93" s="29" t="s">
        <v>23</v>
      </c>
      <c r="E93" s="63"/>
      <c r="F93" s="18">
        <f t="shared" si="3"/>
        <v>0</v>
      </c>
      <c r="G93" s="19" t="s">
        <v>89</v>
      </c>
    </row>
    <row r="94" spans="1:7" ht="14.45" customHeight="1" x14ac:dyDescent="0.2">
      <c r="A94" s="14" t="s">
        <v>171</v>
      </c>
      <c r="B94" s="19" t="s">
        <v>172</v>
      </c>
      <c r="C94" s="16">
        <v>1161</v>
      </c>
      <c r="D94" s="29" t="s">
        <v>23</v>
      </c>
      <c r="E94" s="63"/>
      <c r="F94" s="18">
        <f t="shared" si="3"/>
        <v>0</v>
      </c>
      <c r="G94" s="19" t="s">
        <v>92</v>
      </c>
    </row>
    <row r="95" spans="1:7" ht="14.45" customHeight="1" x14ac:dyDescent="0.2">
      <c r="A95" s="14" t="s">
        <v>173</v>
      </c>
      <c r="B95" s="28" t="s">
        <v>174</v>
      </c>
      <c r="C95" s="16">
        <v>166</v>
      </c>
      <c r="D95" s="29" t="s">
        <v>23</v>
      </c>
      <c r="E95" s="63"/>
      <c r="F95" s="18">
        <f t="shared" si="3"/>
        <v>0</v>
      </c>
      <c r="G95" s="19" t="s">
        <v>26</v>
      </c>
    </row>
    <row r="96" spans="1:7" ht="14.45" customHeight="1" x14ac:dyDescent="0.2">
      <c r="A96" s="14" t="s">
        <v>175</v>
      </c>
      <c r="B96" s="28" t="s">
        <v>176</v>
      </c>
      <c r="C96" s="16">
        <v>277</v>
      </c>
      <c r="D96" s="29" t="s">
        <v>23</v>
      </c>
      <c r="E96" s="63"/>
      <c r="F96" s="18">
        <f t="shared" si="3"/>
        <v>0</v>
      </c>
      <c r="G96" s="19" t="s">
        <v>26</v>
      </c>
    </row>
    <row r="97" spans="1:7" ht="14.45" customHeight="1" x14ac:dyDescent="0.2">
      <c r="A97" s="14" t="s">
        <v>177</v>
      </c>
      <c r="B97" s="28" t="s">
        <v>178</v>
      </c>
      <c r="C97" s="16">
        <v>119</v>
      </c>
      <c r="D97" s="29" t="s">
        <v>23</v>
      </c>
      <c r="E97" s="63"/>
      <c r="F97" s="18">
        <f t="shared" si="3"/>
        <v>0</v>
      </c>
      <c r="G97" s="19" t="s">
        <v>26</v>
      </c>
    </row>
    <row r="98" spans="1:7" ht="24.6" customHeight="1" x14ac:dyDescent="0.2">
      <c r="A98" s="14" t="s">
        <v>179</v>
      </c>
      <c r="B98" s="28" t="s">
        <v>180</v>
      </c>
      <c r="C98" s="16">
        <f>ROUNDUP(C64/1.06,0)</f>
        <v>2367</v>
      </c>
      <c r="D98" s="29" t="s">
        <v>181</v>
      </c>
      <c r="E98" s="63"/>
      <c r="F98" s="18">
        <f t="shared" si="3"/>
        <v>0</v>
      </c>
      <c r="G98" s="19" t="s">
        <v>24</v>
      </c>
    </row>
    <row r="99" spans="1:7" ht="24.6" customHeight="1" x14ac:dyDescent="0.2">
      <c r="A99" s="14" t="s">
        <v>182</v>
      </c>
      <c r="B99" s="28" t="s">
        <v>180</v>
      </c>
      <c r="C99" s="16">
        <v>167</v>
      </c>
      <c r="D99" s="29" t="s">
        <v>181</v>
      </c>
      <c r="E99" s="63"/>
      <c r="F99" s="18">
        <f t="shared" si="3"/>
        <v>0</v>
      </c>
      <c r="G99" s="19" t="s">
        <v>26</v>
      </c>
    </row>
    <row r="100" spans="1:7" ht="39.6" customHeight="1" x14ac:dyDescent="0.2">
      <c r="A100" s="14" t="s">
        <v>183</v>
      </c>
      <c r="B100" s="28" t="s">
        <v>184</v>
      </c>
      <c r="C100" s="16">
        <v>81</v>
      </c>
      <c r="D100" s="29" t="s">
        <v>181</v>
      </c>
      <c r="E100" s="63"/>
      <c r="F100" s="18">
        <f t="shared" si="3"/>
        <v>0</v>
      </c>
      <c r="G100" s="19" t="s">
        <v>24</v>
      </c>
    </row>
    <row r="101" spans="1:7" ht="39.6" customHeight="1" x14ac:dyDescent="0.2">
      <c r="A101" s="14" t="s">
        <v>185</v>
      </c>
      <c r="B101" s="28" t="s">
        <v>184</v>
      </c>
      <c r="C101" s="16">
        <v>14</v>
      </c>
      <c r="D101" s="29" t="s">
        <v>181</v>
      </c>
      <c r="E101" s="63"/>
      <c r="F101" s="18">
        <f t="shared" si="3"/>
        <v>0</v>
      </c>
      <c r="G101" s="19" t="s">
        <v>26</v>
      </c>
    </row>
    <row r="102" spans="1:7" ht="14.45" customHeight="1" x14ac:dyDescent="0.2">
      <c r="A102" s="14" t="s">
        <v>186</v>
      </c>
      <c r="B102" s="28" t="s">
        <v>187</v>
      </c>
      <c r="C102" s="16">
        <v>245</v>
      </c>
      <c r="D102" s="29" t="s">
        <v>23</v>
      </c>
      <c r="E102" s="63"/>
      <c r="F102" s="18">
        <f t="shared" si="3"/>
        <v>0</v>
      </c>
      <c r="G102" s="19" t="s">
        <v>24</v>
      </c>
    </row>
    <row r="103" spans="1:7" ht="14.45" customHeight="1" x14ac:dyDescent="0.2">
      <c r="A103" s="14" t="s">
        <v>188</v>
      </c>
      <c r="B103" s="28" t="s">
        <v>187</v>
      </c>
      <c r="C103" s="16">
        <v>1961</v>
      </c>
      <c r="D103" s="29" t="s">
        <v>23</v>
      </c>
      <c r="E103" s="63"/>
      <c r="F103" s="18">
        <f t="shared" si="3"/>
        <v>0</v>
      </c>
      <c r="G103" s="19" t="s">
        <v>26</v>
      </c>
    </row>
    <row r="104" spans="1:7" ht="14.45" customHeight="1" x14ac:dyDescent="0.2">
      <c r="A104" s="14" t="s">
        <v>189</v>
      </c>
      <c r="B104" s="28" t="s">
        <v>190</v>
      </c>
      <c r="C104" s="16">
        <v>715</v>
      </c>
      <c r="D104" s="29" t="s">
        <v>23</v>
      </c>
      <c r="E104" s="63"/>
      <c r="F104" s="18">
        <f t="shared" si="3"/>
        <v>0</v>
      </c>
      <c r="G104" s="19" t="s">
        <v>24</v>
      </c>
    </row>
    <row r="105" spans="1:7" ht="14.45" customHeight="1" x14ac:dyDescent="0.2">
      <c r="A105" s="14" t="s">
        <v>191</v>
      </c>
      <c r="B105" s="28" t="s">
        <v>190</v>
      </c>
      <c r="C105" s="16">
        <v>849</v>
      </c>
      <c r="D105" s="29" t="s">
        <v>23</v>
      </c>
      <c r="E105" s="63"/>
      <c r="F105" s="18">
        <f t="shared" si="3"/>
        <v>0</v>
      </c>
      <c r="G105" s="19" t="s">
        <v>26</v>
      </c>
    </row>
    <row r="106" spans="1:7" ht="14.45" customHeight="1" x14ac:dyDescent="0.2">
      <c r="A106" s="14" t="s">
        <v>192</v>
      </c>
      <c r="B106" s="28" t="s">
        <v>232</v>
      </c>
      <c r="C106" s="16">
        <v>1150</v>
      </c>
      <c r="D106" s="29" t="s">
        <v>23</v>
      </c>
      <c r="E106" s="63"/>
      <c r="F106" s="18">
        <f t="shared" si="3"/>
        <v>0</v>
      </c>
      <c r="G106" s="23" t="s">
        <v>239</v>
      </c>
    </row>
    <row r="107" spans="1:7" ht="14.45" customHeight="1" x14ac:dyDescent="0.2">
      <c r="A107" s="14" t="s">
        <v>192</v>
      </c>
      <c r="B107" s="28" t="s">
        <v>233</v>
      </c>
      <c r="C107" s="16">
        <v>890</v>
      </c>
      <c r="D107" s="29" t="s">
        <v>23</v>
      </c>
      <c r="E107" s="63"/>
      <c r="F107" s="18">
        <f t="shared" si="3"/>
        <v>0</v>
      </c>
      <c r="G107" s="23" t="s">
        <v>239</v>
      </c>
    </row>
    <row r="108" spans="1:7" ht="14.45" customHeight="1" x14ac:dyDescent="0.2">
      <c r="A108" s="14" t="s">
        <v>193</v>
      </c>
      <c r="B108" s="28" t="s">
        <v>194</v>
      </c>
      <c r="C108" s="16">
        <v>2509</v>
      </c>
      <c r="D108" s="29" t="s">
        <v>23</v>
      </c>
      <c r="E108" s="63"/>
      <c r="F108" s="18">
        <f t="shared" si="3"/>
        <v>0</v>
      </c>
      <c r="G108" s="19" t="s">
        <v>24</v>
      </c>
    </row>
    <row r="109" spans="1:7" ht="14.45" customHeight="1" x14ac:dyDescent="0.2">
      <c r="A109" s="14" t="s">
        <v>195</v>
      </c>
      <c r="B109" s="28" t="s">
        <v>194</v>
      </c>
      <c r="C109" s="16">
        <v>177</v>
      </c>
      <c r="D109" s="29" t="s">
        <v>23</v>
      </c>
      <c r="E109" s="63"/>
      <c r="F109" s="18">
        <f t="shared" si="3"/>
        <v>0</v>
      </c>
      <c r="G109" s="19" t="s">
        <v>26</v>
      </c>
    </row>
    <row r="110" spans="1:7" ht="14.45" customHeight="1" x14ac:dyDescent="0.2">
      <c r="A110" s="14" t="s">
        <v>196</v>
      </c>
      <c r="B110" s="28" t="s">
        <v>197</v>
      </c>
      <c r="C110" s="16">
        <v>85</v>
      </c>
      <c r="D110" s="29" t="s">
        <v>16</v>
      </c>
      <c r="E110" s="63"/>
      <c r="F110" s="18">
        <f t="shared" si="3"/>
        <v>0</v>
      </c>
      <c r="G110" s="23"/>
    </row>
    <row r="111" spans="1:7" ht="14.25" customHeight="1" x14ac:dyDescent="0.2">
      <c r="A111" s="14" t="s">
        <v>198</v>
      </c>
      <c r="B111" s="28" t="s">
        <v>246</v>
      </c>
      <c r="C111" s="16">
        <v>85</v>
      </c>
      <c r="D111" s="29" t="s">
        <v>16</v>
      </c>
      <c r="E111" s="63"/>
      <c r="F111" s="18">
        <f t="shared" si="3"/>
        <v>0</v>
      </c>
      <c r="G111" s="23"/>
    </row>
    <row r="112" spans="1:7" ht="24" x14ac:dyDescent="0.2">
      <c r="A112" s="14" t="s">
        <v>199</v>
      </c>
      <c r="B112" s="28" t="s">
        <v>242</v>
      </c>
      <c r="C112" s="16">
        <v>150</v>
      </c>
      <c r="D112" s="29" t="s">
        <v>16</v>
      </c>
      <c r="E112" s="63"/>
      <c r="F112" s="18">
        <f t="shared" si="3"/>
        <v>0</v>
      </c>
      <c r="G112" s="23"/>
    </row>
    <row r="113" spans="1:7" x14ac:dyDescent="0.2">
      <c r="A113" s="14" t="s">
        <v>200</v>
      </c>
      <c r="B113" s="28" t="s">
        <v>241</v>
      </c>
      <c r="C113" s="16">
        <v>1</v>
      </c>
      <c r="D113" s="29" t="s">
        <v>16</v>
      </c>
      <c r="E113" s="63"/>
      <c r="F113" s="18">
        <f t="shared" si="3"/>
        <v>0</v>
      </c>
      <c r="G113" s="23"/>
    </row>
    <row r="114" spans="1:7" ht="36" x14ac:dyDescent="0.2">
      <c r="A114" s="14" t="s">
        <v>201</v>
      </c>
      <c r="B114" s="28" t="s">
        <v>240</v>
      </c>
      <c r="C114" s="16">
        <v>1</v>
      </c>
      <c r="D114" s="29" t="s">
        <v>153</v>
      </c>
      <c r="E114" s="63"/>
      <c r="F114" s="18">
        <f t="shared" si="3"/>
        <v>0</v>
      </c>
      <c r="G114" s="23"/>
    </row>
    <row r="115" spans="1:7" s="20" customFormat="1" ht="14.45" customHeight="1" x14ac:dyDescent="0.25">
      <c r="A115" s="14" t="s">
        <v>202</v>
      </c>
      <c r="B115" s="15" t="s">
        <v>51</v>
      </c>
      <c r="C115" s="16">
        <v>3</v>
      </c>
      <c r="D115" s="17" t="s">
        <v>49</v>
      </c>
      <c r="E115" s="63">
        <f>SUM(F88:F114)/100</f>
        <v>0</v>
      </c>
      <c r="F115" s="18">
        <f t="shared" si="3"/>
        <v>0</v>
      </c>
      <c r="G115" s="19"/>
    </row>
    <row r="116" spans="1:7" ht="12" customHeight="1" x14ac:dyDescent="0.2">
      <c r="A116" s="21"/>
      <c r="B116" s="124" t="s">
        <v>52</v>
      </c>
      <c r="C116" s="124"/>
      <c r="D116" s="124"/>
      <c r="E116" s="124"/>
      <c r="F116" s="22">
        <f>SUM(F88:F115)</f>
        <v>0</v>
      </c>
      <c r="G116" s="23" t="s">
        <v>53</v>
      </c>
    </row>
    <row r="117" spans="1:7" ht="12" customHeight="1" x14ac:dyDescent="0.2">
      <c r="A117" s="24" t="s">
        <v>203</v>
      </c>
      <c r="B117" s="126" t="s">
        <v>204</v>
      </c>
      <c r="C117" s="126"/>
      <c r="D117" s="126"/>
      <c r="E117" s="126"/>
      <c r="F117" s="126"/>
      <c r="G117" s="126"/>
    </row>
    <row r="118" spans="1:7" s="35" customFormat="1" ht="14.45" customHeight="1" x14ac:dyDescent="0.2">
      <c r="A118" s="14" t="s">
        <v>205</v>
      </c>
      <c r="B118" s="19" t="s">
        <v>207</v>
      </c>
      <c r="C118" s="16">
        <v>1</v>
      </c>
      <c r="D118" s="17" t="s">
        <v>153</v>
      </c>
      <c r="E118" s="65"/>
      <c r="F118" s="18">
        <f t="shared" ref="F118:F131" si="4">C118*E118</f>
        <v>0</v>
      </c>
      <c r="G118" s="36"/>
    </row>
    <row r="119" spans="1:7" s="35" customFormat="1" ht="14.45" customHeight="1" x14ac:dyDescent="0.2">
      <c r="A119" s="14" t="s">
        <v>206</v>
      </c>
      <c r="B119" s="19" t="s">
        <v>234</v>
      </c>
      <c r="C119" s="16">
        <v>1</v>
      </c>
      <c r="D119" s="17" t="s">
        <v>153</v>
      </c>
      <c r="E119" s="65"/>
      <c r="F119" s="18">
        <f t="shared" si="4"/>
        <v>0</v>
      </c>
      <c r="G119" s="36"/>
    </row>
    <row r="120" spans="1:7" s="35" customFormat="1" ht="14.45" customHeight="1" x14ac:dyDescent="0.2">
      <c r="A120" s="14" t="s">
        <v>208</v>
      </c>
      <c r="B120" s="19" t="s">
        <v>209</v>
      </c>
      <c r="C120" s="16">
        <v>1</v>
      </c>
      <c r="D120" s="17" t="s">
        <v>153</v>
      </c>
      <c r="E120" s="65"/>
      <c r="F120" s="18">
        <f t="shared" si="4"/>
        <v>0</v>
      </c>
      <c r="G120" s="36"/>
    </row>
    <row r="121" spans="1:7" s="35" customFormat="1" ht="14.25" customHeight="1" x14ac:dyDescent="0.2">
      <c r="A121" s="14" t="s">
        <v>210</v>
      </c>
      <c r="B121" s="19" t="s">
        <v>211</v>
      </c>
      <c r="C121" s="16">
        <v>10</v>
      </c>
      <c r="D121" s="17" t="s">
        <v>138</v>
      </c>
      <c r="E121" s="65"/>
      <c r="F121" s="18">
        <f t="shared" si="4"/>
        <v>0</v>
      </c>
      <c r="G121" s="36"/>
    </row>
    <row r="122" spans="1:7" s="35" customFormat="1" ht="14.45" customHeight="1" x14ac:dyDescent="0.2">
      <c r="A122" s="14" t="s">
        <v>212</v>
      </c>
      <c r="B122" s="19" t="s">
        <v>213</v>
      </c>
      <c r="C122" s="16">
        <v>1</v>
      </c>
      <c r="D122" s="17" t="s">
        <v>153</v>
      </c>
      <c r="E122" s="65"/>
      <c r="F122" s="18">
        <f t="shared" si="4"/>
        <v>0</v>
      </c>
      <c r="G122" s="36"/>
    </row>
    <row r="123" spans="1:7" s="35" customFormat="1" ht="14.45" customHeight="1" x14ac:dyDescent="0.2">
      <c r="A123" s="14" t="s">
        <v>214</v>
      </c>
      <c r="B123" s="19" t="s">
        <v>215</v>
      </c>
      <c r="C123" s="16">
        <v>85</v>
      </c>
      <c r="D123" s="17" t="s">
        <v>138</v>
      </c>
      <c r="E123" s="65"/>
      <c r="F123" s="18">
        <f t="shared" si="4"/>
        <v>0</v>
      </c>
      <c r="G123" s="36"/>
    </row>
    <row r="124" spans="1:7" s="35" customFormat="1" ht="14.45" customHeight="1" x14ac:dyDescent="0.2">
      <c r="A124" s="14" t="s">
        <v>216</v>
      </c>
      <c r="B124" s="19" t="s">
        <v>217</v>
      </c>
      <c r="C124" s="16">
        <v>1</v>
      </c>
      <c r="D124" s="17" t="s">
        <v>153</v>
      </c>
      <c r="E124" s="65"/>
      <c r="F124" s="18">
        <f t="shared" si="4"/>
        <v>0</v>
      </c>
      <c r="G124" s="36"/>
    </row>
    <row r="125" spans="1:7" s="35" customFormat="1" ht="14.45" customHeight="1" x14ac:dyDescent="0.2">
      <c r="A125" s="14" t="s">
        <v>218</v>
      </c>
      <c r="B125" s="19" t="s">
        <v>219</v>
      </c>
      <c r="C125" s="16">
        <v>1</v>
      </c>
      <c r="D125" s="17" t="s">
        <v>153</v>
      </c>
      <c r="E125" s="65"/>
      <c r="F125" s="18">
        <f t="shared" si="4"/>
        <v>0</v>
      </c>
      <c r="G125" s="36"/>
    </row>
    <row r="126" spans="1:7" s="35" customFormat="1" ht="24" x14ac:dyDescent="0.2">
      <c r="A126" s="14" t="s">
        <v>220</v>
      </c>
      <c r="B126" s="28" t="s">
        <v>247</v>
      </c>
      <c r="C126" s="16">
        <v>1</v>
      </c>
      <c r="D126" s="17" t="s">
        <v>153</v>
      </c>
      <c r="E126" s="65"/>
      <c r="F126" s="18">
        <f t="shared" si="4"/>
        <v>0</v>
      </c>
      <c r="G126" s="36"/>
    </row>
    <row r="127" spans="1:7" s="35" customFormat="1" ht="14.45" customHeight="1" x14ac:dyDescent="0.2">
      <c r="A127" s="14" t="s">
        <v>222</v>
      </c>
      <c r="B127" s="19" t="s">
        <v>221</v>
      </c>
      <c r="C127" s="16">
        <v>1</v>
      </c>
      <c r="D127" s="17" t="s">
        <v>153</v>
      </c>
      <c r="E127" s="65"/>
      <c r="F127" s="18">
        <f t="shared" si="4"/>
        <v>0</v>
      </c>
      <c r="G127" s="36"/>
    </row>
    <row r="128" spans="1:7" s="35" customFormat="1" ht="14.45" customHeight="1" x14ac:dyDescent="0.2">
      <c r="A128" s="14" t="s">
        <v>224</v>
      </c>
      <c r="B128" s="19" t="s">
        <v>223</v>
      </c>
      <c r="C128" s="16">
        <v>1</v>
      </c>
      <c r="D128" s="17" t="s">
        <v>153</v>
      </c>
      <c r="E128" s="65"/>
      <c r="F128" s="18">
        <f t="shared" si="4"/>
        <v>0</v>
      </c>
      <c r="G128" s="36"/>
    </row>
    <row r="129" spans="1:7" ht="24" x14ac:dyDescent="0.2">
      <c r="A129" s="14" t="s">
        <v>226</v>
      </c>
      <c r="B129" s="28" t="s">
        <v>225</v>
      </c>
      <c r="C129" s="16">
        <v>1</v>
      </c>
      <c r="D129" s="17" t="s">
        <v>153</v>
      </c>
      <c r="E129" s="63"/>
      <c r="F129" s="18">
        <f t="shared" si="4"/>
        <v>0</v>
      </c>
      <c r="G129" s="23"/>
    </row>
    <row r="130" spans="1:7" ht="24" x14ac:dyDescent="0.2">
      <c r="A130" s="14" t="s">
        <v>235</v>
      </c>
      <c r="B130" s="28" t="s">
        <v>236</v>
      </c>
      <c r="C130" s="16">
        <v>1</v>
      </c>
      <c r="D130" s="17" t="s">
        <v>153</v>
      </c>
      <c r="E130" s="63"/>
      <c r="F130" s="18">
        <f t="shared" si="4"/>
        <v>0</v>
      </c>
      <c r="G130" s="23"/>
    </row>
    <row r="131" spans="1:7" s="20" customFormat="1" ht="14.45" customHeight="1" x14ac:dyDescent="0.25">
      <c r="A131" s="14" t="s">
        <v>227</v>
      </c>
      <c r="B131" s="15" t="s">
        <v>48</v>
      </c>
      <c r="C131" s="16">
        <v>5</v>
      </c>
      <c r="D131" s="17" t="s">
        <v>49</v>
      </c>
      <c r="E131" s="63">
        <f>SUM(F118:F130)/100</f>
        <v>0</v>
      </c>
      <c r="F131" s="18">
        <f t="shared" si="4"/>
        <v>0</v>
      </c>
      <c r="G131" s="19"/>
    </row>
    <row r="132" spans="1:7" s="35" customFormat="1" ht="12" customHeight="1" x14ac:dyDescent="0.2">
      <c r="A132" s="37"/>
      <c r="B132" s="119" t="s">
        <v>52</v>
      </c>
      <c r="C132" s="119"/>
      <c r="D132" s="119"/>
      <c r="E132" s="119"/>
      <c r="F132" s="38">
        <f>SUM(F118:F131)</f>
        <v>0</v>
      </c>
      <c r="G132" s="39"/>
    </row>
    <row r="133" spans="1:7" ht="18" customHeight="1" x14ac:dyDescent="0.25">
      <c r="A133" s="40"/>
      <c r="B133" s="41" t="s">
        <v>228</v>
      </c>
      <c r="C133" s="42"/>
      <c r="D133" s="42"/>
      <c r="E133" s="42"/>
      <c r="F133" s="42"/>
      <c r="G133" s="56"/>
    </row>
    <row r="134" spans="1:7" ht="15" customHeight="1" x14ac:dyDescent="0.2">
      <c r="A134" s="43" t="s">
        <v>14</v>
      </c>
      <c r="B134" s="44" t="s">
        <v>15</v>
      </c>
      <c r="C134" s="57"/>
      <c r="D134" s="57"/>
      <c r="E134" s="57"/>
      <c r="F134" s="66">
        <f>F31</f>
        <v>0</v>
      </c>
      <c r="G134" s="45" t="s">
        <v>53</v>
      </c>
    </row>
    <row r="135" spans="1:7" ht="15" customHeight="1" x14ac:dyDescent="0.2">
      <c r="A135" s="43" t="s">
        <v>54</v>
      </c>
      <c r="B135" s="44" t="s">
        <v>55</v>
      </c>
      <c r="C135" s="57"/>
      <c r="D135" s="57"/>
      <c r="E135" s="57"/>
      <c r="F135" s="67">
        <f>F42</f>
        <v>0</v>
      </c>
      <c r="G135" s="45" t="s">
        <v>53</v>
      </c>
    </row>
    <row r="136" spans="1:7" ht="15" customHeight="1" x14ac:dyDescent="0.2">
      <c r="A136" s="43" t="s">
        <v>73</v>
      </c>
      <c r="B136" s="46" t="s">
        <v>74</v>
      </c>
      <c r="C136" s="57"/>
      <c r="D136" s="57"/>
      <c r="E136" s="57"/>
      <c r="F136" s="67">
        <f>F86</f>
        <v>0</v>
      </c>
      <c r="G136" s="47" t="s">
        <v>53</v>
      </c>
    </row>
    <row r="137" spans="1:7" ht="15" customHeight="1" x14ac:dyDescent="0.2">
      <c r="A137" s="43" t="s">
        <v>157</v>
      </c>
      <c r="B137" s="46" t="s">
        <v>158</v>
      </c>
      <c r="C137" s="57"/>
      <c r="D137" s="57"/>
      <c r="E137" s="57"/>
      <c r="F137" s="67">
        <f>F116</f>
        <v>0</v>
      </c>
      <c r="G137" s="45" t="s">
        <v>53</v>
      </c>
    </row>
    <row r="138" spans="1:7" ht="15" customHeight="1" x14ac:dyDescent="0.2">
      <c r="A138" s="43" t="s">
        <v>203</v>
      </c>
      <c r="B138" s="46" t="s">
        <v>204</v>
      </c>
      <c r="C138" s="57"/>
      <c r="D138" s="57"/>
      <c r="E138" s="57"/>
      <c r="F138" s="68">
        <f>F132</f>
        <v>0</v>
      </c>
      <c r="G138" s="45" t="s">
        <v>53</v>
      </c>
    </row>
    <row r="139" spans="1:7" ht="15" customHeight="1" thickBot="1" x14ac:dyDescent="0.25">
      <c r="A139" s="58"/>
      <c r="B139" s="59"/>
      <c r="C139" s="59"/>
      <c r="D139" s="59"/>
      <c r="E139" s="59"/>
      <c r="F139" s="60"/>
      <c r="G139" s="48"/>
    </row>
    <row r="140" spans="1:7" ht="15" customHeight="1" thickBot="1" x14ac:dyDescent="0.25">
      <c r="A140" s="58"/>
      <c r="B140" s="49" t="s">
        <v>229</v>
      </c>
      <c r="C140" s="61"/>
      <c r="D140" s="61"/>
      <c r="E140" s="61"/>
      <c r="F140" s="69">
        <f>SUM(F134:F139)</f>
        <v>0</v>
      </c>
      <c r="G140" s="45" t="s">
        <v>53</v>
      </c>
    </row>
  </sheetData>
  <sheetProtection selectLockedCells="1" selectUnlockedCells="1"/>
  <autoFilter ref="A12:G138" xr:uid="{00000000-0009-0000-0000-000000000000}"/>
  <mergeCells count="12">
    <mergeCell ref="B132:E132"/>
    <mergeCell ref="A2:A4"/>
    <mergeCell ref="F2:G2"/>
    <mergeCell ref="F3:G3"/>
    <mergeCell ref="F4:G4"/>
    <mergeCell ref="B31:E31"/>
    <mergeCell ref="B42:E42"/>
    <mergeCell ref="B43:G43"/>
    <mergeCell ref="B86:E86"/>
    <mergeCell ref="B87:G87"/>
    <mergeCell ref="B116:E116"/>
    <mergeCell ref="B117:G117"/>
  </mergeCells>
  <phoneticPr fontId="14" type="noConversion"/>
  <pageMargins left="0.78749999999999998" right="0.78749999999999998" top="1.0527777777777778" bottom="1.0527777777777778" header="0.78749999999999998" footer="0.78749999999999998"/>
  <pageSetup paperSize="9" scale="71" orientation="portrait" useFirstPageNumber="1" horizontalDpi="300" verticalDpi="300" r:id="rId1"/>
  <headerFooter alignWithMargins="0">
    <oddHeader>&amp;C&amp;"Times New Roman,Normálne"&amp;12&amp;A</oddHeader>
    <oddFooter>&amp;C&amp;"Times New Roman,Normálne"&amp;12Strana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Návrh na plnenie kritéria</vt:lpstr>
      <vt:lpstr>VV-Nám_Slobody_VO_rozvody NN</vt:lpstr>
      <vt:lpstr>'VV-Nám_Slobody_VO_rozvody NN'!Excel_BuiltIn__FilterDatabase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Nyulassy Juraj, Ing.</dc:creator>
  <cp:lastModifiedBy>Vičanová Alexandra, Mgr.</cp:lastModifiedBy>
  <dcterms:created xsi:type="dcterms:W3CDTF">2022-04-06T13:31:07Z</dcterms:created>
  <dcterms:modified xsi:type="dcterms:W3CDTF">2022-06-07T14:26:17Z</dcterms:modified>
</cp:coreProperties>
</file>