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KROSplus archiv\2022\2202210_štbk_nádražní\2022_05_18\"/>
    </mc:Choice>
  </mc:AlternateContent>
  <bookViews>
    <workbookView xWindow="0" yWindow="0" windowWidth="0" windowHeight="0"/>
  </bookViews>
  <sheets>
    <sheet name="Rekapitulace stavby" sheetId="1" r:id="rId1"/>
    <sheet name="SO 101 - Chodník" sheetId="2" r:id="rId2"/>
    <sheet name="VON - Vedlejší a ostatní 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101 - Chodník'!$C$121:$K$271</definedName>
    <definedName name="_xlnm.Print_Area" localSheetId="1">'SO 101 - Chodník'!$C$4:$J$39,'SO 101 - Chodník'!$C$50:$J$76,'SO 101 - Chodník'!$C$82:$J$103,'SO 101 - Chodník'!$C$109:$K$271</definedName>
    <definedName name="_xlnm.Print_Titles" localSheetId="1">'SO 101 - Chodník'!$121:$121</definedName>
    <definedName name="_xlnm._FilterDatabase" localSheetId="2" hidden="1">'VON - Vedlejší a ostatní ...'!$C$120:$K$219</definedName>
    <definedName name="_xlnm.Print_Area" localSheetId="2">'VON - Vedlejší a ostatní ...'!$C$4:$J$39,'VON - Vedlejší a ostatní ...'!$C$50:$J$76,'VON - Vedlejší a ostatní ...'!$C$82:$J$102,'VON - Vedlejší a ostatní ...'!$C$108:$K$219</definedName>
    <definedName name="_xlnm.Print_Titles" localSheetId="2">'VON - Vedlejší a ostatní ...'!$120:$120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213"/>
  <c r="BH213"/>
  <c r="BG213"/>
  <c r="BF213"/>
  <c r="T213"/>
  <c r="T212"/>
  <c r="R213"/>
  <c r="R212"/>
  <c r="P213"/>
  <c r="P212"/>
  <c r="BI205"/>
  <c r="BH205"/>
  <c r="BG205"/>
  <c r="BF205"/>
  <c r="T205"/>
  <c r="T204"/>
  <c r="R205"/>
  <c r="R204"/>
  <c r="P205"/>
  <c r="P204"/>
  <c r="BI195"/>
  <c r="BH195"/>
  <c r="BG195"/>
  <c r="BF195"/>
  <c r="T195"/>
  <c r="R195"/>
  <c r="P195"/>
  <c r="BI189"/>
  <c r="BH189"/>
  <c r="BG189"/>
  <c r="BF189"/>
  <c r="T189"/>
  <c r="R189"/>
  <c r="P189"/>
  <c r="BI179"/>
  <c r="BH179"/>
  <c r="BG179"/>
  <c r="BF179"/>
  <c r="T179"/>
  <c r="R179"/>
  <c r="P179"/>
  <c r="BI173"/>
  <c r="BH173"/>
  <c r="BG173"/>
  <c r="BF173"/>
  <c r="T173"/>
  <c r="R173"/>
  <c r="P173"/>
  <c r="BI166"/>
  <c r="BH166"/>
  <c r="BG166"/>
  <c r="BF166"/>
  <c r="T166"/>
  <c r="R166"/>
  <c r="P166"/>
  <c r="BI159"/>
  <c r="BH159"/>
  <c r="BG159"/>
  <c r="BF159"/>
  <c r="T159"/>
  <c r="R159"/>
  <c r="P159"/>
  <c r="BI153"/>
  <c r="BH153"/>
  <c r="BG153"/>
  <c r="BF153"/>
  <c r="T153"/>
  <c r="R153"/>
  <c r="P153"/>
  <c r="BI147"/>
  <c r="BH147"/>
  <c r="BG147"/>
  <c r="BF147"/>
  <c r="T147"/>
  <c r="R147"/>
  <c r="P147"/>
  <c r="BI141"/>
  <c r="BH141"/>
  <c r="BG141"/>
  <c r="BF141"/>
  <c r="T141"/>
  <c r="R141"/>
  <c r="P141"/>
  <c r="BI134"/>
  <c r="BH134"/>
  <c r="BG134"/>
  <c r="BF134"/>
  <c r="T134"/>
  <c r="R134"/>
  <c r="P134"/>
  <c r="BI130"/>
  <c r="BH130"/>
  <c r="BG130"/>
  <c r="BF130"/>
  <c r="T130"/>
  <c r="R130"/>
  <c r="P130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115"/>
  <c r="E7"/>
  <c r="E111"/>
  <c i="2" r="J37"/>
  <c r="J36"/>
  <c i="1" r="AY95"/>
  <c i="2" r="J35"/>
  <c i="1" r="AX95"/>
  <c i="2" r="BI271"/>
  <c r="BH271"/>
  <c r="BG271"/>
  <c r="BF271"/>
  <c r="T271"/>
  <c r="T270"/>
  <c r="R271"/>
  <c r="R270"/>
  <c r="P271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3"/>
  <c r="BH253"/>
  <c r="BG253"/>
  <c r="BF253"/>
  <c r="T253"/>
  <c r="R253"/>
  <c r="P253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40"/>
  <c r="BH240"/>
  <c r="BG240"/>
  <c r="BF240"/>
  <c r="T240"/>
  <c r="R240"/>
  <c r="P240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2"/>
  <c r="BH222"/>
  <c r="BG222"/>
  <c r="BF222"/>
  <c r="T222"/>
  <c r="R222"/>
  <c r="P222"/>
  <c r="BI218"/>
  <c r="BH218"/>
  <c r="BG218"/>
  <c r="BF218"/>
  <c r="T218"/>
  <c r="R218"/>
  <c r="P218"/>
  <c r="BI214"/>
  <c r="BH214"/>
  <c r="BG214"/>
  <c r="BF214"/>
  <c r="T214"/>
  <c r="R214"/>
  <c r="P214"/>
  <c r="BI212"/>
  <c r="BH212"/>
  <c r="BG212"/>
  <c r="BF212"/>
  <c r="T212"/>
  <c r="R212"/>
  <c r="P212"/>
  <c r="BI205"/>
  <c r="BH205"/>
  <c r="BG205"/>
  <c r="BF205"/>
  <c r="T205"/>
  <c r="R205"/>
  <c r="P205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119"/>
  <c r="J17"/>
  <c r="J12"/>
  <c r="J116"/>
  <c r="E7"/>
  <c r="E85"/>
  <c i="1" r="L90"/>
  <c r="AM90"/>
  <c r="AM89"/>
  <c r="L89"/>
  <c r="AM87"/>
  <c r="L87"/>
  <c r="L85"/>
  <c r="L84"/>
  <c i="2" r="BK268"/>
  <c r="J266"/>
  <c r="BK262"/>
  <c r="BK258"/>
  <c r="BK251"/>
  <c r="J248"/>
  <c r="BK240"/>
  <c r="J233"/>
  <c r="J201"/>
  <c r="J189"/>
  <c r="BK169"/>
  <c r="J140"/>
  <c r="J129"/>
  <c r="J245"/>
  <c r="BK235"/>
  <c r="J222"/>
  <c r="BK214"/>
  <c r="BK198"/>
  <c r="J184"/>
  <c r="BK173"/>
  <c r="BK165"/>
  <c r="BK140"/>
  <c r="BK233"/>
  <c r="J205"/>
  <c r="J193"/>
  <c r="BK175"/>
  <c r="J165"/>
  <c r="J136"/>
  <c r="J260"/>
  <c r="J187"/>
  <c r="BK162"/>
  <c i="3" r="J189"/>
  <c r="J213"/>
  <c r="J173"/>
  <c r="BK141"/>
  <c r="BK189"/>
  <c r="J134"/>
  <c i="2" r="J162"/>
  <c r="BK184"/>
  <c r="J133"/>
  <c i="3" r="BK159"/>
  <c r="J166"/>
  <c r="BK134"/>
  <c r="J159"/>
  <c r="J141"/>
  <c r="BK213"/>
  <c r="J179"/>
  <c i="2" r="BK271"/>
  <c r="J268"/>
  <c r="BK264"/>
  <c r="J262"/>
  <c r="BK253"/>
  <c r="J251"/>
  <c r="BK245"/>
  <c r="J237"/>
  <c r="J231"/>
  <c r="J212"/>
  <c r="BK191"/>
  <c r="BK178"/>
  <c r="BK151"/>
  <c r="BK133"/>
  <c i="1" r="AS94"/>
  <c i="2" r="BK212"/>
  <c r="BK195"/>
  <c r="J191"/>
  <c r="BK167"/>
  <c r="BK144"/>
  <c r="BK237"/>
  <c r="J218"/>
  <c r="J198"/>
  <c r="BK181"/>
  <c r="J173"/>
  <c r="J151"/>
  <c r="J258"/>
  <c r="J167"/>
  <c r="J144"/>
  <c i="3" r="J124"/>
  <c r="BK205"/>
  <c r="BK147"/>
  <c r="BK179"/>
  <c r="J147"/>
  <c r="BK124"/>
  <c r="BK195"/>
  <c r="BK173"/>
  <c i="2" r="J271"/>
  <c r="BK266"/>
  <c r="J264"/>
  <c r="BK260"/>
  <c r="J253"/>
  <c r="BK248"/>
  <c r="BK242"/>
  <c r="J235"/>
  <c r="J214"/>
  <c r="J195"/>
  <c r="J181"/>
  <c r="BK155"/>
  <c r="BK136"/>
  <c r="BK125"/>
  <c r="J242"/>
  <c r="BK231"/>
  <c r="BK218"/>
  <c r="BK205"/>
  <c r="BK193"/>
  <c r="J175"/>
  <c r="J159"/>
  <c r="J240"/>
  <c r="BK222"/>
  <c r="BK201"/>
  <c r="BK187"/>
  <c r="J169"/>
  <c r="BK159"/>
  <c r="J125"/>
  <c r="BK189"/>
  <c r="J178"/>
  <c r="J155"/>
  <c r="BK129"/>
  <c i="3" r="BK153"/>
  <c r="J195"/>
  <c r="J130"/>
  <c r="J153"/>
  <c r="BK130"/>
  <c r="J205"/>
  <c r="BK166"/>
  <c i="2" l="1" r="P124"/>
  <c r="R200"/>
  <c r="R217"/>
  <c r="P257"/>
  <c i="3" r="R123"/>
  <c r="R158"/>
  <c i="2" r="T124"/>
  <c r="BK200"/>
  <c r="J200"/>
  <c r="J99"/>
  <c r="BK217"/>
  <c r="J217"/>
  <c r="J100"/>
  <c r="BK257"/>
  <c r="J257"/>
  <c r="J101"/>
  <c i="3" r="BK123"/>
  <c r="J123"/>
  <c r="J98"/>
  <c r="BK158"/>
  <c r="J158"/>
  <c r="J99"/>
  <c i="2" r="R124"/>
  <c r="R123"/>
  <c r="R122"/>
  <c r="P200"/>
  <c r="P217"/>
  <c r="R257"/>
  <c i="3" r="T123"/>
  <c r="T158"/>
  <c i="2" r="BK124"/>
  <c r="J124"/>
  <c r="J98"/>
  <c r="T200"/>
  <c r="T217"/>
  <c r="T257"/>
  <c i="3" r="P123"/>
  <c r="P158"/>
  <c i="2" r="BK270"/>
  <c r="J270"/>
  <c r="J102"/>
  <c i="3" r="BK204"/>
  <c r="J204"/>
  <c r="J100"/>
  <c r="BK212"/>
  <c r="J212"/>
  <c r="J101"/>
  <c r="J89"/>
  <c r="F92"/>
  <c r="BE124"/>
  <c r="BE130"/>
  <c r="BE153"/>
  <c r="BE141"/>
  <c r="BE147"/>
  <c r="BE173"/>
  <c r="BE195"/>
  <c r="BE205"/>
  <c r="BE213"/>
  <c r="E85"/>
  <c r="BE159"/>
  <c r="BE166"/>
  <c r="BE179"/>
  <c r="BE189"/>
  <c i="2" r="BK123"/>
  <c r="BK122"/>
  <c r="J122"/>
  <c r="J96"/>
  <c i="3" r="BE134"/>
  <c i="2" r="J89"/>
  <c r="E112"/>
  <c r="BE133"/>
  <c r="BE144"/>
  <c r="BE155"/>
  <c r="BE169"/>
  <c r="BE178"/>
  <c r="BE193"/>
  <c r="BE198"/>
  <c r="BE129"/>
  <c r="BE151"/>
  <c r="BE165"/>
  <c r="BE191"/>
  <c r="BE205"/>
  <c r="BE212"/>
  <c r="BE231"/>
  <c r="BE235"/>
  <c r="F92"/>
  <c r="BE136"/>
  <c r="BE167"/>
  <c r="BE175"/>
  <c r="BE181"/>
  <c r="BE187"/>
  <c r="BE189"/>
  <c r="BE222"/>
  <c r="BE240"/>
  <c r="BE125"/>
  <c r="BE140"/>
  <c r="BE159"/>
  <c r="BE162"/>
  <c r="BE173"/>
  <c r="BE184"/>
  <c r="BE195"/>
  <c r="BE201"/>
  <c r="BE214"/>
  <c r="BE218"/>
  <c r="BE233"/>
  <c r="BE237"/>
  <c r="BE242"/>
  <c r="BE245"/>
  <c r="BE248"/>
  <c r="BE251"/>
  <c r="BE253"/>
  <c r="BE258"/>
  <c r="BE260"/>
  <c r="BE262"/>
  <c r="BE264"/>
  <c r="BE266"/>
  <c r="BE268"/>
  <c r="BE271"/>
  <c r="J34"/>
  <c i="1" r="AW95"/>
  <c i="3" r="F37"/>
  <c i="1" r="BD96"/>
  <c i="2" r="F37"/>
  <c i="1" r="BD95"/>
  <c i="3" r="J34"/>
  <c i="1" r="AW96"/>
  <c i="2" r="F34"/>
  <c i="1" r="BA95"/>
  <c i="2" r="F36"/>
  <c i="1" r="BC95"/>
  <c i="3" r="F34"/>
  <c i="1" r="BA96"/>
  <c i="2" r="F35"/>
  <c i="1" r="BB95"/>
  <c i="3" r="F35"/>
  <c i="1" r="BB96"/>
  <c i="3" r="F36"/>
  <c i="1" r="BC96"/>
  <c i="3" l="1" r="P122"/>
  <c r="P121"/>
  <c i="1" r="AU96"/>
  <c i="3" r="R122"/>
  <c r="R121"/>
  <c i="2" r="T123"/>
  <c r="T122"/>
  <c i="3" r="T122"/>
  <c r="T121"/>
  <c i="2" r="P123"/>
  <c r="P122"/>
  <c i="1" r="AU95"/>
  <c i="3" r="BK122"/>
  <c r="J122"/>
  <c r="J97"/>
  <c i="2" r="J123"/>
  <c r="J97"/>
  <c r="F33"/>
  <c i="1" r="AZ95"/>
  <c i="2" r="J33"/>
  <c i="1" r="AV95"/>
  <c r="AT95"/>
  <c r="BB94"/>
  <c r="AX94"/>
  <c r="BA94"/>
  <c r="W30"/>
  <c r="BC94"/>
  <c r="W32"/>
  <c i="3" r="J33"/>
  <c i="1" r="AV96"/>
  <c r="AT96"/>
  <c r="BD94"/>
  <c r="W33"/>
  <c i="2" r="J30"/>
  <c i="1" r="AG95"/>
  <c i="3" r="F33"/>
  <c i="1" r="AZ96"/>
  <c i="3" l="1" r="BK121"/>
  <c r="J121"/>
  <c r="J96"/>
  <c i="1" r="AN95"/>
  <c i="2" r="J39"/>
  <c i="1" r="AU94"/>
  <c r="AZ94"/>
  <c r="W29"/>
  <c r="AW94"/>
  <c r="AK30"/>
  <c r="AY94"/>
  <c r="W31"/>
  <c i="3" l="1" r="J30"/>
  <c i="1" r="AG96"/>
  <c r="AV94"/>
  <c r="AK29"/>
  <c i="3" l="1" r="J39"/>
  <c i="1" r="AN96"/>
  <c r="AG94"/>
  <c r="AK26"/>
  <c r="AK3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<sst xmlns="http://schemas.openxmlformats.org/spreadsheetml/2006/main">
  <si>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</si>
  <si>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</si>
  <si>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</si>
  <si>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</si>
  <si>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</si>
  <si>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{88087705-d13f-4c5c-a420-27233cd8f65f}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</si>
  <si>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</si>
  <si>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</si>
  <si>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</si>
  <si>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</si>
  <si>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</si>
  <si>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</si>
  <si>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</si>
  <si>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</si>
  <si>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2202210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</si>
  <si>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</si>
  <si>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</si>
  <si>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Lokalita Nádražní (technická pomoc)</t>
  </si>
  <si>
    <t>KSO:</t>
  </si>
  <si>
    <t>CC-CZ:</t>
  </si>
  <si>
    <t>Místo:</t>
  </si>
  <si>
    <t>Šternberk</t>
  </si>
  <si>
    <t>Datum:</t>
  </si>
  <si>
    <t>17. 5. 2022</t>
  </si>
  <si>
    <t>Zadavatel:</t>
  </si>
  <si>
    <t>IČ:</t>
  </si>
  <si>
    <t>00299529</t>
  </si>
  <si>
    <t>Město Šternberk</t>
  </si>
  <si>
    <t>DIČ:</t>
  </si>
  <si>
    <t>CZ00299529</t>
  </si>
  <si>
    <t>Uchazeč:</t>
  </si>
  <si>
    <t>Vyplň údaj</t>
  </si>
  <si>
    <t>Projektant:</t>
  </si>
  <si>
    <t>25361520</t>
  </si>
  <si>
    <t>Dopravní projektování s.r.o.</t>
  </si>
  <si>
    <t>True</t>
  </si>
  <si>
    <t>Zpracovatel:</t>
  </si>
  <si>
    <t>12678988</t>
  </si>
  <si>
    <t>Ing. Milena Uhlárová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</si>
  <si>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</si>
  <si>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</si>
  <si>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</si>
  <si>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</si>
  <si>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</si>
  <si>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</si>
  <si>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</si>
  <si>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</si>
  <si>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</si>
  <si>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</si>
  <si>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</si>
  <si>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</si>
  <si>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</si>
  <si>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</si>
  <si>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</si>
  <si>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</si>
  <si>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</si>
  <si>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</si>
  <si>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</si>
  <si>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</si>
  <si>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</si>
  <si>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</si>
  <si>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</si>
  <si>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</si>
  <si>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</si>
  <si>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</si>
  <si>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</si>
  <si>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</si>
  <si>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</si>
  <si>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</si>
  <si>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</si>
  <si>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</si>
  <si>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</si>
  <si>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</si>
  <si>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</si>
  <si>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</si>
  <si>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</si>
  <si>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</si>
  <si>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</si>
  <si>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</si>
  <si>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</si>
  <si>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</si>
  <si>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</si>
  <si>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</si>
  <si>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</si>
  <si>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</si>
  <si>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</si>
  <si>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Chodník</t>
  </si>
  <si>
    <t>STA</t>
  </si>
  <si>
    <t>1</t>
  </si>
  <si>
    <t>{6c5ba1b7-7fac-4654-a74f-247545f9c07a}</t>
  </si>
  <si>
    <t>2</t>
  </si>
  <si>
    <t>VON</t>
  </si>
  <si>
    <t>Vedlejší a ostatní náklady</t>
  </si>
  <si>
    <t>{eb8c9cac-4c1b-4a22-9b5a-8666c77998c9}</t>
  </si>
  <si>
    <t>KRYCÍ LIST SOUPISU PRACÍ</t>
  </si>
  <si>
    <t>Objekt:</t>
  </si>
  <si>
    <t>SO 101 - Chodník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</si>
  <si>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</si>
  <si>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</si>
  <si>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</si>
  <si>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</si>
  <si>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</si>
  <si>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</si>
  <si>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</si>
  <si>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</si>
  <si>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</si>
  <si>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</si>
  <si>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</si>
  <si>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</si>
  <si>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</si>
  <si>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</si>
  <si>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</si>
  <si>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</si>
  <si>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</si>
  <si>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</si>
  <si>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</si>
  <si>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</si>
  <si>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</si>
  <si>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</si>
  <si>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</si>
  <si>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</si>
  <si>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</si>
  <si>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</si>
  <si>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</si>
  <si>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</si>
  <si>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</si>
  <si>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113106132</t>
  </si>
  <si>
    <t>Rozebrání dlažeb z betonových nebo kamenných dlaždic komunikací pro pěší strojně pl do 50 m2</t>
  </si>
  <si>
    <t>m2</t>
  </si>
  <si>
    <t>CS ÚRS 2022 01</t>
  </si>
  <si>
    <t>4</t>
  </si>
  <si>
    <t>-30603498</t>
  </si>
  <si>
    <t>VV</t>
  </si>
  <si>
    <t>C.3</t>
  </si>
  <si>
    <t>ldažba bet. 30/30</t>
  </si>
  <si>
    <t>218,2</t>
  </si>
  <si>
    <t>113106134</t>
  </si>
  <si>
    <t>Rozebrání dlažeb ze zámkových dlaždic komunikací pro pěší strojně pl do 50 m2</t>
  </si>
  <si>
    <t>-2127367050</t>
  </si>
  <si>
    <t>ZD 200/100</t>
  </si>
  <si>
    <t>12</t>
  </si>
  <si>
    <t>3</t>
  </si>
  <si>
    <t>113107162</t>
  </si>
  <si>
    <t>Odstranění podkladu z kameniva drceného tl přes 100 do 200 mm strojně pl přes 50 do 200 m2</t>
  </si>
  <si>
    <t>1720654645</t>
  </si>
  <si>
    <t>230,2+76,6</t>
  </si>
  <si>
    <t>113107172</t>
  </si>
  <si>
    <t>Odstranění podkladu z betonu prostého tl přes 150 do 300 mm strojně pl přes 50 do 200 m2</t>
  </si>
  <si>
    <t>-267554519</t>
  </si>
  <si>
    <t>základ přístřešku a samotná plocha</t>
  </si>
  <si>
    <t>6,6*1,2+4,8*1,0</t>
  </si>
  <si>
    <t>5</t>
  </si>
  <si>
    <t>113107181</t>
  </si>
  <si>
    <t>Odstranění podkladu živičného tl do 50 mm strojně pl přes 50 do 200 m2</t>
  </si>
  <si>
    <t>890595707</t>
  </si>
  <si>
    <t>asfaltový chodník</t>
  </si>
  <si>
    <t>37,6+37,6+1,4</t>
  </si>
  <si>
    <t>6</t>
  </si>
  <si>
    <t>113202111</t>
  </si>
  <si>
    <t>Vytrhání obrub krajníků obrubníků stojatých</t>
  </si>
  <si>
    <t>m</t>
  </si>
  <si>
    <t>1762620076</t>
  </si>
  <si>
    <t xml:space="preserve">C.3 </t>
  </si>
  <si>
    <t>komunikace</t>
  </si>
  <si>
    <t>16,0+14,3</t>
  </si>
  <si>
    <t>dlážděný chodník</t>
  </si>
  <si>
    <t>9,5+51,8+55,6+18,5+37,0+8,6</t>
  </si>
  <si>
    <t>Součet</t>
  </si>
  <si>
    <t>7</t>
  </si>
  <si>
    <t>113203111</t>
  </si>
  <si>
    <t>Vytrhání obrub z dlažebních kostek</t>
  </si>
  <si>
    <t>709033277</t>
  </si>
  <si>
    <t>vybourání řádku z žulových kostek do betonu - lemování asf. chodníku</t>
  </si>
  <si>
    <t>(19,9+20,9+22,4+19,6)*2</t>
  </si>
  <si>
    <t>8</t>
  </si>
  <si>
    <t>121151103</t>
  </si>
  <si>
    <t>Sejmutí ornice plochy do 100 m2 tl vrstvy do 200 mm strojně</t>
  </si>
  <si>
    <t>-825802767</t>
  </si>
  <si>
    <t>odhumusování tl. 100 mm - odvézt na skládku</t>
  </si>
  <si>
    <t>44,6+22,1+7,7+7,6+2,5</t>
  </si>
  <si>
    <t>9</t>
  </si>
  <si>
    <t>122252203</t>
  </si>
  <si>
    <t>Odkopávky a prokopávky nezapažené pro silnice a dálnice v hornině třídy těžitelnosti I objem do 100 m3 strojně</t>
  </si>
  <si>
    <t>m3</t>
  </si>
  <si>
    <t>724574304</t>
  </si>
  <si>
    <t>84,5*0,1</t>
  </si>
  <si>
    <t>10</t>
  </si>
  <si>
    <t>162751117</t>
  </si>
  <si>
    <t>Vodorovné přemístění přes 9 000 do 10000 m výkopku/sypaniny z horniny třídy těžitelnosti I skupiny 1 až 3</t>
  </si>
  <si>
    <t>CS ÚRS 2021 02</t>
  </si>
  <si>
    <t>-424084607</t>
  </si>
  <si>
    <t>ornice</t>
  </si>
  <si>
    <t>11</t>
  </si>
  <si>
    <t>162751119</t>
  </si>
  <si>
    <t>Příplatek k vodorovnému přemístění výkopku/sypaniny z horniny třídy těžitelnosti I skupiny 1 až 3 ZKD 1000 m přes 10000 m</t>
  </si>
  <si>
    <t>1325107543</t>
  </si>
  <si>
    <t>8,45*19</t>
  </si>
  <si>
    <t>171000003</t>
  </si>
  <si>
    <t>nákup a dovoz ornice</t>
  </si>
  <si>
    <t>841667806</t>
  </si>
  <si>
    <t>189,1*0,1</t>
  </si>
  <si>
    <t>13</t>
  </si>
  <si>
    <t>171151103</t>
  </si>
  <si>
    <t>Uložení sypaniny z hornin soudržných do násypů zhutněných strojně</t>
  </si>
  <si>
    <t>-246291213</t>
  </si>
  <si>
    <t>použít z výkopu</t>
  </si>
  <si>
    <t>133,9*0,065</t>
  </si>
  <si>
    <t>14</t>
  </si>
  <si>
    <t>171201221</t>
  </si>
  <si>
    <t>Poplatek za uložení na skládce (skládkovné) zeminy a kamení kód odpadu 17 05 04</t>
  </si>
  <si>
    <t>t</t>
  </si>
  <si>
    <t>240657623</t>
  </si>
  <si>
    <t>8,45*1,8</t>
  </si>
  <si>
    <t>181351003</t>
  </si>
  <si>
    <t>Rozprostření ornice tl vrstvy do 200 mm pl do 100 m2 v rovině nebo ve svahu do 1:5 strojně</t>
  </si>
  <si>
    <t>1304005287</t>
  </si>
  <si>
    <t>147+210,5*0,2</t>
  </si>
  <si>
    <t>16</t>
  </si>
  <si>
    <t>181411131</t>
  </si>
  <si>
    <t>Založení parkového trávníku výsevem pl do 1000 m2 v rovině a ve svahu do 1:5</t>
  </si>
  <si>
    <t>640702473</t>
  </si>
  <si>
    <t>17</t>
  </si>
  <si>
    <t>M</t>
  </si>
  <si>
    <t>00572410</t>
  </si>
  <si>
    <t>osivo směs travní parková</t>
  </si>
  <si>
    <t>kg</t>
  </si>
  <si>
    <t>807059328</t>
  </si>
  <si>
    <t>189,1</t>
  </si>
  <si>
    <t>189,1*0,0309 'Přepočtené koeficientem množství</t>
  </si>
  <si>
    <t>18</t>
  </si>
  <si>
    <t>181951112</t>
  </si>
  <si>
    <t>Úprava pláně v hornině třídy těžitelnosti I skupiny 1 až 3 se zhutněním strojně</t>
  </si>
  <si>
    <t>1590901421</t>
  </si>
  <si>
    <t>271</t>
  </si>
  <si>
    <t>19</t>
  </si>
  <si>
    <t>183403114</t>
  </si>
  <si>
    <t>Obdělání půdy kultivátorováním v rovině a svahu do 1:5</t>
  </si>
  <si>
    <t>1700599197</t>
  </si>
  <si>
    <t>20</t>
  </si>
  <si>
    <t>183403152</t>
  </si>
  <si>
    <t>Obdělání půdy vláčením v rovině a svahu do 1:5</t>
  </si>
  <si>
    <t>2078160650</t>
  </si>
  <si>
    <t>183403153</t>
  </si>
  <si>
    <t>Obdělání půdy hrabáním v rovině a svahu do 1:5</t>
  </si>
  <si>
    <t>-1784046838</t>
  </si>
  <si>
    <t>22</t>
  </si>
  <si>
    <t>183403161</t>
  </si>
  <si>
    <t>Obdělání půdy válením v rovině a svahu do 1:5</t>
  </si>
  <si>
    <t>742665272</t>
  </si>
  <si>
    <t>23</t>
  </si>
  <si>
    <t>185803111</t>
  </si>
  <si>
    <t>Ošetření trávníku shrabáním v rovině a svahu do 1:5</t>
  </si>
  <si>
    <t>-2083889793</t>
  </si>
  <si>
    <t>3x</t>
  </si>
  <si>
    <t>189,1*3</t>
  </si>
  <si>
    <t>24</t>
  </si>
  <si>
    <t>185851121</t>
  </si>
  <si>
    <t>Dovoz vody pro zálivku rostlin za vzdálenost do 1000 m</t>
  </si>
  <si>
    <t>610686732</t>
  </si>
  <si>
    <t>189,1*0,005*5</t>
  </si>
  <si>
    <t>Komunikace pozemní</t>
  </si>
  <si>
    <t>25</t>
  </si>
  <si>
    <t>564851111</t>
  </si>
  <si>
    <t>Podklad ze štěrkodrtě ŠD plochy přes 100 m2 tl 150 mm</t>
  </si>
  <si>
    <t>-1017461308</t>
  </si>
  <si>
    <t>chodník - fr. 0-32</t>
  </si>
  <si>
    <t>58,5+123,0+89,5</t>
  </si>
  <si>
    <t>26</t>
  </si>
  <si>
    <t>596211112</t>
  </si>
  <si>
    <t>Kladení zámkové dlažby komunikací pro pěší ručně tl 60 mm skupiny A pl přes 100 do 300 m2</t>
  </si>
  <si>
    <t>939831220</t>
  </si>
  <si>
    <t>chodník - tl. 60 mm</t>
  </si>
  <si>
    <t>50,9+107,4+82,6</t>
  </si>
  <si>
    <t>slepecká bílá - varovné a signální pásy</t>
  </si>
  <si>
    <t>1,1+6,4</t>
  </si>
  <si>
    <t>27</t>
  </si>
  <si>
    <t>59245006</t>
  </si>
  <si>
    <t>dlažba tvar obdélník betonová pro nevidomé 200x100x60mm barevná</t>
  </si>
  <si>
    <t>-1144039224</t>
  </si>
  <si>
    <t>7,5*1,03 'Přepočtené koeficientem množství</t>
  </si>
  <si>
    <t>28</t>
  </si>
  <si>
    <t>59245018</t>
  </si>
  <si>
    <t>dlažba tvar obdélník betonová 200x100x60mm přírodní</t>
  </si>
  <si>
    <t>-1103354961</t>
  </si>
  <si>
    <t>240,9</t>
  </si>
  <si>
    <t>240,9*1,02 'Přepočtené koeficientem množství</t>
  </si>
  <si>
    <t>Ostatní konstrukce a práce, bourání</t>
  </si>
  <si>
    <t>29</t>
  </si>
  <si>
    <t>916111123</t>
  </si>
  <si>
    <t>Osazení obruby z drobných kostek s boční opěrou do lože z betonu prostého</t>
  </si>
  <si>
    <t>1758636517</t>
  </si>
  <si>
    <t>podél silničního obrubníku - materiál z výzisku</t>
  </si>
  <si>
    <t>14,4+15,8</t>
  </si>
  <si>
    <t>30</t>
  </si>
  <si>
    <t>916131213</t>
  </si>
  <si>
    <t>Osazení silničního obrubníku betonového stojatého s boční opěrou do lože z betonu prostého</t>
  </si>
  <si>
    <t>-438972315</t>
  </si>
  <si>
    <t>silniční 100x25x15</t>
  </si>
  <si>
    <t>10,9+10,4</t>
  </si>
  <si>
    <t>nájezdový</t>
  </si>
  <si>
    <t>2,1+3</t>
  </si>
  <si>
    <t>přechodový L+P</t>
  </si>
  <si>
    <t>2+2</t>
  </si>
  <si>
    <t>31</t>
  </si>
  <si>
    <t>59217031</t>
  </si>
  <si>
    <t>obrubník betonový silniční 1000x150x250mm</t>
  </si>
  <si>
    <t>-939431309</t>
  </si>
  <si>
    <t>21,3*1,02 'Přepočtené koeficientem množství</t>
  </si>
  <si>
    <t>32</t>
  </si>
  <si>
    <t>59217029</t>
  </si>
  <si>
    <t>obrubník betonový silniční nájezdový 1000x150x150mm</t>
  </si>
  <si>
    <t>285496489</t>
  </si>
  <si>
    <t>5,1*1,02 'Přepočtené koeficientem množství</t>
  </si>
  <si>
    <t>33</t>
  </si>
  <si>
    <t>59217030</t>
  </si>
  <si>
    <t>obrubník betonový silniční přechodový 1000x150x150-250mm</t>
  </si>
  <si>
    <t>2114465527</t>
  </si>
  <si>
    <t>4*1,02 'Přepočtené koeficientem množství</t>
  </si>
  <si>
    <t>34</t>
  </si>
  <si>
    <t>916231213</t>
  </si>
  <si>
    <t>Osazení chodníkového obrubníku betonového stojatého s boční opěrou do lože z betonu prostého</t>
  </si>
  <si>
    <t>-2136616110</t>
  </si>
  <si>
    <t>52,9+19,0+48,6+53,6+36,4</t>
  </si>
  <si>
    <t>35</t>
  </si>
  <si>
    <t>59217023</t>
  </si>
  <si>
    <t>obrubník betonový chodníkový 1000x150x250mm</t>
  </si>
  <si>
    <t>-579143864</t>
  </si>
  <si>
    <t>210,5*1,02 'Přepočtené koeficientem množství</t>
  </si>
  <si>
    <t>36</t>
  </si>
  <si>
    <t>919735100</t>
  </si>
  <si>
    <t>Zalití spáry modifikovanou asfalt.zálivkou</t>
  </si>
  <si>
    <t>-1684525771</t>
  </si>
  <si>
    <t>30,2</t>
  </si>
  <si>
    <t>37</t>
  </si>
  <si>
    <t>919735112</t>
  </si>
  <si>
    <t>Řezání stávajícího živičného krytu hl přes 50 do 100 mm</t>
  </si>
  <si>
    <t>666925852</t>
  </si>
  <si>
    <t>38</t>
  </si>
  <si>
    <t>950000235</t>
  </si>
  <si>
    <t>Odstranění bet. květináče</t>
  </si>
  <si>
    <t>kus</t>
  </si>
  <si>
    <t>-859297390</t>
  </si>
  <si>
    <t>vč. odvozu a uložení na skládku</t>
  </si>
  <si>
    <t>39</t>
  </si>
  <si>
    <t>979071122</t>
  </si>
  <si>
    <t>Očištění dlažebních kostek drobných s původním spárováním živičnou směsí nebo MC</t>
  </si>
  <si>
    <t>693603992</t>
  </si>
  <si>
    <t>165,6*0,1</t>
  </si>
  <si>
    <t>40</t>
  </si>
  <si>
    <t>981011411</t>
  </si>
  <si>
    <t>Demolice budov zděných na MC nebo z betonu podíl konstrukcí do 10 % postupným rozebíráním</t>
  </si>
  <si>
    <t>-1501028340</t>
  </si>
  <si>
    <t>přístřešek na kontejnery</t>
  </si>
  <si>
    <t>6,6*1,0*1,8</t>
  </si>
  <si>
    <t>997</t>
  </si>
  <si>
    <t>Přesun sutě</t>
  </si>
  <si>
    <t>41</t>
  </si>
  <si>
    <t>997221551</t>
  </si>
  <si>
    <t>Vodorovná doprava suti ze sypkých materiálů do 1 km</t>
  </si>
  <si>
    <t>-1480778942</t>
  </si>
  <si>
    <t>227,451-19,044</t>
  </si>
  <si>
    <t>42</t>
  </si>
  <si>
    <t>997221559</t>
  </si>
  <si>
    <t>Příplatek ZKD 1 km u vodorovné dopravy suti ze sypkých materiálů</t>
  </si>
  <si>
    <t>1454142227</t>
  </si>
  <si>
    <t>(227,451-19,044)*19</t>
  </si>
  <si>
    <t>43</t>
  </si>
  <si>
    <t>997221611</t>
  </si>
  <si>
    <t>Nakládání suti na dopravní prostředky pro vodorovnou dopravu</t>
  </si>
  <si>
    <t>879577129</t>
  </si>
  <si>
    <t>44</t>
  </si>
  <si>
    <t>997221615</t>
  </si>
  <si>
    <t>Poplatek za uložení na skládce (skládkovné) stavebního odpadu betonového kód odpadu 17 01 01</t>
  </si>
  <si>
    <t>2002961660</t>
  </si>
  <si>
    <t>55,641+3,12+7,95+43,317+1,901</t>
  </si>
  <si>
    <t>45</t>
  </si>
  <si>
    <t>997221645</t>
  </si>
  <si>
    <t>Poplatek za uložení na skládce (skládkovné) odpadu asfaltového bez dehtu kód odpadu 17 03 02</t>
  </si>
  <si>
    <t>-180936815</t>
  </si>
  <si>
    <t>7,507</t>
  </si>
  <si>
    <t>46</t>
  </si>
  <si>
    <t>997221655</t>
  </si>
  <si>
    <t>2019774953</t>
  </si>
  <si>
    <t>88,972</t>
  </si>
  <si>
    <t>998</t>
  </si>
  <si>
    <t>Přesun hmot</t>
  </si>
  <si>
    <t>47</t>
  </si>
  <si>
    <t>998223011</t>
  </si>
  <si>
    <t>Přesun hmot pro pozemní komunikace s krytem dlážděným</t>
  </si>
  <si>
    <t>700759837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</si>
  <si>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</si>
  <si>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</si>
  <si>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</si>
  <si>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</si>
  <si>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</si>
  <si>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</si>
  <si>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</si>
  <si>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</si>
  <si>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</si>
  <si>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</si>
  <si>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</si>
  <si>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</si>
  <si>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sbr</t>
  </si>
  <si>
    <t>-838810407</t>
  </si>
  <si>
    <t>Průzkumné, geodetické a projektové práce geodetické práce před výstavbou</t>
  </si>
  <si>
    <t>Poznámka k položce:</t>
  </si>
  <si>
    <t>vytýčení hlavních bodů stavby před zahájením stavebních prací</t>
  </si>
  <si>
    <t>012103101</t>
  </si>
  <si>
    <t>Vytýčení inženýrských sítí</t>
  </si>
  <si>
    <t>1975427061</t>
  </si>
  <si>
    <t>Poznámka k položce:Vytýčení inženýrských sítí dotčených nebo souvisejících se stavbou před nebo v průběhu výstavby</t>
  </si>
  <si>
    <t>012203000</t>
  </si>
  <si>
    <t>Geodetické práce při provádění stavby</t>
  </si>
  <si>
    <t>1941895998</t>
  </si>
  <si>
    <t>Průzkumné, geodetické a projektové práce geodetické práce při provádění stavby</t>
  </si>
  <si>
    <t xml:space="preserve">Dokumentace zakrývaných konstrukcí a liniových staveb geodetickým zaměřením v papírové a elektronické podobě. </t>
  </si>
  <si>
    <t>Obnova a doplnění vytyčovacích bodů stavby</t>
  </si>
  <si>
    <t>012303000</t>
  </si>
  <si>
    <t>Geodetické práce po výstavbě</t>
  </si>
  <si>
    <t>Kč</t>
  </si>
  <si>
    <t>874901153</t>
  </si>
  <si>
    <t>Průzkumné, geodetické a projektové práce geodetické práce po výstavbě</t>
  </si>
  <si>
    <t xml:space="preserve">Dokumentace skutečného stavu geodetickým zaměřením v papírové a elektronické podobě </t>
  </si>
  <si>
    <t>013254000</t>
  </si>
  <si>
    <t>Dokumentace skutečného provedení stavby</t>
  </si>
  <si>
    <t>1103834840</t>
  </si>
  <si>
    <t>Průzkumné, geodetické a projektové práce projektové práce dokumentace stavby (výkresová a textová) skutečného provedení stavby</t>
  </si>
  <si>
    <t>Dokumentace skutečného provedení v rozsahu dle platné vyhlášky na dokumentaci staveb - tiskem a digitálně</t>
  </si>
  <si>
    <t>013254101</t>
  </si>
  <si>
    <t>Monitoring průběhu výstavby</t>
  </si>
  <si>
    <t>72605794</t>
  </si>
  <si>
    <t>Fotografie nebo videozáznamy zakrývaných konstrukcí a jiných skutečností rozhodných např. pro vícepráce a méněpráce</t>
  </si>
  <si>
    <t>VRN3</t>
  </si>
  <si>
    <t>Zařízení staveniště</t>
  </si>
  <si>
    <t>030001001</t>
  </si>
  <si>
    <t>Náklady na zřízení zařízení staveniště v souladu s ZOV</t>
  </si>
  <si>
    <t>-1100298758</t>
  </si>
  <si>
    <t>Základní rozdělení průvodních činností a nákladů zařízení staveniště</t>
  </si>
  <si>
    <t xml:space="preserve">Náklady na dokumentaci ZS, příprava území pro ZS včetně odstranění materiálu a konstrukcí, vybudování odběrný míst, </t>
  </si>
  <si>
    <t>zřízení přípojek energií, vlastní vybudování objektů ZS a provizornich komunikací.</t>
  </si>
  <si>
    <t>030001002</t>
  </si>
  <si>
    <t>Náklady na provoz a údržbu zařízení staveniště</t>
  </si>
  <si>
    <t>-338795250</t>
  </si>
  <si>
    <t xml:space="preserve">Náklady na vybavení objektů, náklady na energie, úklid, údržba, osvětlení, oplocení, opravy na objektech ZS, čištění ploch, </t>
  </si>
  <si>
    <t>zabezpečení staveniště</t>
  </si>
  <si>
    <t>039002000</t>
  </si>
  <si>
    <t>Zrušení zařízení staveniště</t>
  </si>
  <si>
    <t>492713032</t>
  </si>
  <si>
    <t>Hlavní tituly průvodních činností a nákladů zařízení staveniště zrušení zařízení staveniště</t>
  </si>
  <si>
    <t>odstranění objektu ZS včetně přípojek a jejich odvozu, uvedení pozemku do původního stavu včetně nákladů s tím spojených</t>
  </si>
  <si>
    <t>041403002</t>
  </si>
  <si>
    <t>Náklady na zajištění kolektivní bezpečnosti osob</t>
  </si>
  <si>
    <t>-156293455</t>
  </si>
  <si>
    <t>Náklady zhotovitele na zajištění kolektivní bezpečnosti osob pohybyjících se po staveništi:</t>
  </si>
  <si>
    <t>-náklady na činnost koordinátora BOZPNáklady na zbudování, údržbu a zrušení:</t>
  </si>
  <si>
    <t>Náklady na zbudování, údržbu a zrušení:</t>
  </si>
  <si>
    <t>- komunikací pro pohyb osob po staveništi</t>
  </si>
  <si>
    <t>- přechodů přes výkopy</t>
  </si>
  <si>
    <t>- a další prvky kolektivní ochrany osob, pokud nejsou jinde uvedeny</t>
  </si>
  <si>
    <t>090001001</t>
  </si>
  <si>
    <t>Náklady na vyhotovení dokumentace k předání stavby</t>
  </si>
  <si>
    <t>235144257</t>
  </si>
  <si>
    <t>Náklady spojené s vyhotovením, kopírováním a kopletací všech dokumentů požadovaných v SOD a VOP k předání stavby objenateli.</t>
  </si>
  <si>
    <t>090001002</t>
  </si>
  <si>
    <t>Ostatní náklady vyplývající ze znění SOD</t>
  </si>
  <si>
    <t>-1750826190</t>
  </si>
  <si>
    <t>Základní rozdělení průvodních činností a nákladů ostatní náklady</t>
  </si>
  <si>
    <t>- náklady na zřízení bankovních záruk</t>
  </si>
  <si>
    <t>- náklady spojené s pojištěním díla</t>
  </si>
  <si>
    <t>- náklady na vypracování ohlášení změn a změnových listů</t>
  </si>
  <si>
    <t>- náklady spojené s předáním díla</t>
  </si>
  <si>
    <t>VRN4</t>
  </si>
  <si>
    <t>Inženýrská činnost</t>
  </si>
  <si>
    <t>049103000</t>
  </si>
  <si>
    <t>Náklady vzniklé v souvislosti s realizací stavby</t>
  </si>
  <si>
    <t>-380106006</t>
  </si>
  <si>
    <t>Inženýrská činnost zkoušky a ostatní měření inženýrská činnost ostatní náklady vzniklé v souvislosti s realizací stavby</t>
  </si>
  <si>
    <t>- vyřízení záborů, žádostí o uzavírky</t>
  </si>
  <si>
    <t>- vyřízení stanovisek dotčených orgánů ke kolaudaci</t>
  </si>
  <si>
    <t>VRN7</t>
  </si>
  <si>
    <t>Provozní vlivy</t>
  </si>
  <si>
    <t>079002000</t>
  </si>
  <si>
    <t>Ostatní provozní vlivy</t>
  </si>
  <si>
    <t>-1459082338</t>
  </si>
  <si>
    <t>Například:</t>
  </si>
  <si>
    <t>- ztížený provoz vozidel v centru města</t>
  </si>
  <si>
    <t>- práce v ochranných pásmech sítí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</si>
</sst>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33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35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36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37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38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35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39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40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41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42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43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44</v>
      </c>
      <c r="E29" s="47"/>
      <c r="F29" s="32" t="s">
        <v>45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46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47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48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49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50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51</v>
      </c>
      <c r="U35" s="54"/>
      <c r="V35" s="54"/>
      <c r="W35" s="54"/>
      <c r="X35" s="56" t="s">
        <v>52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53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54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55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56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55</v>
      </c>
      <c r="AI60" s="42"/>
      <c r="AJ60" s="42"/>
      <c r="AK60" s="42"/>
      <c r="AL60" s="42"/>
      <c r="AM60" s="64" t="s">
        <v>56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57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58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55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56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55</v>
      </c>
      <c r="AI75" s="42"/>
      <c r="AJ75" s="42"/>
      <c r="AK75" s="42"/>
      <c r="AL75" s="42"/>
      <c r="AM75" s="64" t="s">
        <v>56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59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2202210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Lokalita Nádražní (technická pomoc)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Šternberk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17. 5. 2022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Šternberk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>Dopravní projektování s.r.o.</v>
      </c>
      <c r="AN89" s="71"/>
      <c r="AO89" s="71"/>
      <c r="AP89" s="71"/>
      <c r="AQ89" s="40"/>
      <c r="AR89" s="44"/>
      <c r="AS89" s="81" t="s">
        <v>60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36</v>
      </c>
      <c r="AJ90" s="40"/>
      <c r="AK90" s="40"/>
      <c r="AL90" s="40"/>
      <c r="AM90" s="80" t="str">
        <f>IF(E20="","",E20)</f>
        <v>Ing. Milena Uhlárová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61</v>
      </c>
      <c r="D92" s="94"/>
      <c r="E92" s="94"/>
      <c r="F92" s="94"/>
      <c r="G92" s="94"/>
      <c r="H92" s="95"/>
      <c r="I92" s="96" t="s">
        <v>62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63</v>
      </c>
      <c r="AH92" s="94"/>
      <c r="AI92" s="94"/>
      <c r="AJ92" s="94"/>
      <c r="AK92" s="94"/>
      <c r="AL92" s="94"/>
      <c r="AM92" s="94"/>
      <c r="AN92" s="96" t="s">
        <v>64</v>
      </c>
      <c r="AO92" s="94"/>
      <c r="AP92" s="98"/>
      <c r="AQ92" s="99" t="s">
        <v>65</v>
      </c>
      <c r="AR92" s="44"/>
      <c r="AS92" s="100" t="s">
        <v>66</v>
      </c>
      <c r="AT92" s="101" t="s">
        <v>67</v>
      </c>
      <c r="AU92" s="101" t="s">
        <v>68</v>
      </c>
      <c r="AV92" s="101" t="s">
        <v>69</v>
      </c>
      <c r="AW92" s="101" t="s">
        <v>70</v>
      </c>
      <c r="AX92" s="101" t="s">
        <v>71</v>
      </c>
      <c r="AY92" s="101" t="s">
        <v>72</v>
      </c>
      <c r="AZ92" s="101" t="s">
        <v>73</v>
      </c>
      <c r="BA92" s="101" t="s">
        <v>74</v>
      </c>
      <c r="BB92" s="101" t="s">
        <v>75</v>
      </c>
      <c r="BC92" s="101" t="s">
        <v>76</v>
      </c>
      <c r="BD92" s="102" t="s">
        <v>77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78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79</v>
      </c>
      <c r="BT94" s="117" t="s">
        <v>80</v>
      </c>
      <c r="BU94" s="118" t="s">
        <v>81</v>
      </c>
      <c r="BV94" s="117" t="s">
        <v>82</v>
      </c>
      <c r="BW94" s="117" t="s">
        <v>5</v>
      </c>
      <c r="BX94" s="117" t="s">
        <v>83</v>
      </c>
      <c r="CL94" s="117" t="s">
        <v>1</v>
      </c>
    </row>
    <row r="95" s="7" customFormat="1" ht="16.5" customHeight="1">
      <c r="A95" s="119" t="s">
        <v>84</v>
      </c>
      <c r="B95" s="120"/>
      <c r="C95" s="121"/>
      <c r="D95" s="122" t="s">
        <v>85</v>
      </c>
      <c r="E95" s="122"/>
      <c r="F95" s="122"/>
      <c r="G95" s="122"/>
      <c r="H95" s="122"/>
      <c r="I95" s="123"/>
      <c r="J95" s="122" t="s">
        <v>86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101 - Chodník'!J30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87</v>
      </c>
      <c r="AR95" s="126"/>
      <c r="AS95" s="127">
        <v>0</v>
      </c>
      <c r="AT95" s="128">
        <f>ROUND(SUM(AV95:AW95),2)</f>
        <v>0</v>
      </c>
      <c r="AU95" s="129">
        <f>'SO 101 - Chodník'!P122</f>
        <v>0</v>
      </c>
      <c r="AV95" s="128">
        <f>'SO 101 - Chodník'!J33</f>
        <v>0</v>
      </c>
      <c r="AW95" s="128">
        <f>'SO 101 - Chodník'!J34</f>
        <v>0</v>
      </c>
      <c r="AX95" s="128">
        <f>'SO 101 - Chodník'!J35</f>
        <v>0</v>
      </c>
      <c r="AY95" s="128">
        <f>'SO 101 - Chodník'!J36</f>
        <v>0</v>
      </c>
      <c r="AZ95" s="128">
        <f>'SO 101 - Chodník'!F33</f>
        <v>0</v>
      </c>
      <c r="BA95" s="128">
        <f>'SO 101 - Chodník'!F34</f>
        <v>0</v>
      </c>
      <c r="BB95" s="128">
        <f>'SO 101 - Chodník'!F35</f>
        <v>0</v>
      </c>
      <c r="BC95" s="128">
        <f>'SO 101 - Chodník'!F36</f>
        <v>0</v>
      </c>
      <c r="BD95" s="130">
        <f>'SO 101 - Chodník'!F37</f>
        <v>0</v>
      </c>
      <c r="BE95" s="7"/>
      <c r="BT95" s="131" t="s">
        <v>88</v>
      </c>
      <c r="BV95" s="131" t="s">
        <v>82</v>
      </c>
      <c r="BW95" s="131" t="s">
        <v>89</v>
      </c>
      <c r="BX95" s="131" t="s">
        <v>5</v>
      </c>
      <c r="CL95" s="131" t="s">
        <v>1</v>
      </c>
      <c r="CM95" s="131" t="s">
        <v>90</v>
      </c>
    </row>
    <row r="96" s="7" customFormat="1" ht="16.5" customHeight="1">
      <c r="A96" s="119" t="s">
        <v>84</v>
      </c>
      <c r="B96" s="120"/>
      <c r="C96" s="121"/>
      <c r="D96" s="122" t="s">
        <v>91</v>
      </c>
      <c r="E96" s="122"/>
      <c r="F96" s="122"/>
      <c r="G96" s="122"/>
      <c r="H96" s="122"/>
      <c r="I96" s="123"/>
      <c r="J96" s="122" t="s">
        <v>92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'VON - Vedlejší a ostatní 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87</v>
      </c>
      <c r="AR96" s="126"/>
      <c r="AS96" s="132">
        <v>0</v>
      </c>
      <c r="AT96" s="133">
        <f>ROUND(SUM(AV96:AW96),2)</f>
        <v>0</v>
      </c>
      <c r="AU96" s="134">
        <f>'VON - Vedlejší a ostatní ...'!P121</f>
        <v>0</v>
      </c>
      <c r="AV96" s="133">
        <f>'VON - Vedlejší a ostatní ...'!J33</f>
        <v>0</v>
      </c>
      <c r="AW96" s="133">
        <f>'VON - Vedlejší a ostatní ...'!J34</f>
        <v>0</v>
      </c>
      <c r="AX96" s="133">
        <f>'VON - Vedlejší a ostatní ...'!J35</f>
        <v>0</v>
      </c>
      <c r="AY96" s="133">
        <f>'VON - Vedlejší a ostatní ...'!J36</f>
        <v>0</v>
      </c>
      <c r="AZ96" s="133">
        <f>'VON - Vedlejší a ostatní ...'!F33</f>
        <v>0</v>
      </c>
      <c r="BA96" s="133">
        <f>'VON - Vedlejší a ostatní ...'!F34</f>
        <v>0</v>
      </c>
      <c r="BB96" s="133">
        <f>'VON - Vedlejší a ostatní ...'!F35</f>
        <v>0</v>
      </c>
      <c r="BC96" s="133">
        <f>'VON - Vedlejší a ostatní ...'!F36</f>
        <v>0</v>
      </c>
      <c r="BD96" s="135">
        <f>'VON - Vedlejší a ostatní ...'!F37</f>
        <v>0</v>
      </c>
      <c r="BE96" s="7"/>
      <c r="BT96" s="131" t="s">
        <v>88</v>
      </c>
      <c r="BV96" s="131" t="s">
        <v>82</v>
      </c>
      <c r="BW96" s="131" t="s">
        <v>93</v>
      </c>
      <c r="BX96" s="131" t="s">
        <v>5</v>
      </c>
      <c r="CL96" s="131" t="s">
        <v>1</v>
      </c>
      <c r="CM96" s="131" t="s">
        <v>90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rbNmYRmX8yadXIhWZoC2QQnLbikBEYlcWzhu06OXuxmWH9kWEKP3Yf5MI+5MvSwevcH7FuiB21rxQf4x7IS5Qg==" hashValue="wQT9UCuQ1W2LG+GObj2DzegO2cmQZEv599V7V9yql191nLYUHH9kGOEiMoUG5qz/Z4YxrXJYOs+7Q5e8ZKki5Q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101 - Chodník'!C2" display="/"/>
    <hyperlink ref="A96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90</v>
      </c>
    </row>
    <row r="4" s="1" customFormat="1" ht="24.96" customHeight="1">
      <c r="B4" s="20"/>
      <c r="D4" s="138" t="s">
        <v>94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Lokalita Nádražní (technická pomoc)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17. 5. 2022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34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36</v>
      </c>
      <c r="E23" s="38"/>
      <c r="F23" s="38"/>
      <c r="G23" s="38"/>
      <c r="H23" s="38"/>
      <c r="I23" s="140" t="s">
        <v>25</v>
      </c>
      <c r="J23" s="143" t="s">
        <v>37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38</v>
      </c>
      <c r="F24" s="38"/>
      <c r="G24" s="38"/>
      <c r="H24" s="38"/>
      <c r="I24" s="140" t="s">
        <v>28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39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40</v>
      </c>
      <c r="E30" s="38"/>
      <c r="F30" s="38"/>
      <c r="G30" s="38"/>
      <c r="H30" s="38"/>
      <c r="I30" s="38"/>
      <c r="J30" s="151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42</v>
      </c>
      <c r="G32" s="38"/>
      <c r="H32" s="38"/>
      <c r="I32" s="152" t="s">
        <v>41</v>
      </c>
      <c r="J32" s="152" t="s">
        <v>43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44</v>
      </c>
      <c r="E33" s="140" t="s">
        <v>45</v>
      </c>
      <c r="F33" s="154">
        <f>ROUND((SUM(BE122:BE271)),  2)</f>
        <v>0</v>
      </c>
      <c r="G33" s="38"/>
      <c r="H33" s="38"/>
      <c r="I33" s="155">
        <v>0.20999999999999999</v>
      </c>
      <c r="J33" s="154">
        <f>ROUND(((SUM(BE122:BE271))*I33),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46</v>
      </c>
      <c r="F34" s="154">
        <f>ROUND((SUM(BF122:BF271)),  2)</f>
        <v>0</v>
      </c>
      <c r="G34" s="38"/>
      <c r="H34" s="38"/>
      <c r="I34" s="155">
        <v>0.14999999999999999</v>
      </c>
      <c r="J34" s="154">
        <f>ROUND(((SUM(BF122:BF271))*I34),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47</v>
      </c>
      <c r="F35" s="154">
        <f>ROUND((SUM(BG122:BG271)),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48</v>
      </c>
      <c r="F36" s="154">
        <f>ROUND((SUM(BH122:BH271)),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49</v>
      </c>
      <c r="F37" s="154">
        <f>ROUND((SUM(BI122:BI271)),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50</v>
      </c>
      <c r="E39" s="158"/>
      <c r="F39" s="158"/>
      <c r="G39" s="159" t="s">
        <v>51</v>
      </c>
      <c r="H39" s="160" t="s">
        <v>52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53</v>
      </c>
      <c r="E50" s="164"/>
      <c r="F50" s="164"/>
      <c r="G50" s="163" t="s">
        <v>54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55</v>
      </c>
      <c r="E61" s="166"/>
      <c r="F61" s="167" t="s">
        <v>56</v>
      </c>
      <c r="G61" s="165" t="s">
        <v>55</v>
      </c>
      <c r="H61" s="166"/>
      <c r="I61" s="166"/>
      <c r="J61" s="168" t="s">
        <v>56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57</v>
      </c>
      <c r="E65" s="169"/>
      <c r="F65" s="169"/>
      <c r="G65" s="163" t="s">
        <v>58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55</v>
      </c>
      <c r="E76" s="166"/>
      <c r="F76" s="167" t="s">
        <v>56</v>
      </c>
      <c r="G76" s="165" t="s">
        <v>55</v>
      </c>
      <c r="H76" s="166"/>
      <c r="I76" s="166"/>
      <c r="J76" s="168" t="s">
        <v>56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Lokalita Nádražní (technická pomoc)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101 - Chodník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Šternberk</v>
      </c>
      <c r="G89" s="40"/>
      <c r="H89" s="40"/>
      <c r="I89" s="32" t="s">
        <v>22</v>
      </c>
      <c r="J89" s="79" t="str">
        <f>IF(J12="","",J12)</f>
        <v>17. 5. 2022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Město Šternberk</v>
      </c>
      <c r="G91" s="40"/>
      <c r="H91" s="40"/>
      <c r="I91" s="32" t="s">
        <v>32</v>
      </c>
      <c r="J91" s="36" t="str">
        <f>E21</f>
        <v>Dopravní projektování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36</v>
      </c>
      <c r="J92" s="36" t="str">
        <f>E24</f>
        <v>Ing. Milena Uhlárová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98</v>
      </c>
      <c r="D94" s="176"/>
      <c r="E94" s="176"/>
      <c r="F94" s="176"/>
      <c r="G94" s="176"/>
      <c r="H94" s="176"/>
      <c r="I94" s="176"/>
      <c r="J94" s="177" t="s">
        <v>99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100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101</v>
      </c>
    </row>
    <row r="97" s="9" customFormat="1" ht="24.96" customHeight="1">
      <c r="A97" s="9"/>
      <c r="B97" s="179"/>
      <c r="C97" s="180"/>
      <c r="D97" s="181" t="s">
        <v>102</v>
      </c>
      <c r="E97" s="182"/>
      <c r="F97" s="182"/>
      <c r="G97" s="182"/>
      <c r="H97" s="182"/>
      <c r="I97" s="182"/>
      <c r="J97" s="183">
        <f>J123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103</v>
      </c>
      <c r="E98" s="188"/>
      <c r="F98" s="188"/>
      <c r="G98" s="188"/>
      <c r="H98" s="188"/>
      <c r="I98" s="188"/>
      <c r="J98" s="189">
        <f>J124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104</v>
      </c>
      <c r="E99" s="188"/>
      <c r="F99" s="188"/>
      <c r="G99" s="188"/>
      <c r="H99" s="188"/>
      <c r="I99" s="188"/>
      <c r="J99" s="189">
        <f>J200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105</v>
      </c>
      <c r="E100" s="188"/>
      <c r="F100" s="188"/>
      <c r="G100" s="188"/>
      <c r="H100" s="188"/>
      <c r="I100" s="188"/>
      <c r="J100" s="189">
        <f>J217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106</v>
      </c>
      <c r="E101" s="188"/>
      <c r="F101" s="188"/>
      <c r="G101" s="188"/>
      <c r="H101" s="188"/>
      <c r="I101" s="188"/>
      <c r="J101" s="189">
        <f>J257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107</v>
      </c>
      <c r="E102" s="188"/>
      <c r="F102" s="188"/>
      <c r="G102" s="188"/>
      <c r="H102" s="188"/>
      <c r="I102" s="188"/>
      <c r="J102" s="189">
        <f>J270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108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74" t="str">
        <f>E7</f>
        <v>Lokalita Nádražní (technická pomoc)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95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SO 101 - Chodník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>Šternberk</v>
      </c>
      <c r="G116" s="40"/>
      <c r="H116" s="40"/>
      <c r="I116" s="32" t="s">
        <v>22</v>
      </c>
      <c r="J116" s="79" t="str">
        <f>IF(J12="","",J12)</f>
        <v>17. 5. 2022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5.65" customHeight="1">
      <c r="A118" s="38"/>
      <c r="B118" s="39"/>
      <c r="C118" s="32" t="s">
        <v>24</v>
      </c>
      <c r="D118" s="40"/>
      <c r="E118" s="40"/>
      <c r="F118" s="27" t="str">
        <f>E15</f>
        <v>Město Šternberk</v>
      </c>
      <c r="G118" s="40"/>
      <c r="H118" s="40"/>
      <c r="I118" s="32" t="s">
        <v>32</v>
      </c>
      <c r="J118" s="36" t="str">
        <f>E21</f>
        <v>Dopravní projektování s.r.o.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30</v>
      </c>
      <c r="D119" s="40"/>
      <c r="E119" s="40"/>
      <c r="F119" s="27" t="str">
        <f>IF(E18="","",E18)</f>
        <v>Vyplň údaj</v>
      </c>
      <c r="G119" s="40"/>
      <c r="H119" s="40"/>
      <c r="I119" s="32" t="s">
        <v>36</v>
      </c>
      <c r="J119" s="36" t="str">
        <f>E24</f>
        <v>Ing. Milena Uhlárová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1"/>
      <c r="B121" s="192"/>
      <c r="C121" s="193" t="s">
        <v>109</v>
      </c>
      <c r="D121" s="194" t="s">
        <v>65</v>
      </c>
      <c r="E121" s="194" t="s">
        <v>61</v>
      </c>
      <c r="F121" s="194" t="s">
        <v>62</v>
      </c>
      <c r="G121" s="194" t="s">
        <v>110</v>
      </c>
      <c r="H121" s="194" t="s">
        <v>111</v>
      </c>
      <c r="I121" s="194" t="s">
        <v>112</v>
      </c>
      <c r="J121" s="194" t="s">
        <v>99</v>
      </c>
      <c r="K121" s="195" t="s">
        <v>113</v>
      </c>
      <c r="L121" s="196"/>
      <c r="M121" s="100" t="s">
        <v>1</v>
      </c>
      <c r="N121" s="101" t="s">
        <v>44</v>
      </c>
      <c r="O121" s="101" t="s">
        <v>114</v>
      </c>
      <c r="P121" s="101" t="s">
        <v>115</v>
      </c>
      <c r="Q121" s="101" t="s">
        <v>116</v>
      </c>
      <c r="R121" s="101" t="s">
        <v>117</v>
      </c>
      <c r="S121" s="101" t="s">
        <v>118</v>
      </c>
      <c r="T121" s="102" t="s">
        <v>119</v>
      </c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</row>
    <row r="122" s="2" customFormat="1" ht="22.8" customHeight="1">
      <c r="A122" s="38"/>
      <c r="B122" s="39"/>
      <c r="C122" s="107" t="s">
        <v>120</v>
      </c>
      <c r="D122" s="40"/>
      <c r="E122" s="40"/>
      <c r="F122" s="40"/>
      <c r="G122" s="40"/>
      <c r="H122" s="40"/>
      <c r="I122" s="40"/>
      <c r="J122" s="197">
        <f>BK122</f>
        <v>0</v>
      </c>
      <c r="K122" s="40"/>
      <c r="L122" s="44"/>
      <c r="M122" s="103"/>
      <c r="N122" s="198"/>
      <c r="O122" s="104"/>
      <c r="P122" s="199">
        <f>P123</f>
        <v>0</v>
      </c>
      <c r="Q122" s="104"/>
      <c r="R122" s="199">
        <f>R123</f>
        <v>110.57201019999999</v>
      </c>
      <c r="S122" s="104"/>
      <c r="T122" s="200">
        <f>T123</f>
        <v>227.4511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79</v>
      </c>
      <c r="AU122" s="17" t="s">
        <v>101</v>
      </c>
      <c r="BK122" s="201">
        <f>BK123</f>
        <v>0</v>
      </c>
    </row>
    <row r="123" s="12" customFormat="1" ht="25.92" customHeight="1">
      <c r="A123" s="12"/>
      <c r="B123" s="202"/>
      <c r="C123" s="203"/>
      <c r="D123" s="204" t="s">
        <v>79</v>
      </c>
      <c r="E123" s="205" t="s">
        <v>121</v>
      </c>
      <c r="F123" s="205" t="s">
        <v>122</v>
      </c>
      <c r="G123" s="203"/>
      <c r="H123" s="203"/>
      <c r="I123" s="206"/>
      <c r="J123" s="207">
        <f>BK123</f>
        <v>0</v>
      </c>
      <c r="K123" s="203"/>
      <c r="L123" s="208"/>
      <c r="M123" s="209"/>
      <c r="N123" s="210"/>
      <c r="O123" s="210"/>
      <c r="P123" s="211">
        <f>P124+P200+P217+P257+P270</f>
        <v>0</v>
      </c>
      <c r="Q123" s="210"/>
      <c r="R123" s="211">
        <f>R124+R200+R217+R257+R270</f>
        <v>110.57201019999999</v>
      </c>
      <c r="S123" s="210"/>
      <c r="T123" s="212">
        <f>T124+T200+T217+T257+T270</f>
        <v>227.4511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88</v>
      </c>
      <c r="AT123" s="214" t="s">
        <v>79</v>
      </c>
      <c r="AU123" s="214" t="s">
        <v>80</v>
      </c>
      <c r="AY123" s="213" t="s">
        <v>123</v>
      </c>
      <c r="BK123" s="215">
        <f>BK124+BK200+BK217+BK257+BK270</f>
        <v>0</v>
      </c>
    </row>
    <row r="124" s="12" customFormat="1" ht="22.8" customHeight="1">
      <c r="A124" s="12"/>
      <c r="B124" s="202"/>
      <c r="C124" s="203"/>
      <c r="D124" s="204" t="s">
        <v>79</v>
      </c>
      <c r="E124" s="216" t="s">
        <v>88</v>
      </c>
      <c r="F124" s="216" t="s">
        <v>124</v>
      </c>
      <c r="G124" s="203"/>
      <c r="H124" s="203"/>
      <c r="I124" s="206"/>
      <c r="J124" s="217">
        <f>BK124</f>
        <v>0</v>
      </c>
      <c r="K124" s="203"/>
      <c r="L124" s="208"/>
      <c r="M124" s="209"/>
      <c r="N124" s="210"/>
      <c r="O124" s="210"/>
      <c r="P124" s="211">
        <f>SUM(P125:P199)</f>
        <v>0</v>
      </c>
      <c r="Q124" s="210"/>
      <c r="R124" s="211">
        <f>SUM(R125:R199)</f>
        <v>0.0058430000000000001</v>
      </c>
      <c r="S124" s="210"/>
      <c r="T124" s="212">
        <f>SUM(T125:T199)</f>
        <v>225.55029999999999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88</v>
      </c>
      <c r="AT124" s="214" t="s">
        <v>79</v>
      </c>
      <c r="AU124" s="214" t="s">
        <v>88</v>
      </c>
      <c r="AY124" s="213" t="s">
        <v>123</v>
      </c>
      <c r="BK124" s="215">
        <f>SUM(BK125:BK199)</f>
        <v>0</v>
      </c>
    </row>
    <row r="125" s="2" customFormat="1" ht="21.75" customHeight="1">
      <c r="A125" s="38"/>
      <c r="B125" s="39"/>
      <c r="C125" s="218" t="s">
        <v>88</v>
      </c>
      <c r="D125" s="218" t="s">
        <v>125</v>
      </c>
      <c r="E125" s="219" t="s">
        <v>126</v>
      </c>
      <c r="F125" s="220" t="s">
        <v>127</v>
      </c>
      <c r="G125" s="221" t="s">
        <v>128</v>
      </c>
      <c r="H125" s="222">
        <v>218.19999999999999</v>
      </c>
      <c r="I125" s="223"/>
      <c r="J125" s="224">
        <f>ROUND(I125*H125,2)</f>
        <v>0</v>
      </c>
      <c r="K125" s="220" t="s">
        <v>129</v>
      </c>
      <c r="L125" s="44"/>
      <c r="M125" s="225" t="s">
        <v>1</v>
      </c>
      <c r="N125" s="226" t="s">
        <v>45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0.255</v>
      </c>
      <c r="T125" s="228">
        <f>S125*H125</f>
        <v>55.640999999999998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130</v>
      </c>
      <c r="AT125" s="229" t="s">
        <v>125</v>
      </c>
      <c r="AU125" s="229" t="s">
        <v>90</v>
      </c>
      <c r="AY125" s="17" t="s">
        <v>123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88</v>
      </c>
      <c r="BK125" s="230">
        <f>ROUND(I125*H125,2)</f>
        <v>0</v>
      </c>
      <c r="BL125" s="17" t="s">
        <v>130</v>
      </c>
      <c r="BM125" s="229" t="s">
        <v>131</v>
      </c>
    </row>
    <row r="126" s="13" customFormat="1">
      <c r="A126" s="13"/>
      <c r="B126" s="231"/>
      <c r="C126" s="232"/>
      <c r="D126" s="233" t="s">
        <v>132</v>
      </c>
      <c r="E126" s="234" t="s">
        <v>1</v>
      </c>
      <c r="F126" s="235" t="s">
        <v>133</v>
      </c>
      <c r="G126" s="232"/>
      <c r="H126" s="234" t="s">
        <v>1</v>
      </c>
      <c r="I126" s="236"/>
      <c r="J126" s="232"/>
      <c r="K126" s="232"/>
      <c r="L126" s="237"/>
      <c r="M126" s="238"/>
      <c r="N126" s="239"/>
      <c r="O126" s="239"/>
      <c r="P126" s="239"/>
      <c r="Q126" s="239"/>
      <c r="R126" s="239"/>
      <c r="S126" s="239"/>
      <c r="T126" s="24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1" t="s">
        <v>132</v>
      </c>
      <c r="AU126" s="241" t="s">
        <v>90</v>
      </c>
      <c r="AV126" s="13" t="s">
        <v>88</v>
      </c>
      <c r="AW126" s="13" t="s">
        <v>35</v>
      </c>
      <c r="AX126" s="13" t="s">
        <v>80</v>
      </c>
      <c r="AY126" s="241" t="s">
        <v>123</v>
      </c>
    </row>
    <row r="127" s="13" customFormat="1">
      <c r="A127" s="13"/>
      <c r="B127" s="231"/>
      <c r="C127" s="232"/>
      <c r="D127" s="233" t="s">
        <v>132</v>
      </c>
      <c r="E127" s="234" t="s">
        <v>1</v>
      </c>
      <c r="F127" s="235" t="s">
        <v>134</v>
      </c>
      <c r="G127" s="232"/>
      <c r="H127" s="234" t="s">
        <v>1</v>
      </c>
      <c r="I127" s="236"/>
      <c r="J127" s="232"/>
      <c r="K127" s="232"/>
      <c r="L127" s="237"/>
      <c r="M127" s="238"/>
      <c r="N127" s="239"/>
      <c r="O127" s="239"/>
      <c r="P127" s="239"/>
      <c r="Q127" s="239"/>
      <c r="R127" s="239"/>
      <c r="S127" s="239"/>
      <c r="T127" s="24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132</v>
      </c>
      <c r="AU127" s="241" t="s">
        <v>90</v>
      </c>
      <c r="AV127" s="13" t="s">
        <v>88</v>
      </c>
      <c r="AW127" s="13" t="s">
        <v>35</v>
      </c>
      <c r="AX127" s="13" t="s">
        <v>80</v>
      </c>
      <c r="AY127" s="241" t="s">
        <v>123</v>
      </c>
    </row>
    <row r="128" s="14" customFormat="1">
      <c r="A128" s="14"/>
      <c r="B128" s="242"/>
      <c r="C128" s="243"/>
      <c r="D128" s="233" t="s">
        <v>132</v>
      </c>
      <c r="E128" s="244" t="s">
        <v>1</v>
      </c>
      <c r="F128" s="245" t="s">
        <v>135</v>
      </c>
      <c r="G128" s="243"/>
      <c r="H128" s="246">
        <v>218.19999999999999</v>
      </c>
      <c r="I128" s="247"/>
      <c r="J128" s="243"/>
      <c r="K128" s="243"/>
      <c r="L128" s="248"/>
      <c r="M128" s="249"/>
      <c r="N128" s="250"/>
      <c r="O128" s="250"/>
      <c r="P128" s="250"/>
      <c r="Q128" s="250"/>
      <c r="R128" s="250"/>
      <c r="S128" s="250"/>
      <c r="T128" s="25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2" t="s">
        <v>132</v>
      </c>
      <c r="AU128" s="252" t="s">
        <v>90</v>
      </c>
      <c r="AV128" s="14" t="s">
        <v>90</v>
      </c>
      <c r="AW128" s="14" t="s">
        <v>35</v>
      </c>
      <c r="AX128" s="14" t="s">
        <v>88</v>
      </c>
      <c r="AY128" s="252" t="s">
        <v>123</v>
      </c>
    </row>
    <row r="129" s="2" customFormat="1" ht="16.5" customHeight="1">
      <c r="A129" s="38"/>
      <c r="B129" s="39"/>
      <c r="C129" s="218" t="s">
        <v>90</v>
      </c>
      <c r="D129" s="218" t="s">
        <v>125</v>
      </c>
      <c r="E129" s="219" t="s">
        <v>136</v>
      </c>
      <c r="F129" s="220" t="s">
        <v>137</v>
      </c>
      <c r="G129" s="221" t="s">
        <v>128</v>
      </c>
      <c r="H129" s="222">
        <v>12</v>
      </c>
      <c r="I129" s="223"/>
      <c r="J129" s="224">
        <f>ROUND(I129*H129,2)</f>
        <v>0</v>
      </c>
      <c r="K129" s="220" t="s">
        <v>129</v>
      </c>
      <c r="L129" s="44"/>
      <c r="M129" s="225" t="s">
        <v>1</v>
      </c>
      <c r="N129" s="226" t="s">
        <v>45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0.26000000000000001</v>
      </c>
      <c r="T129" s="228">
        <f>S129*H129</f>
        <v>3.1200000000000001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130</v>
      </c>
      <c r="AT129" s="229" t="s">
        <v>125</v>
      </c>
      <c r="AU129" s="229" t="s">
        <v>90</v>
      </c>
      <c r="AY129" s="17" t="s">
        <v>123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88</v>
      </c>
      <c r="BK129" s="230">
        <f>ROUND(I129*H129,2)</f>
        <v>0</v>
      </c>
      <c r="BL129" s="17" t="s">
        <v>130</v>
      </c>
      <c r="BM129" s="229" t="s">
        <v>138</v>
      </c>
    </row>
    <row r="130" s="13" customFormat="1">
      <c r="A130" s="13"/>
      <c r="B130" s="231"/>
      <c r="C130" s="232"/>
      <c r="D130" s="233" t="s">
        <v>132</v>
      </c>
      <c r="E130" s="234" t="s">
        <v>1</v>
      </c>
      <c r="F130" s="235" t="s">
        <v>133</v>
      </c>
      <c r="G130" s="232"/>
      <c r="H130" s="234" t="s">
        <v>1</v>
      </c>
      <c r="I130" s="236"/>
      <c r="J130" s="232"/>
      <c r="K130" s="232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132</v>
      </c>
      <c r="AU130" s="241" t="s">
        <v>90</v>
      </c>
      <c r="AV130" s="13" t="s">
        <v>88</v>
      </c>
      <c r="AW130" s="13" t="s">
        <v>35</v>
      </c>
      <c r="AX130" s="13" t="s">
        <v>80</v>
      </c>
      <c r="AY130" s="241" t="s">
        <v>123</v>
      </c>
    </row>
    <row r="131" s="13" customFormat="1">
      <c r="A131" s="13"/>
      <c r="B131" s="231"/>
      <c r="C131" s="232"/>
      <c r="D131" s="233" t="s">
        <v>132</v>
      </c>
      <c r="E131" s="234" t="s">
        <v>1</v>
      </c>
      <c r="F131" s="235" t="s">
        <v>139</v>
      </c>
      <c r="G131" s="232"/>
      <c r="H131" s="234" t="s">
        <v>1</v>
      </c>
      <c r="I131" s="236"/>
      <c r="J131" s="232"/>
      <c r="K131" s="232"/>
      <c r="L131" s="237"/>
      <c r="M131" s="238"/>
      <c r="N131" s="239"/>
      <c r="O131" s="239"/>
      <c r="P131" s="239"/>
      <c r="Q131" s="239"/>
      <c r="R131" s="239"/>
      <c r="S131" s="239"/>
      <c r="T131" s="24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1" t="s">
        <v>132</v>
      </c>
      <c r="AU131" s="241" t="s">
        <v>90</v>
      </c>
      <c r="AV131" s="13" t="s">
        <v>88</v>
      </c>
      <c r="AW131" s="13" t="s">
        <v>35</v>
      </c>
      <c r="AX131" s="13" t="s">
        <v>80</v>
      </c>
      <c r="AY131" s="241" t="s">
        <v>123</v>
      </c>
    </row>
    <row r="132" s="14" customFormat="1">
      <c r="A132" s="14"/>
      <c r="B132" s="242"/>
      <c r="C132" s="243"/>
      <c r="D132" s="233" t="s">
        <v>132</v>
      </c>
      <c r="E132" s="244" t="s">
        <v>1</v>
      </c>
      <c r="F132" s="245" t="s">
        <v>140</v>
      </c>
      <c r="G132" s="243"/>
      <c r="H132" s="246">
        <v>12</v>
      </c>
      <c r="I132" s="247"/>
      <c r="J132" s="243"/>
      <c r="K132" s="243"/>
      <c r="L132" s="248"/>
      <c r="M132" s="249"/>
      <c r="N132" s="250"/>
      <c r="O132" s="250"/>
      <c r="P132" s="250"/>
      <c r="Q132" s="250"/>
      <c r="R132" s="250"/>
      <c r="S132" s="250"/>
      <c r="T132" s="25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2" t="s">
        <v>132</v>
      </c>
      <c r="AU132" s="252" t="s">
        <v>90</v>
      </c>
      <c r="AV132" s="14" t="s">
        <v>90</v>
      </c>
      <c r="AW132" s="14" t="s">
        <v>35</v>
      </c>
      <c r="AX132" s="14" t="s">
        <v>88</v>
      </c>
      <c r="AY132" s="252" t="s">
        <v>123</v>
      </c>
    </row>
    <row r="133" s="2" customFormat="1" ht="21.75" customHeight="1">
      <c r="A133" s="38"/>
      <c r="B133" s="39"/>
      <c r="C133" s="218" t="s">
        <v>141</v>
      </c>
      <c r="D133" s="218" t="s">
        <v>125</v>
      </c>
      <c r="E133" s="219" t="s">
        <v>142</v>
      </c>
      <c r="F133" s="220" t="s">
        <v>143</v>
      </c>
      <c r="G133" s="221" t="s">
        <v>128</v>
      </c>
      <c r="H133" s="222">
        <v>306.80000000000001</v>
      </c>
      <c r="I133" s="223"/>
      <c r="J133" s="224">
        <f>ROUND(I133*H133,2)</f>
        <v>0</v>
      </c>
      <c r="K133" s="220" t="s">
        <v>129</v>
      </c>
      <c r="L133" s="44"/>
      <c r="M133" s="225" t="s">
        <v>1</v>
      </c>
      <c r="N133" s="226" t="s">
        <v>45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0.28999999999999998</v>
      </c>
      <c r="T133" s="228">
        <f>S133*H133</f>
        <v>88.971999999999994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130</v>
      </c>
      <c r="AT133" s="229" t="s">
        <v>125</v>
      </c>
      <c r="AU133" s="229" t="s">
        <v>90</v>
      </c>
      <c r="AY133" s="17" t="s">
        <v>123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88</v>
      </c>
      <c r="BK133" s="230">
        <f>ROUND(I133*H133,2)</f>
        <v>0</v>
      </c>
      <c r="BL133" s="17" t="s">
        <v>130</v>
      </c>
      <c r="BM133" s="229" t="s">
        <v>144</v>
      </c>
    </row>
    <row r="134" s="13" customFormat="1">
      <c r="A134" s="13"/>
      <c r="B134" s="231"/>
      <c r="C134" s="232"/>
      <c r="D134" s="233" t="s">
        <v>132</v>
      </c>
      <c r="E134" s="234" t="s">
        <v>1</v>
      </c>
      <c r="F134" s="235" t="s">
        <v>133</v>
      </c>
      <c r="G134" s="232"/>
      <c r="H134" s="234" t="s">
        <v>1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132</v>
      </c>
      <c r="AU134" s="241" t="s">
        <v>90</v>
      </c>
      <c r="AV134" s="13" t="s">
        <v>88</v>
      </c>
      <c r="AW134" s="13" t="s">
        <v>35</v>
      </c>
      <c r="AX134" s="13" t="s">
        <v>80</v>
      </c>
      <c r="AY134" s="241" t="s">
        <v>123</v>
      </c>
    </row>
    <row r="135" s="14" customFormat="1">
      <c r="A135" s="14"/>
      <c r="B135" s="242"/>
      <c r="C135" s="243"/>
      <c r="D135" s="233" t="s">
        <v>132</v>
      </c>
      <c r="E135" s="244" t="s">
        <v>1</v>
      </c>
      <c r="F135" s="245" t="s">
        <v>145</v>
      </c>
      <c r="G135" s="243"/>
      <c r="H135" s="246">
        <v>306.80000000000001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2" t="s">
        <v>132</v>
      </c>
      <c r="AU135" s="252" t="s">
        <v>90</v>
      </c>
      <c r="AV135" s="14" t="s">
        <v>90</v>
      </c>
      <c r="AW135" s="14" t="s">
        <v>35</v>
      </c>
      <c r="AX135" s="14" t="s">
        <v>88</v>
      </c>
      <c r="AY135" s="252" t="s">
        <v>123</v>
      </c>
    </row>
    <row r="136" s="2" customFormat="1" ht="21.75" customHeight="1">
      <c r="A136" s="38"/>
      <c r="B136" s="39"/>
      <c r="C136" s="218" t="s">
        <v>130</v>
      </c>
      <c r="D136" s="218" t="s">
        <v>125</v>
      </c>
      <c r="E136" s="219" t="s">
        <v>146</v>
      </c>
      <c r="F136" s="220" t="s">
        <v>147</v>
      </c>
      <c r="G136" s="221" t="s">
        <v>128</v>
      </c>
      <c r="H136" s="222">
        <v>12.720000000000001</v>
      </c>
      <c r="I136" s="223"/>
      <c r="J136" s="224">
        <f>ROUND(I136*H136,2)</f>
        <v>0</v>
      </c>
      <c r="K136" s="220" t="s">
        <v>129</v>
      </c>
      <c r="L136" s="44"/>
      <c r="M136" s="225" t="s">
        <v>1</v>
      </c>
      <c r="N136" s="226" t="s">
        <v>45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0.625</v>
      </c>
      <c r="T136" s="228">
        <f>S136*H136</f>
        <v>7.9500000000000002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130</v>
      </c>
      <c r="AT136" s="229" t="s">
        <v>125</v>
      </c>
      <c r="AU136" s="229" t="s">
        <v>90</v>
      </c>
      <c r="AY136" s="17" t="s">
        <v>123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88</v>
      </c>
      <c r="BK136" s="230">
        <f>ROUND(I136*H136,2)</f>
        <v>0</v>
      </c>
      <c r="BL136" s="17" t="s">
        <v>130</v>
      </c>
      <c r="BM136" s="229" t="s">
        <v>148</v>
      </c>
    </row>
    <row r="137" s="13" customFormat="1">
      <c r="A137" s="13"/>
      <c r="B137" s="231"/>
      <c r="C137" s="232"/>
      <c r="D137" s="233" t="s">
        <v>132</v>
      </c>
      <c r="E137" s="234" t="s">
        <v>1</v>
      </c>
      <c r="F137" s="235" t="s">
        <v>133</v>
      </c>
      <c r="G137" s="232"/>
      <c r="H137" s="234" t="s">
        <v>1</v>
      </c>
      <c r="I137" s="236"/>
      <c r="J137" s="232"/>
      <c r="K137" s="232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132</v>
      </c>
      <c r="AU137" s="241" t="s">
        <v>90</v>
      </c>
      <c r="AV137" s="13" t="s">
        <v>88</v>
      </c>
      <c r="AW137" s="13" t="s">
        <v>35</v>
      </c>
      <c r="AX137" s="13" t="s">
        <v>80</v>
      </c>
      <c r="AY137" s="241" t="s">
        <v>123</v>
      </c>
    </row>
    <row r="138" s="13" customFormat="1">
      <c r="A138" s="13"/>
      <c r="B138" s="231"/>
      <c r="C138" s="232"/>
      <c r="D138" s="233" t="s">
        <v>132</v>
      </c>
      <c r="E138" s="234" t="s">
        <v>1</v>
      </c>
      <c r="F138" s="235" t="s">
        <v>149</v>
      </c>
      <c r="G138" s="232"/>
      <c r="H138" s="234" t="s">
        <v>1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132</v>
      </c>
      <c r="AU138" s="241" t="s">
        <v>90</v>
      </c>
      <c r="AV138" s="13" t="s">
        <v>88</v>
      </c>
      <c r="AW138" s="13" t="s">
        <v>35</v>
      </c>
      <c r="AX138" s="13" t="s">
        <v>80</v>
      </c>
      <c r="AY138" s="241" t="s">
        <v>123</v>
      </c>
    </row>
    <row r="139" s="14" customFormat="1">
      <c r="A139" s="14"/>
      <c r="B139" s="242"/>
      <c r="C139" s="243"/>
      <c r="D139" s="233" t="s">
        <v>132</v>
      </c>
      <c r="E139" s="244" t="s">
        <v>1</v>
      </c>
      <c r="F139" s="245" t="s">
        <v>150</v>
      </c>
      <c r="G139" s="243"/>
      <c r="H139" s="246">
        <v>12.720000000000001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2" t="s">
        <v>132</v>
      </c>
      <c r="AU139" s="252" t="s">
        <v>90</v>
      </c>
      <c r="AV139" s="14" t="s">
        <v>90</v>
      </c>
      <c r="AW139" s="14" t="s">
        <v>35</v>
      </c>
      <c r="AX139" s="14" t="s">
        <v>88</v>
      </c>
      <c r="AY139" s="252" t="s">
        <v>123</v>
      </c>
    </row>
    <row r="140" s="2" customFormat="1" ht="16.5" customHeight="1">
      <c r="A140" s="38"/>
      <c r="B140" s="39"/>
      <c r="C140" s="218" t="s">
        <v>151</v>
      </c>
      <c r="D140" s="218" t="s">
        <v>125</v>
      </c>
      <c r="E140" s="219" t="s">
        <v>152</v>
      </c>
      <c r="F140" s="220" t="s">
        <v>153</v>
      </c>
      <c r="G140" s="221" t="s">
        <v>128</v>
      </c>
      <c r="H140" s="222">
        <v>76.599999999999994</v>
      </c>
      <c r="I140" s="223"/>
      <c r="J140" s="224">
        <f>ROUND(I140*H140,2)</f>
        <v>0</v>
      </c>
      <c r="K140" s="220" t="s">
        <v>129</v>
      </c>
      <c r="L140" s="44"/>
      <c r="M140" s="225" t="s">
        <v>1</v>
      </c>
      <c r="N140" s="226" t="s">
        <v>45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0.098000000000000004</v>
      </c>
      <c r="T140" s="228">
        <f>S140*H140</f>
        <v>7.5068000000000001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130</v>
      </c>
      <c r="AT140" s="229" t="s">
        <v>125</v>
      </c>
      <c r="AU140" s="229" t="s">
        <v>90</v>
      </c>
      <c r="AY140" s="17" t="s">
        <v>123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88</v>
      </c>
      <c r="BK140" s="230">
        <f>ROUND(I140*H140,2)</f>
        <v>0</v>
      </c>
      <c r="BL140" s="17" t="s">
        <v>130</v>
      </c>
      <c r="BM140" s="229" t="s">
        <v>154</v>
      </c>
    </row>
    <row r="141" s="13" customFormat="1">
      <c r="A141" s="13"/>
      <c r="B141" s="231"/>
      <c r="C141" s="232"/>
      <c r="D141" s="233" t="s">
        <v>132</v>
      </c>
      <c r="E141" s="234" t="s">
        <v>1</v>
      </c>
      <c r="F141" s="235" t="s">
        <v>133</v>
      </c>
      <c r="G141" s="232"/>
      <c r="H141" s="234" t="s">
        <v>1</v>
      </c>
      <c r="I141" s="236"/>
      <c r="J141" s="232"/>
      <c r="K141" s="232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132</v>
      </c>
      <c r="AU141" s="241" t="s">
        <v>90</v>
      </c>
      <c r="AV141" s="13" t="s">
        <v>88</v>
      </c>
      <c r="AW141" s="13" t="s">
        <v>35</v>
      </c>
      <c r="AX141" s="13" t="s">
        <v>80</v>
      </c>
      <c r="AY141" s="241" t="s">
        <v>123</v>
      </c>
    </row>
    <row r="142" s="13" customFormat="1">
      <c r="A142" s="13"/>
      <c r="B142" s="231"/>
      <c r="C142" s="232"/>
      <c r="D142" s="233" t="s">
        <v>132</v>
      </c>
      <c r="E142" s="234" t="s">
        <v>1</v>
      </c>
      <c r="F142" s="235" t="s">
        <v>155</v>
      </c>
      <c r="G142" s="232"/>
      <c r="H142" s="234" t="s">
        <v>1</v>
      </c>
      <c r="I142" s="236"/>
      <c r="J142" s="232"/>
      <c r="K142" s="232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132</v>
      </c>
      <c r="AU142" s="241" t="s">
        <v>90</v>
      </c>
      <c r="AV142" s="13" t="s">
        <v>88</v>
      </c>
      <c r="AW142" s="13" t="s">
        <v>35</v>
      </c>
      <c r="AX142" s="13" t="s">
        <v>80</v>
      </c>
      <c r="AY142" s="241" t="s">
        <v>123</v>
      </c>
    </row>
    <row r="143" s="14" customFormat="1">
      <c r="A143" s="14"/>
      <c r="B143" s="242"/>
      <c r="C143" s="243"/>
      <c r="D143" s="233" t="s">
        <v>132</v>
      </c>
      <c r="E143" s="244" t="s">
        <v>1</v>
      </c>
      <c r="F143" s="245" t="s">
        <v>156</v>
      </c>
      <c r="G143" s="243"/>
      <c r="H143" s="246">
        <v>76.599999999999994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2" t="s">
        <v>132</v>
      </c>
      <c r="AU143" s="252" t="s">
        <v>90</v>
      </c>
      <c r="AV143" s="14" t="s">
        <v>90</v>
      </c>
      <c r="AW143" s="14" t="s">
        <v>35</v>
      </c>
      <c r="AX143" s="14" t="s">
        <v>88</v>
      </c>
      <c r="AY143" s="252" t="s">
        <v>123</v>
      </c>
    </row>
    <row r="144" s="2" customFormat="1" ht="16.5" customHeight="1">
      <c r="A144" s="38"/>
      <c r="B144" s="39"/>
      <c r="C144" s="218" t="s">
        <v>157</v>
      </c>
      <c r="D144" s="218" t="s">
        <v>125</v>
      </c>
      <c r="E144" s="219" t="s">
        <v>158</v>
      </c>
      <c r="F144" s="220" t="s">
        <v>159</v>
      </c>
      <c r="G144" s="221" t="s">
        <v>160</v>
      </c>
      <c r="H144" s="222">
        <v>211.30000000000001</v>
      </c>
      <c r="I144" s="223"/>
      <c r="J144" s="224">
        <f>ROUND(I144*H144,2)</f>
        <v>0</v>
      </c>
      <c r="K144" s="220" t="s">
        <v>129</v>
      </c>
      <c r="L144" s="44"/>
      <c r="M144" s="225" t="s">
        <v>1</v>
      </c>
      <c r="N144" s="226" t="s">
        <v>45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0.20499999999999999</v>
      </c>
      <c r="T144" s="228">
        <f>S144*H144</f>
        <v>43.316499999999998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130</v>
      </c>
      <c r="AT144" s="229" t="s">
        <v>125</v>
      </c>
      <c r="AU144" s="229" t="s">
        <v>90</v>
      </c>
      <c r="AY144" s="17" t="s">
        <v>123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88</v>
      </c>
      <c r="BK144" s="230">
        <f>ROUND(I144*H144,2)</f>
        <v>0</v>
      </c>
      <c r="BL144" s="17" t="s">
        <v>130</v>
      </c>
      <c r="BM144" s="229" t="s">
        <v>161</v>
      </c>
    </row>
    <row r="145" s="13" customFormat="1">
      <c r="A145" s="13"/>
      <c r="B145" s="231"/>
      <c r="C145" s="232"/>
      <c r="D145" s="233" t="s">
        <v>132</v>
      </c>
      <c r="E145" s="234" t="s">
        <v>1</v>
      </c>
      <c r="F145" s="235" t="s">
        <v>162</v>
      </c>
      <c r="G145" s="232"/>
      <c r="H145" s="234" t="s">
        <v>1</v>
      </c>
      <c r="I145" s="236"/>
      <c r="J145" s="232"/>
      <c r="K145" s="232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132</v>
      </c>
      <c r="AU145" s="241" t="s">
        <v>90</v>
      </c>
      <c r="AV145" s="13" t="s">
        <v>88</v>
      </c>
      <c r="AW145" s="13" t="s">
        <v>35</v>
      </c>
      <c r="AX145" s="13" t="s">
        <v>80</v>
      </c>
      <c r="AY145" s="241" t="s">
        <v>123</v>
      </c>
    </row>
    <row r="146" s="13" customFormat="1">
      <c r="A146" s="13"/>
      <c r="B146" s="231"/>
      <c r="C146" s="232"/>
      <c r="D146" s="233" t="s">
        <v>132</v>
      </c>
      <c r="E146" s="234" t="s">
        <v>1</v>
      </c>
      <c r="F146" s="235" t="s">
        <v>163</v>
      </c>
      <c r="G146" s="232"/>
      <c r="H146" s="234" t="s">
        <v>1</v>
      </c>
      <c r="I146" s="236"/>
      <c r="J146" s="232"/>
      <c r="K146" s="232"/>
      <c r="L146" s="237"/>
      <c r="M146" s="238"/>
      <c r="N146" s="239"/>
      <c r="O146" s="239"/>
      <c r="P146" s="239"/>
      <c r="Q146" s="239"/>
      <c r="R146" s="239"/>
      <c r="S146" s="239"/>
      <c r="T146" s="24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1" t="s">
        <v>132</v>
      </c>
      <c r="AU146" s="241" t="s">
        <v>90</v>
      </c>
      <c r="AV146" s="13" t="s">
        <v>88</v>
      </c>
      <c r="AW146" s="13" t="s">
        <v>35</v>
      </c>
      <c r="AX146" s="13" t="s">
        <v>80</v>
      </c>
      <c r="AY146" s="241" t="s">
        <v>123</v>
      </c>
    </row>
    <row r="147" s="14" customFormat="1">
      <c r="A147" s="14"/>
      <c r="B147" s="242"/>
      <c r="C147" s="243"/>
      <c r="D147" s="233" t="s">
        <v>132</v>
      </c>
      <c r="E147" s="244" t="s">
        <v>1</v>
      </c>
      <c r="F147" s="245" t="s">
        <v>164</v>
      </c>
      <c r="G147" s="243"/>
      <c r="H147" s="246">
        <v>30.300000000000001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2" t="s">
        <v>132</v>
      </c>
      <c r="AU147" s="252" t="s">
        <v>90</v>
      </c>
      <c r="AV147" s="14" t="s">
        <v>90</v>
      </c>
      <c r="AW147" s="14" t="s">
        <v>35</v>
      </c>
      <c r="AX147" s="14" t="s">
        <v>80</v>
      </c>
      <c r="AY147" s="252" t="s">
        <v>123</v>
      </c>
    </row>
    <row r="148" s="13" customFormat="1">
      <c r="A148" s="13"/>
      <c r="B148" s="231"/>
      <c r="C148" s="232"/>
      <c r="D148" s="233" t="s">
        <v>132</v>
      </c>
      <c r="E148" s="234" t="s">
        <v>1</v>
      </c>
      <c r="F148" s="235" t="s">
        <v>165</v>
      </c>
      <c r="G148" s="232"/>
      <c r="H148" s="234" t="s">
        <v>1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132</v>
      </c>
      <c r="AU148" s="241" t="s">
        <v>90</v>
      </c>
      <c r="AV148" s="13" t="s">
        <v>88</v>
      </c>
      <c r="AW148" s="13" t="s">
        <v>35</v>
      </c>
      <c r="AX148" s="13" t="s">
        <v>80</v>
      </c>
      <c r="AY148" s="241" t="s">
        <v>123</v>
      </c>
    </row>
    <row r="149" s="14" customFormat="1">
      <c r="A149" s="14"/>
      <c r="B149" s="242"/>
      <c r="C149" s="243"/>
      <c r="D149" s="233" t="s">
        <v>132</v>
      </c>
      <c r="E149" s="244" t="s">
        <v>1</v>
      </c>
      <c r="F149" s="245" t="s">
        <v>166</v>
      </c>
      <c r="G149" s="243"/>
      <c r="H149" s="246">
        <v>181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2" t="s">
        <v>132</v>
      </c>
      <c r="AU149" s="252" t="s">
        <v>90</v>
      </c>
      <c r="AV149" s="14" t="s">
        <v>90</v>
      </c>
      <c r="AW149" s="14" t="s">
        <v>35</v>
      </c>
      <c r="AX149" s="14" t="s">
        <v>80</v>
      </c>
      <c r="AY149" s="252" t="s">
        <v>123</v>
      </c>
    </row>
    <row r="150" s="15" customFormat="1">
      <c r="A150" s="15"/>
      <c r="B150" s="253"/>
      <c r="C150" s="254"/>
      <c r="D150" s="233" t="s">
        <v>132</v>
      </c>
      <c r="E150" s="255" t="s">
        <v>1</v>
      </c>
      <c r="F150" s="256" t="s">
        <v>167</v>
      </c>
      <c r="G150" s="254"/>
      <c r="H150" s="257">
        <v>211.30000000000001</v>
      </c>
      <c r="I150" s="258"/>
      <c r="J150" s="254"/>
      <c r="K150" s="254"/>
      <c r="L150" s="259"/>
      <c r="M150" s="260"/>
      <c r="N150" s="261"/>
      <c r="O150" s="261"/>
      <c r="P150" s="261"/>
      <c r="Q150" s="261"/>
      <c r="R150" s="261"/>
      <c r="S150" s="261"/>
      <c r="T150" s="262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3" t="s">
        <v>132</v>
      </c>
      <c r="AU150" s="263" t="s">
        <v>90</v>
      </c>
      <c r="AV150" s="15" t="s">
        <v>130</v>
      </c>
      <c r="AW150" s="15" t="s">
        <v>35</v>
      </c>
      <c r="AX150" s="15" t="s">
        <v>88</v>
      </c>
      <c r="AY150" s="263" t="s">
        <v>123</v>
      </c>
    </row>
    <row r="151" s="2" customFormat="1" ht="16.5" customHeight="1">
      <c r="A151" s="38"/>
      <c r="B151" s="39"/>
      <c r="C151" s="218" t="s">
        <v>168</v>
      </c>
      <c r="D151" s="218" t="s">
        <v>125</v>
      </c>
      <c r="E151" s="219" t="s">
        <v>169</v>
      </c>
      <c r="F151" s="220" t="s">
        <v>170</v>
      </c>
      <c r="G151" s="221" t="s">
        <v>160</v>
      </c>
      <c r="H151" s="222">
        <v>165.59999999999999</v>
      </c>
      <c r="I151" s="223"/>
      <c r="J151" s="224">
        <f>ROUND(I151*H151,2)</f>
        <v>0</v>
      </c>
      <c r="K151" s="220" t="s">
        <v>129</v>
      </c>
      <c r="L151" s="44"/>
      <c r="M151" s="225" t="s">
        <v>1</v>
      </c>
      <c r="N151" s="226" t="s">
        <v>45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0.11500000000000001</v>
      </c>
      <c r="T151" s="228">
        <f>S151*H151</f>
        <v>19.044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130</v>
      </c>
      <c r="AT151" s="229" t="s">
        <v>125</v>
      </c>
      <c r="AU151" s="229" t="s">
        <v>90</v>
      </c>
      <c r="AY151" s="17" t="s">
        <v>123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88</v>
      </c>
      <c r="BK151" s="230">
        <f>ROUND(I151*H151,2)</f>
        <v>0</v>
      </c>
      <c r="BL151" s="17" t="s">
        <v>130</v>
      </c>
      <c r="BM151" s="229" t="s">
        <v>171</v>
      </c>
    </row>
    <row r="152" s="13" customFormat="1">
      <c r="A152" s="13"/>
      <c r="B152" s="231"/>
      <c r="C152" s="232"/>
      <c r="D152" s="233" t="s">
        <v>132</v>
      </c>
      <c r="E152" s="234" t="s">
        <v>1</v>
      </c>
      <c r="F152" s="235" t="s">
        <v>133</v>
      </c>
      <c r="G152" s="232"/>
      <c r="H152" s="234" t="s">
        <v>1</v>
      </c>
      <c r="I152" s="236"/>
      <c r="J152" s="232"/>
      <c r="K152" s="232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132</v>
      </c>
      <c r="AU152" s="241" t="s">
        <v>90</v>
      </c>
      <c r="AV152" s="13" t="s">
        <v>88</v>
      </c>
      <c r="AW152" s="13" t="s">
        <v>35</v>
      </c>
      <c r="AX152" s="13" t="s">
        <v>80</v>
      </c>
      <c r="AY152" s="241" t="s">
        <v>123</v>
      </c>
    </row>
    <row r="153" s="13" customFormat="1">
      <c r="A153" s="13"/>
      <c r="B153" s="231"/>
      <c r="C153" s="232"/>
      <c r="D153" s="233" t="s">
        <v>132</v>
      </c>
      <c r="E153" s="234" t="s">
        <v>1</v>
      </c>
      <c r="F153" s="235" t="s">
        <v>172</v>
      </c>
      <c r="G153" s="232"/>
      <c r="H153" s="234" t="s">
        <v>1</v>
      </c>
      <c r="I153" s="236"/>
      <c r="J153" s="232"/>
      <c r="K153" s="232"/>
      <c r="L153" s="237"/>
      <c r="M153" s="238"/>
      <c r="N153" s="239"/>
      <c r="O153" s="239"/>
      <c r="P153" s="239"/>
      <c r="Q153" s="239"/>
      <c r="R153" s="239"/>
      <c r="S153" s="239"/>
      <c r="T153" s="24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1" t="s">
        <v>132</v>
      </c>
      <c r="AU153" s="241" t="s">
        <v>90</v>
      </c>
      <c r="AV153" s="13" t="s">
        <v>88</v>
      </c>
      <c r="AW153" s="13" t="s">
        <v>35</v>
      </c>
      <c r="AX153" s="13" t="s">
        <v>80</v>
      </c>
      <c r="AY153" s="241" t="s">
        <v>123</v>
      </c>
    </row>
    <row r="154" s="14" customFormat="1">
      <c r="A154" s="14"/>
      <c r="B154" s="242"/>
      <c r="C154" s="243"/>
      <c r="D154" s="233" t="s">
        <v>132</v>
      </c>
      <c r="E154" s="244" t="s">
        <v>1</v>
      </c>
      <c r="F154" s="245" t="s">
        <v>173</v>
      </c>
      <c r="G154" s="243"/>
      <c r="H154" s="246">
        <v>165.59999999999999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2" t="s">
        <v>132</v>
      </c>
      <c r="AU154" s="252" t="s">
        <v>90</v>
      </c>
      <c r="AV154" s="14" t="s">
        <v>90</v>
      </c>
      <c r="AW154" s="14" t="s">
        <v>35</v>
      </c>
      <c r="AX154" s="14" t="s">
        <v>88</v>
      </c>
      <c r="AY154" s="252" t="s">
        <v>123</v>
      </c>
    </row>
    <row r="155" s="2" customFormat="1" ht="16.5" customHeight="1">
      <c r="A155" s="38"/>
      <c r="B155" s="39"/>
      <c r="C155" s="218" t="s">
        <v>174</v>
      </c>
      <c r="D155" s="218" t="s">
        <v>125</v>
      </c>
      <c r="E155" s="219" t="s">
        <v>175</v>
      </c>
      <c r="F155" s="220" t="s">
        <v>176</v>
      </c>
      <c r="G155" s="221" t="s">
        <v>128</v>
      </c>
      <c r="H155" s="222">
        <v>84.5</v>
      </c>
      <c r="I155" s="223"/>
      <c r="J155" s="224">
        <f>ROUND(I155*H155,2)</f>
        <v>0</v>
      </c>
      <c r="K155" s="220" t="s">
        <v>129</v>
      </c>
      <c r="L155" s="44"/>
      <c r="M155" s="225" t="s">
        <v>1</v>
      </c>
      <c r="N155" s="226" t="s">
        <v>45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130</v>
      </c>
      <c r="AT155" s="229" t="s">
        <v>125</v>
      </c>
      <c r="AU155" s="229" t="s">
        <v>90</v>
      </c>
      <c r="AY155" s="17" t="s">
        <v>123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88</v>
      </c>
      <c r="BK155" s="230">
        <f>ROUND(I155*H155,2)</f>
        <v>0</v>
      </c>
      <c r="BL155" s="17" t="s">
        <v>130</v>
      </c>
      <c r="BM155" s="229" t="s">
        <v>177</v>
      </c>
    </row>
    <row r="156" s="13" customFormat="1">
      <c r="A156" s="13"/>
      <c r="B156" s="231"/>
      <c r="C156" s="232"/>
      <c r="D156" s="233" t="s">
        <v>132</v>
      </c>
      <c r="E156" s="234" t="s">
        <v>1</v>
      </c>
      <c r="F156" s="235" t="s">
        <v>133</v>
      </c>
      <c r="G156" s="232"/>
      <c r="H156" s="234" t="s">
        <v>1</v>
      </c>
      <c r="I156" s="236"/>
      <c r="J156" s="232"/>
      <c r="K156" s="232"/>
      <c r="L156" s="237"/>
      <c r="M156" s="238"/>
      <c r="N156" s="239"/>
      <c r="O156" s="239"/>
      <c r="P156" s="239"/>
      <c r="Q156" s="239"/>
      <c r="R156" s="239"/>
      <c r="S156" s="239"/>
      <c r="T156" s="24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1" t="s">
        <v>132</v>
      </c>
      <c r="AU156" s="241" t="s">
        <v>90</v>
      </c>
      <c r="AV156" s="13" t="s">
        <v>88</v>
      </c>
      <c r="AW156" s="13" t="s">
        <v>35</v>
      </c>
      <c r="AX156" s="13" t="s">
        <v>80</v>
      </c>
      <c r="AY156" s="241" t="s">
        <v>123</v>
      </c>
    </row>
    <row r="157" s="13" customFormat="1">
      <c r="A157" s="13"/>
      <c r="B157" s="231"/>
      <c r="C157" s="232"/>
      <c r="D157" s="233" t="s">
        <v>132</v>
      </c>
      <c r="E157" s="234" t="s">
        <v>1</v>
      </c>
      <c r="F157" s="235" t="s">
        <v>178</v>
      </c>
      <c r="G157" s="232"/>
      <c r="H157" s="234" t="s">
        <v>1</v>
      </c>
      <c r="I157" s="236"/>
      <c r="J157" s="232"/>
      <c r="K157" s="232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132</v>
      </c>
      <c r="AU157" s="241" t="s">
        <v>90</v>
      </c>
      <c r="AV157" s="13" t="s">
        <v>88</v>
      </c>
      <c r="AW157" s="13" t="s">
        <v>35</v>
      </c>
      <c r="AX157" s="13" t="s">
        <v>80</v>
      </c>
      <c r="AY157" s="241" t="s">
        <v>123</v>
      </c>
    </row>
    <row r="158" s="14" customFormat="1">
      <c r="A158" s="14"/>
      <c r="B158" s="242"/>
      <c r="C158" s="243"/>
      <c r="D158" s="233" t="s">
        <v>132</v>
      </c>
      <c r="E158" s="244" t="s">
        <v>1</v>
      </c>
      <c r="F158" s="245" t="s">
        <v>179</v>
      </c>
      <c r="G158" s="243"/>
      <c r="H158" s="246">
        <v>84.5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2" t="s">
        <v>132</v>
      </c>
      <c r="AU158" s="252" t="s">
        <v>90</v>
      </c>
      <c r="AV158" s="14" t="s">
        <v>90</v>
      </c>
      <c r="AW158" s="14" t="s">
        <v>35</v>
      </c>
      <c r="AX158" s="14" t="s">
        <v>88</v>
      </c>
      <c r="AY158" s="252" t="s">
        <v>123</v>
      </c>
    </row>
    <row r="159" s="2" customFormat="1" ht="21.75" customHeight="1">
      <c r="A159" s="38"/>
      <c r="B159" s="39"/>
      <c r="C159" s="218" t="s">
        <v>180</v>
      </c>
      <c r="D159" s="218" t="s">
        <v>125</v>
      </c>
      <c r="E159" s="219" t="s">
        <v>181</v>
      </c>
      <c r="F159" s="220" t="s">
        <v>182</v>
      </c>
      <c r="G159" s="221" t="s">
        <v>183</v>
      </c>
      <c r="H159" s="222">
        <v>8.4499999999999993</v>
      </c>
      <c r="I159" s="223"/>
      <c r="J159" s="224">
        <f>ROUND(I159*H159,2)</f>
        <v>0</v>
      </c>
      <c r="K159" s="220" t="s">
        <v>129</v>
      </c>
      <c r="L159" s="44"/>
      <c r="M159" s="225" t="s">
        <v>1</v>
      </c>
      <c r="N159" s="226" t="s">
        <v>45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130</v>
      </c>
      <c r="AT159" s="229" t="s">
        <v>125</v>
      </c>
      <c r="AU159" s="229" t="s">
        <v>90</v>
      </c>
      <c r="AY159" s="17" t="s">
        <v>123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88</v>
      </c>
      <c r="BK159" s="230">
        <f>ROUND(I159*H159,2)</f>
        <v>0</v>
      </c>
      <c r="BL159" s="17" t="s">
        <v>130</v>
      </c>
      <c r="BM159" s="229" t="s">
        <v>184</v>
      </c>
    </row>
    <row r="160" s="13" customFormat="1">
      <c r="A160" s="13"/>
      <c r="B160" s="231"/>
      <c r="C160" s="232"/>
      <c r="D160" s="233" t="s">
        <v>132</v>
      </c>
      <c r="E160" s="234" t="s">
        <v>1</v>
      </c>
      <c r="F160" s="235" t="s">
        <v>133</v>
      </c>
      <c r="G160" s="232"/>
      <c r="H160" s="234" t="s">
        <v>1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132</v>
      </c>
      <c r="AU160" s="241" t="s">
        <v>90</v>
      </c>
      <c r="AV160" s="13" t="s">
        <v>88</v>
      </c>
      <c r="AW160" s="13" t="s">
        <v>35</v>
      </c>
      <c r="AX160" s="13" t="s">
        <v>80</v>
      </c>
      <c r="AY160" s="241" t="s">
        <v>123</v>
      </c>
    </row>
    <row r="161" s="14" customFormat="1">
      <c r="A161" s="14"/>
      <c r="B161" s="242"/>
      <c r="C161" s="243"/>
      <c r="D161" s="233" t="s">
        <v>132</v>
      </c>
      <c r="E161" s="244" t="s">
        <v>1</v>
      </c>
      <c r="F161" s="245" t="s">
        <v>185</v>
      </c>
      <c r="G161" s="243"/>
      <c r="H161" s="246">
        <v>8.4499999999999993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2" t="s">
        <v>132</v>
      </c>
      <c r="AU161" s="252" t="s">
        <v>90</v>
      </c>
      <c r="AV161" s="14" t="s">
        <v>90</v>
      </c>
      <c r="AW161" s="14" t="s">
        <v>35</v>
      </c>
      <c r="AX161" s="14" t="s">
        <v>88</v>
      </c>
      <c r="AY161" s="252" t="s">
        <v>123</v>
      </c>
    </row>
    <row r="162" s="2" customFormat="1" ht="21.75" customHeight="1">
      <c r="A162" s="38"/>
      <c r="B162" s="39"/>
      <c r="C162" s="218" t="s">
        <v>186</v>
      </c>
      <c r="D162" s="218" t="s">
        <v>125</v>
      </c>
      <c r="E162" s="219" t="s">
        <v>187</v>
      </c>
      <c r="F162" s="220" t="s">
        <v>188</v>
      </c>
      <c r="G162" s="221" t="s">
        <v>183</v>
      </c>
      <c r="H162" s="222">
        <v>8.4499999999999993</v>
      </c>
      <c r="I162" s="223"/>
      <c r="J162" s="224">
        <f>ROUND(I162*H162,2)</f>
        <v>0</v>
      </c>
      <c r="K162" s="220" t="s">
        <v>189</v>
      </c>
      <c r="L162" s="44"/>
      <c r="M162" s="225" t="s">
        <v>1</v>
      </c>
      <c r="N162" s="226" t="s">
        <v>45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130</v>
      </c>
      <c r="AT162" s="229" t="s">
        <v>125</v>
      </c>
      <c r="AU162" s="229" t="s">
        <v>90</v>
      </c>
      <c r="AY162" s="17" t="s">
        <v>123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88</v>
      </c>
      <c r="BK162" s="230">
        <f>ROUND(I162*H162,2)</f>
        <v>0</v>
      </c>
      <c r="BL162" s="17" t="s">
        <v>130</v>
      </c>
      <c r="BM162" s="229" t="s">
        <v>190</v>
      </c>
    </row>
    <row r="163" s="13" customFormat="1">
      <c r="A163" s="13"/>
      <c r="B163" s="231"/>
      <c r="C163" s="232"/>
      <c r="D163" s="233" t="s">
        <v>132</v>
      </c>
      <c r="E163" s="234" t="s">
        <v>1</v>
      </c>
      <c r="F163" s="235" t="s">
        <v>191</v>
      </c>
      <c r="G163" s="232"/>
      <c r="H163" s="234" t="s">
        <v>1</v>
      </c>
      <c r="I163" s="236"/>
      <c r="J163" s="232"/>
      <c r="K163" s="232"/>
      <c r="L163" s="237"/>
      <c r="M163" s="238"/>
      <c r="N163" s="239"/>
      <c r="O163" s="239"/>
      <c r="P163" s="239"/>
      <c r="Q163" s="239"/>
      <c r="R163" s="239"/>
      <c r="S163" s="239"/>
      <c r="T163" s="24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132</v>
      </c>
      <c r="AU163" s="241" t="s">
        <v>90</v>
      </c>
      <c r="AV163" s="13" t="s">
        <v>88</v>
      </c>
      <c r="AW163" s="13" t="s">
        <v>35</v>
      </c>
      <c r="AX163" s="13" t="s">
        <v>80</v>
      </c>
      <c r="AY163" s="241" t="s">
        <v>123</v>
      </c>
    </row>
    <row r="164" s="14" customFormat="1">
      <c r="A164" s="14"/>
      <c r="B164" s="242"/>
      <c r="C164" s="243"/>
      <c r="D164" s="233" t="s">
        <v>132</v>
      </c>
      <c r="E164" s="244" t="s">
        <v>1</v>
      </c>
      <c r="F164" s="245" t="s">
        <v>185</v>
      </c>
      <c r="G164" s="243"/>
      <c r="H164" s="246">
        <v>8.4499999999999993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2" t="s">
        <v>132</v>
      </c>
      <c r="AU164" s="252" t="s">
        <v>90</v>
      </c>
      <c r="AV164" s="14" t="s">
        <v>90</v>
      </c>
      <c r="AW164" s="14" t="s">
        <v>35</v>
      </c>
      <c r="AX164" s="14" t="s">
        <v>88</v>
      </c>
      <c r="AY164" s="252" t="s">
        <v>123</v>
      </c>
    </row>
    <row r="165" s="2" customFormat="1" ht="24.15" customHeight="1">
      <c r="A165" s="38"/>
      <c r="B165" s="39"/>
      <c r="C165" s="218" t="s">
        <v>192</v>
      </c>
      <c r="D165" s="218" t="s">
        <v>125</v>
      </c>
      <c r="E165" s="219" t="s">
        <v>193</v>
      </c>
      <c r="F165" s="220" t="s">
        <v>194</v>
      </c>
      <c r="G165" s="221" t="s">
        <v>183</v>
      </c>
      <c r="H165" s="222">
        <v>160.55000000000001</v>
      </c>
      <c r="I165" s="223"/>
      <c r="J165" s="224">
        <f>ROUND(I165*H165,2)</f>
        <v>0</v>
      </c>
      <c r="K165" s="220" t="s">
        <v>189</v>
      </c>
      <c r="L165" s="44"/>
      <c r="M165" s="225" t="s">
        <v>1</v>
      </c>
      <c r="N165" s="226" t="s">
        <v>45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130</v>
      </c>
      <c r="AT165" s="229" t="s">
        <v>125</v>
      </c>
      <c r="AU165" s="229" t="s">
        <v>90</v>
      </c>
      <c r="AY165" s="17" t="s">
        <v>123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88</v>
      </c>
      <c r="BK165" s="230">
        <f>ROUND(I165*H165,2)</f>
        <v>0</v>
      </c>
      <c r="BL165" s="17" t="s">
        <v>130</v>
      </c>
      <c r="BM165" s="229" t="s">
        <v>195</v>
      </c>
    </row>
    <row r="166" s="14" customFormat="1">
      <c r="A166" s="14"/>
      <c r="B166" s="242"/>
      <c r="C166" s="243"/>
      <c r="D166" s="233" t="s">
        <v>132</v>
      </c>
      <c r="E166" s="244" t="s">
        <v>1</v>
      </c>
      <c r="F166" s="245" t="s">
        <v>196</v>
      </c>
      <c r="G166" s="243"/>
      <c r="H166" s="246">
        <v>160.55000000000001</v>
      </c>
      <c r="I166" s="247"/>
      <c r="J166" s="243"/>
      <c r="K166" s="243"/>
      <c r="L166" s="248"/>
      <c r="M166" s="249"/>
      <c r="N166" s="250"/>
      <c r="O166" s="250"/>
      <c r="P166" s="250"/>
      <c r="Q166" s="250"/>
      <c r="R166" s="250"/>
      <c r="S166" s="250"/>
      <c r="T166" s="25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2" t="s">
        <v>132</v>
      </c>
      <c r="AU166" s="252" t="s">
        <v>90</v>
      </c>
      <c r="AV166" s="14" t="s">
        <v>90</v>
      </c>
      <c r="AW166" s="14" t="s">
        <v>35</v>
      </c>
      <c r="AX166" s="14" t="s">
        <v>88</v>
      </c>
      <c r="AY166" s="252" t="s">
        <v>123</v>
      </c>
    </row>
    <row r="167" s="2" customFormat="1" ht="16.5" customHeight="1">
      <c r="A167" s="38"/>
      <c r="B167" s="39"/>
      <c r="C167" s="218" t="s">
        <v>140</v>
      </c>
      <c r="D167" s="218" t="s">
        <v>125</v>
      </c>
      <c r="E167" s="219" t="s">
        <v>197</v>
      </c>
      <c r="F167" s="220" t="s">
        <v>198</v>
      </c>
      <c r="G167" s="221" t="s">
        <v>183</v>
      </c>
      <c r="H167" s="222">
        <v>18.91</v>
      </c>
      <c r="I167" s="223"/>
      <c r="J167" s="224">
        <f>ROUND(I167*H167,2)</f>
        <v>0</v>
      </c>
      <c r="K167" s="220" t="s">
        <v>1</v>
      </c>
      <c r="L167" s="44"/>
      <c r="M167" s="225" t="s">
        <v>1</v>
      </c>
      <c r="N167" s="226" t="s">
        <v>45</v>
      </c>
      <c r="O167" s="91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130</v>
      </c>
      <c r="AT167" s="229" t="s">
        <v>125</v>
      </c>
      <c r="AU167" s="229" t="s">
        <v>90</v>
      </c>
      <c r="AY167" s="17" t="s">
        <v>123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88</v>
      </c>
      <c r="BK167" s="230">
        <f>ROUND(I167*H167,2)</f>
        <v>0</v>
      </c>
      <c r="BL167" s="17" t="s">
        <v>130</v>
      </c>
      <c r="BM167" s="229" t="s">
        <v>199</v>
      </c>
    </row>
    <row r="168" s="14" customFormat="1">
      <c r="A168" s="14"/>
      <c r="B168" s="242"/>
      <c r="C168" s="243"/>
      <c r="D168" s="233" t="s">
        <v>132</v>
      </c>
      <c r="E168" s="244" t="s">
        <v>1</v>
      </c>
      <c r="F168" s="245" t="s">
        <v>200</v>
      </c>
      <c r="G168" s="243"/>
      <c r="H168" s="246">
        <v>18.91</v>
      </c>
      <c r="I168" s="247"/>
      <c r="J168" s="243"/>
      <c r="K168" s="243"/>
      <c r="L168" s="248"/>
      <c r="M168" s="249"/>
      <c r="N168" s="250"/>
      <c r="O168" s="250"/>
      <c r="P168" s="250"/>
      <c r="Q168" s="250"/>
      <c r="R168" s="250"/>
      <c r="S168" s="250"/>
      <c r="T168" s="25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2" t="s">
        <v>132</v>
      </c>
      <c r="AU168" s="252" t="s">
        <v>90</v>
      </c>
      <c r="AV168" s="14" t="s">
        <v>90</v>
      </c>
      <c r="AW168" s="14" t="s">
        <v>35</v>
      </c>
      <c r="AX168" s="14" t="s">
        <v>88</v>
      </c>
      <c r="AY168" s="252" t="s">
        <v>123</v>
      </c>
    </row>
    <row r="169" s="2" customFormat="1" ht="16.5" customHeight="1">
      <c r="A169" s="38"/>
      <c r="B169" s="39"/>
      <c r="C169" s="218" t="s">
        <v>201</v>
      </c>
      <c r="D169" s="218" t="s">
        <v>125</v>
      </c>
      <c r="E169" s="219" t="s">
        <v>202</v>
      </c>
      <c r="F169" s="220" t="s">
        <v>203</v>
      </c>
      <c r="G169" s="221" t="s">
        <v>183</v>
      </c>
      <c r="H169" s="222">
        <v>8.7040000000000006</v>
      </c>
      <c r="I169" s="223"/>
      <c r="J169" s="224">
        <f>ROUND(I169*H169,2)</f>
        <v>0</v>
      </c>
      <c r="K169" s="220" t="s">
        <v>129</v>
      </c>
      <c r="L169" s="44"/>
      <c r="M169" s="225" t="s">
        <v>1</v>
      </c>
      <c r="N169" s="226" t="s">
        <v>45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130</v>
      </c>
      <c r="AT169" s="229" t="s">
        <v>125</v>
      </c>
      <c r="AU169" s="229" t="s">
        <v>90</v>
      </c>
      <c r="AY169" s="17" t="s">
        <v>123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88</v>
      </c>
      <c r="BK169" s="230">
        <f>ROUND(I169*H169,2)</f>
        <v>0</v>
      </c>
      <c r="BL169" s="17" t="s">
        <v>130</v>
      </c>
      <c r="BM169" s="229" t="s">
        <v>204</v>
      </c>
    </row>
    <row r="170" s="13" customFormat="1">
      <c r="A170" s="13"/>
      <c r="B170" s="231"/>
      <c r="C170" s="232"/>
      <c r="D170" s="233" t="s">
        <v>132</v>
      </c>
      <c r="E170" s="234" t="s">
        <v>1</v>
      </c>
      <c r="F170" s="235" t="s">
        <v>133</v>
      </c>
      <c r="G170" s="232"/>
      <c r="H170" s="234" t="s">
        <v>1</v>
      </c>
      <c r="I170" s="236"/>
      <c r="J170" s="232"/>
      <c r="K170" s="232"/>
      <c r="L170" s="237"/>
      <c r="M170" s="238"/>
      <c r="N170" s="239"/>
      <c r="O170" s="239"/>
      <c r="P170" s="239"/>
      <c r="Q170" s="239"/>
      <c r="R170" s="239"/>
      <c r="S170" s="239"/>
      <c r="T170" s="24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1" t="s">
        <v>132</v>
      </c>
      <c r="AU170" s="241" t="s">
        <v>90</v>
      </c>
      <c r="AV170" s="13" t="s">
        <v>88</v>
      </c>
      <c r="AW170" s="13" t="s">
        <v>35</v>
      </c>
      <c r="AX170" s="13" t="s">
        <v>80</v>
      </c>
      <c r="AY170" s="241" t="s">
        <v>123</v>
      </c>
    </row>
    <row r="171" s="13" customFormat="1">
      <c r="A171" s="13"/>
      <c r="B171" s="231"/>
      <c r="C171" s="232"/>
      <c r="D171" s="233" t="s">
        <v>132</v>
      </c>
      <c r="E171" s="234" t="s">
        <v>1</v>
      </c>
      <c r="F171" s="235" t="s">
        <v>205</v>
      </c>
      <c r="G171" s="232"/>
      <c r="H171" s="234" t="s">
        <v>1</v>
      </c>
      <c r="I171" s="236"/>
      <c r="J171" s="232"/>
      <c r="K171" s="232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132</v>
      </c>
      <c r="AU171" s="241" t="s">
        <v>90</v>
      </c>
      <c r="AV171" s="13" t="s">
        <v>88</v>
      </c>
      <c r="AW171" s="13" t="s">
        <v>35</v>
      </c>
      <c r="AX171" s="13" t="s">
        <v>80</v>
      </c>
      <c r="AY171" s="241" t="s">
        <v>123</v>
      </c>
    </row>
    <row r="172" s="14" customFormat="1">
      <c r="A172" s="14"/>
      <c r="B172" s="242"/>
      <c r="C172" s="243"/>
      <c r="D172" s="233" t="s">
        <v>132</v>
      </c>
      <c r="E172" s="244" t="s">
        <v>1</v>
      </c>
      <c r="F172" s="245" t="s">
        <v>206</v>
      </c>
      <c r="G172" s="243"/>
      <c r="H172" s="246">
        <v>8.7040000000000006</v>
      </c>
      <c r="I172" s="247"/>
      <c r="J172" s="243"/>
      <c r="K172" s="243"/>
      <c r="L172" s="248"/>
      <c r="M172" s="249"/>
      <c r="N172" s="250"/>
      <c r="O172" s="250"/>
      <c r="P172" s="250"/>
      <c r="Q172" s="250"/>
      <c r="R172" s="250"/>
      <c r="S172" s="250"/>
      <c r="T172" s="25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2" t="s">
        <v>132</v>
      </c>
      <c r="AU172" s="252" t="s">
        <v>90</v>
      </c>
      <c r="AV172" s="14" t="s">
        <v>90</v>
      </c>
      <c r="AW172" s="14" t="s">
        <v>35</v>
      </c>
      <c r="AX172" s="14" t="s">
        <v>88</v>
      </c>
      <c r="AY172" s="252" t="s">
        <v>123</v>
      </c>
    </row>
    <row r="173" s="2" customFormat="1" ht="16.5" customHeight="1">
      <c r="A173" s="38"/>
      <c r="B173" s="39"/>
      <c r="C173" s="218" t="s">
        <v>207</v>
      </c>
      <c r="D173" s="218" t="s">
        <v>125</v>
      </c>
      <c r="E173" s="219" t="s">
        <v>208</v>
      </c>
      <c r="F173" s="220" t="s">
        <v>209</v>
      </c>
      <c r="G173" s="221" t="s">
        <v>210</v>
      </c>
      <c r="H173" s="222">
        <v>15.210000000000001</v>
      </c>
      <c r="I173" s="223"/>
      <c r="J173" s="224">
        <f>ROUND(I173*H173,2)</f>
        <v>0</v>
      </c>
      <c r="K173" s="220" t="s">
        <v>189</v>
      </c>
      <c r="L173" s="44"/>
      <c r="M173" s="225" t="s">
        <v>1</v>
      </c>
      <c r="N173" s="226" t="s">
        <v>45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130</v>
      </c>
      <c r="AT173" s="229" t="s">
        <v>125</v>
      </c>
      <c r="AU173" s="229" t="s">
        <v>90</v>
      </c>
      <c r="AY173" s="17" t="s">
        <v>123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88</v>
      </c>
      <c r="BK173" s="230">
        <f>ROUND(I173*H173,2)</f>
        <v>0</v>
      </c>
      <c r="BL173" s="17" t="s">
        <v>130</v>
      </c>
      <c r="BM173" s="229" t="s">
        <v>211</v>
      </c>
    </row>
    <row r="174" s="14" customFormat="1">
      <c r="A174" s="14"/>
      <c r="B174" s="242"/>
      <c r="C174" s="243"/>
      <c r="D174" s="233" t="s">
        <v>132</v>
      </c>
      <c r="E174" s="244" t="s">
        <v>1</v>
      </c>
      <c r="F174" s="245" t="s">
        <v>212</v>
      </c>
      <c r="G174" s="243"/>
      <c r="H174" s="246">
        <v>15.210000000000001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2" t="s">
        <v>132</v>
      </c>
      <c r="AU174" s="252" t="s">
        <v>90</v>
      </c>
      <c r="AV174" s="14" t="s">
        <v>90</v>
      </c>
      <c r="AW174" s="14" t="s">
        <v>35</v>
      </c>
      <c r="AX174" s="14" t="s">
        <v>88</v>
      </c>
      <c r="AY174" s="252" t="s">
        <v>123</v>
      </c>
    </row>
    <row r="175" s="2" customFormat="1" ht="16.5" customHeight="1">
      <c r="A175" s="38"/>
      <c r="B175" s="39"/>
      <c r="C175" s="218" t="s">
        <v>8</v>
      </c>
      <c r="D175" s="218" t="s">
        <v>125</v>
      </c>
      <c r="E175" s="219" t="s">
        <v>213</v>
      </c>
      <c r="F175" s="220" t="s">
        <v>214</v>
      </c>
      <c r="G175" s="221" t="s">
        <v>128</v>
      </c>
      <c r="H175" s="222">
        <v>189.09999999999999</v>
      </c>
      <c r="I175" s="223"/>
      <c r="J175" s="224">
        <f>ROUND(I175*H175,2)</f>
        <v>0</v>
      </c>
      <c r="K175" s="220" t="s">
        <v>129</v>
      </c>
      <c r="L175" s="44"/>
      <c r="M175" s="225" t="s">
        <v>1</v>
      </c>
      <c r="N175" s="226" t="s">
        <v>45</v>
      </c>
      <c r="O175" s="91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130</v>
      </c>
      <c r="AT175" s="229" t="s">
        <v>125</v>
      </c>
      <c r="AU175" s="229" t="s">
        <v>90</v>
      </c>
      <c r="AY175" s="17" t="s">
        <v>123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88</v>
      </c>
      <c r="BK175" s="230">
        <f>ROUND(I175*H175,2)</f>
        <v>0</v>
      </c>
      <c r="BL175" s="17" t="s">
        <v>130</v>
      </c>
      <c r="BM175" s="229" t="s">
        <v>215</v>
      </c>
    </row>
    <row r="176" s="13" customFormat="1">
      <c r="A176" s="13"/>
      <c r="B176" s="231"/>
      <c r="C176" s="232"/>
      <c r="D176" s="233" t="s">
        <v>132</v>
      </c>
      <c r="E176" s="234" t="s">
        <v>1</v>
      </c>
      <c r="F176" s="235" t="s">
        <v>133</v>
      </c>
      <c r="G176" s="232"/>
      <c r="H176" s="234" t="s">
        <v>1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132</v>
      </c>
      <c r="AU176" s="241" t="s">
        <v>90</v>
      </c>
      <c r="AV176" s="13" t="s">
        <v>88</v>
      </c>
      <c r="AW176" s="13" t="s">
        <v>35</v>
      </c>
      <c r="AX176" s="13" t="s">
        <v>80</v>
      </c>
      <c r="AY176" s="241" t="s">
        <v>123</v>
      </c>
    </row>
    <row r="177" s="14" customFormat="1">
      <c r="A177" s="14"/>
      <c r="B177" s="242"/>
      <c r="C177" s="243"/>
      <c r="D177" s="233" t="s">
        <v>132</v>
      </c>
      <c r="E177" s="244" t="s">
        <v>1</v>
      </c>
      <c r="F177" s="245" t="s">
        <v>216</v>
      </c>
      <c r="G177" s="243"/>
      <c r="H177" s="246">
        <v>189.09999999999999</v>
      </c>
      <c r="I177" s="247"/>
      <c r="J177" s="243"/>
      <c r="K177" s="243"/>
      <c r="L177" s="248"/>
      <c r="M177" s="249"/>
      <c r="N177" s="250"/>
      <c r="O177" s="250"/>
      <c r="P177" s="250"/>
      <c r="Q177" s="250"/>
      <c r="R177" s="250"/>
      <c r="S177" s="250"/>
      <c r="T177" s="25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2" t="s">
        <v>132</v>
      </c>
      <c r="AU177" s="252" t="s">
        <v>90</v>
      </c>
      <c r="AV177" s="14" t="s">
        <v>90</v>
      </c>
      <c r="AW177" s="14" t="s">
        <v>35</v>
      </c>
      <c r="AX177" s="14" t="s">
        <v>88</v>
      </c>
      <c r="AY177" s="252" t="s">
        <v>123</v>
      </c>
    </row>
    <row r="178" s="2" customFormat="1" ht="16.5" customHeight="1">
      <c r="A178" s="38"/>
      <c r="B178" s="39"/>
      <c r="C178" s="218" t="s">
        <v>217</v>
      </c>
      <c r="D178" s="218" t="s">
        <v>125</v>
      </c>
      <c r="E178" s="219" t="s">
        <v>218</v>
      </c>
      <c r="F178" s="220" t="s">
        <v>219</v>
      </c>
      <c r="G178" s="221" t="s">
        <v>128</v>
      </c>
      <c r="H178" s="222">
        <v>189.09999999999999</v>
      </c>
      <c r="I178" s="223"/>
      <c r="J178" s="224">
        <f>ROUND(I178*H178,2)</f>
        <v>0</v>
      </c>
      <c r="K178" s="220" t="s">
        <v>129</v>
      </c>
      <c r="L178" s="44"/>
      <c r="M178" s="225" t="s">
        <v>1</v>
      </c>
      <c r="N178" s="226" t="s">
        <v>45</v>
      </c>
      <c r="O178" s="91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130</v>
      </c>
      <c r="AT178" s="229" t="s">
        <v>125</v>
      </c>
      <c r="AU178" s="229" t="s">
        <v>90</v>
      </c>
      <c r="AY178" s="17" t="s">
        <v>123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88</v>
      </c>
      <c r="BK178" s="230">
        <f>ROUND(I178*H178,2)</f>
        <v>0</v>
      </c>
      <c r="BL178" s="17" t="s">
        <v>130</v>
      </c>
      <c r="BM178" s="229" t="s">
        <v>220</v>
      </c>
    </row>
    <row r="179" s="13" customFormat="1">
      <c r="A179" s="13"/>
      <c r="B179" s="231"/>
      <c r="C179" s="232"/>
      <c r="D179" s="233" t="s">
        <v>132</v>
      </c>
      <c r="E179" s="234" t="s">
        <v>1</v>
      </c>
      <c r="F179" s="235" t="s">
        <v>133</v>
      </c>
      <c r="G179" s="232"/>
      <c r="H179" s="234" t="s">
        <v>1</v>
      </c>
      <c r="I179" s="236"/>
      <c r="J179" s="232"/>
      <c r="K179" s="232"/>
      <c r="L179" s="237"/>
      <c r="M179" s="238"/>
      <c r="N179" s="239"/>
      <c r="O179" s="239"/>
      <c r="P179" s="239"/>
      <c r="Q179" s="239"/>
      <c r="R179" s="239"/>
      <c r="S179" s="239"/>
      <c r="T179" s="24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1" t="s">
        <v>132</v>
      </c>
      <c r="AU179" s="241" t="s">
        <v>90</v>
      </c>
      <c r="AV179" s="13" t="s">
        <v>88</v>
      </c>
      <c r="AW179" s="13" t="s">
        <v>35</v>
      </c>
      <c r="AX179" s="13" t="s">
        <v>80</v>
      </c>
      <c r="AY179" s="241" t="s">
        <v>123</v>
      </c>
    </row>
    <row r="180" s="14" customFormat="1">
      <c r="A180" s="14"/>
      <c r="B180" s="242"/>
      <c r="C180" s="243"/>
      <c r="D180" s="233" t="s">
        <v>132</v>
      </c>
      <c r="E180" s="244" t="s">
        <v>1</v>
      </c>
      <c r="F180" s="245" t="s">
        <v>216</v>
      </c>
      <c r="G180" s="243"/>
      <c r="H180" s="246">
        <v>189.09999999999999</v>
      </c>
      <c r="I180" s="247"/>
      <c r="J180" s="243"/>
      <c r="K180" s="243"/>
      <c r="L180" s="248"/>
      <c r="M180" s="249"/>
      <c r="N180" s="250"/>
      <c r="O180" s="250"/>
      <c r="P180" s="250"/>
      <c r="Q180" s="250"/>
      <c r="R180" s="250"/>
      <c r="S180" s="250"/>
      <c r="T180" s="25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2" t="s">
        <v>132</v>
      </c>
      <c r="AU180" s="252" t="s">
        <v>90</v>
      </c>
      <c r="AV180" s="14" t="s">
        <v>90</v>
      </c>
      <c r="AW180" s="14" t="s">
        <v>35</v>
      </c>
      <c r="AX180" s="14" t="s">
        <v>88</v>
      </c>
      <c r="AY180" s="252" t="s">
        <v>123</v>
      </c>
    </row>
    <row r="181" s="2" customFormat="1" ht="16.5" customHeight="1">
      <c r="A181" s="38"/>
      <c r="B181" s="39"/>
      <c r="C181" s="264" t="s">
        <v>221</v>
      </c>
      <c r="D181" s="264" t="s">
        <v>222</v>
      </c>
      <c r="E181" s="265" t="s">
        <v>223</v>
      </c>
      <c r="F181" s="266" t="s">
        <v>224</v>
      </c>
      <c r="G181" s="267" t="s">
        <v>225</v>
      </c>
      <c r="H181" s="268">
        <v>5.843</v>
      </c>
      <c r="I181" s="269"/>
      <c r="J181" s="270">
        <f>ROUND(I181*H181,2)</f>
        <v>0</v>
      </c>
      <c r="K181" s="266" t="s">
        <v>129</v>
      </c>
      <c r="L181" s="271"/>
      <c r="M181" s="272" t="s">
        <v>1</v>
      </c>
      <c r="N181" s="273" t="s">
        <v>45</v>
      </c>
      <c r="O181" s="91"/>
      <c r="P181" s="227">
        <f>O181*H181</f>
        <v>0</v>
      </c>
      <c r="Q181" s="227">
        <v>0.001</v>
      </c>
      <c r="R181" s="227">
        <f>Q181*H181</f>
        <v>0.0058430000000000001</v>
      </c>
      <c r="S181" s="227">
        <v>0</v>
      </c>
      <c r="T181" s="22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174</v>
      </c>
      <c r="AT181" s="229" t="s">
        <v>222</v>
      </c>
      <c r="AU181" s="229" t="s">
        <v>90</v>
      </c>
      <c r="AY181" s="17" t="s">
        <v>123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88</v>
      </c>
      <c r="BK181" s="230">
        <f>ROUND(I181*H181,2)</f>
        <v>0</v>
      </c>
      <c r="BL181" s="17" t="s">
        <v>130</v>
      </c>
      <c r="BM181" s="229" t="s">
        <v>226</v>
      </c>
    </row>
    <row r="182" s="14" customFormat="1">
      <c r="A182" s="14"/>
      <c r="B182" s="242"/>
      <c r="C182" s="243"/>
      <c r="D182" s="233" t="s">
        <v>132</v>
      </c>
      <c r="E182" s="244" t="s">
        <v>1</v>
      </c>
      <c r="F182" s="245" t="s">
        <v>227</v>
      </c>
      <c r="G182" s="243"/>
      <c r="H182" s="246">
        <v>189.09999999999999</v>
      </c>
      <c r="I182" s="247"/>
      <c r="J182" s="243"/>
      <c r="K182" s="243"/>
      <c r="L182" s="248"/>
      <c r="M182" s="249"/>
      <c r="N182" s="250"/>
      <c r="O182" s="250"/>
      <c r="P182" s="250"/>
      <c r="Q182" s="250"/>
      <c r="R182" s="250"/>
      <c r="S182" s="250"/>
      <c r="T182" s="25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2" t="s">
        <v>132</v>
      </c>
      <c r="AU182" s="252" t="s">
        <v>90</v>
      </c>
      <c r="AV182" s="14" t="s">
        <v>90</v>
      </c>
      <c r="AW182" s="14" t="s">
        <v>35</v>
      </c>
      <c r="AX182" s="14" t="s">
        <v>88</v>
      </c>
      <c r="AY182" s="252" t="s">
        <v>123</v>
      </c>
    </row>
    <row r="183" s="14" customFormat="1">
      <c r="A183" s="14"/>
      <c r="B183" s="242"/>
      <c r="C183" s="243"/>
      <c r="D183" s="233" t="s">
        <v>132</v>
      </c>
      <c r="E183" s="243"/>
      <c r="F183" s="245" t="s">
        <v>228</v>
      </c>
      <c r="G183" s="243"/>
      <c r="H183" s="246">
        <v>5.843</v>
      </c>
      <c r="I183" s="247"/>
      <c r="J183" s="243"/>
      <c r="K183" s="243"/>
      <c r="L183" s="248"/>
      <c r="M183" s="249"/>
      <c r="N183" s="250"/>
      <c r="O183" s="250"/>
      <c r="P183" s="250"/>
      <c r="Q183" s="250"/>
      <c r="R183" s="250"/>
      <c r="S183" s="250"/>
      <c r="T183" s="25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2" t="s">
        <v>132</v>
      </c>
      <c r="AU183" s="252" t="s">
        <v>90</v>
      </c>
      <c r="AV183" s="14" t="s">
        <v>90</v>
      </c>
      <c r="AW183" s="14" t="s">
        <v>4</v>
      </c>
      <c r="AX183" s="14" t="s">
        <v>88</v>
      </c>
      <c r="AY183" s="252" t="s">
        <v>123</v>
      </c>
    </row>
    <row r="184" s="2" customFormat="1" ht="16.5" customHeight="1">
      <c r="A184" s="38"/>
      <c r="B184" s="39"/>
      <c r="C184" s="218" t="s">
        <v>229</v>
      </c>
      <c r="D184" s="218" t="s">
        <v>125</v>
      </c>
      <c r="E184" s="219" t="s">
        <v>230</v>
      </c>
      <c r="F184" s="220" t="s">
        <v>231</v>
      </c>
      <c r="G184" s="221" t="s">
        <v>128</v>
      </c>
      <c r="H184" s="222">
        <v>271</v>
      </c>
      <c r="I184" s="223"/>
      <c r="J184" s="224">
        <f>ROUND(I184*H184,2)</f>
        <v>0</v>
      </c>
      <c r="K184" s="220" t="s">
        <v>129</v>
      </c>
      <c r="L184" s="44"/>
      <c r="M184" s="225" t="s">
        <v>1</v>
      </c>
      <c r="N184" s="226" t="s">
        <v>45</v>
      </c>
      <c r="O184" s="91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130</v>
      </c>
      <c r="AT184" s="229" t="s">
        <v>125</v>
      </c>
      <c r="AU184" s="229" t="s">
        <v>90</v>
      </c>
      <c r="AY184" s="17" t="s">
        <v>123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88</v>
      </c>
      <c r="BK184" s="230">
        <f>ROUND(I184*H184,2)</f>
        <v>0</v>
      </c>
      <c r="BL184" s="17" t="s">
        <v>130</v>
      </c>
      <c r="BM184" s="229" t="s">
        <v>232</v>
      </c>
    </row>
    <row r="185" s="13" customFormat="1">
      <c r="A185" s="13"/>
      <c r="B185" s="231"/>
      <c r="C185" s="232"/>
      <c r="D185" s="233" t="s">
        <v>132</v>
      </c>
      <c r="E185" s="234" t="s">
        <v>1</v>
      </c>
      <c r="F185" s="235" t="s">
        <v>133</v>
      </c>
      <c r="G185" s="232"/>
      <c r="H185" s="234" t="s">
        <v>1</v>
      </c>
      <c r="I185" s="236"/>
      <c r="J185" s="232"/>
      <c r="K185" s="232"/>
      <c r="L185" s="237"/>
      <c r="M185" s="238"/>
      <c r="N185" s="239"/>
      <c r="O185" s="239"/>
      <c r="P185" s="239"/>
      <c r="Q185" s="239"/>
      <c r="R185" s="239"/>
      <c r="S185" s="239"/>
      <c r="T185" s="24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1" t="s">
        <v>132</v>
      </c>
      <c r="AU185" s="241" t="s">
        <v>90</v>
      </c>
      <c r="AV185" s="13" t="s">
        <v>88</v>
      </c>
      <c r="AW185" s="13" t="s">
        <v>35</v>
      </c>
      <c r="AX185" s="13" t="s">
        <v>80</v>
      </c>
      <c r="AY185" s="241" t="s">
        <v>123</v>
      </c>
    </row>
    <row r="186" s="14" customFormat="1">
      <c r="A186" s="14"/>
      <c r="B186" s="242"/>
      <c r="C186" s="243"/>
      <c r="D186" s="233" t="s">
        <v>132</v>
      </c>
      <c r="E186" s="244" t="s">
        <v>1</v>
      </c>
      <c r="F186" s="245" t="s">
        <v>233</v>
      </c>
      <c r="G186" s="243"/>
      <c r="H186" s="246">
        <v>271</v>
      </c>
      <c r="I186" s="247"/>
      <c r="J186" s="243"/>
      <c r="K186" s="243"/>
      <c r="L186" s="248"/>
      <c r="M186" s="249"/>
      <c r="N186" s="250"/>
      <c r="O186" s="250"/>
      <c r="P186" s="250"/>
      <c r="Q186" s="250"/>
      <c r="R186" s="250"/>
      <c r="S186" s="250"/>
      <c r="T186" s="25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2" t="s">
        <v>132</v>
      </c>
      <c r="AU186" s="252" t="s">
        <v>90</v>
      </c>
      <c r="AV186" s="14" t="s">
        <v>90</v>
      </c>
      <c r="AW186" s="14" t="s">
        <v>35</v>
      </c>
      <c r="AX186" s="14" t="s">
        <v>88</v>
      </c>
      <c r="AY186" s="252" t="s">
        <v>123</v>
      </c>
    </row>
    <row r="187" s="2" customFormat="1" ht="16.5" customHeight="1">
      <c r="A187" s="38"/>
      <c r="B187" s="39"/>
      <c r="C187" s="218" t="s">
        <v>234</v>
      </c>
      <c r="D187" s="218" t="s">
        <v>125</v>
      </c>
      <c r="E187" s="219" t="s">
        <v>235</v>
      </c>
      <c r="F187" s="220" t="s">
        <v>236</v>
      </c>
      <c r="G187" s="221" t="s">
        <v>128</v>
      </c>
      <c r="H187" s="222">
        <v>189.09999999999999</v>
      </c>
      <c r="I187" s="223"/>
      <c r="J187" s="224">
        <f>ROUND(I187*H187,2)</f>
        <v>0</v>
      </c>
      <c r="K187" s="220" t="s">
        <v>129</v>
      </c>
      <c r="L187" s="44"/>
      <c r="M187" s="225" t="s">
        <v>1</v>
      </c>
      <c r="N187" s="226" t="s">
        <v>45</v>
      </c>
      <c r="O187" s="91"/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130</v>
      </c>
      <c r="AT187" s="229" t="s">
        <v>125</v>
      </c>
      <c r="AU187" s="229" t="s">
        <v>90</v>
      </c>
      <c r="AY187" s="17" t="s">
        <v>123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88</v>
      </c>
      <c r="BK187" s="230">
        <f>ROUND(I187*H187,2)</f>
        <v>0</v>
      </c>
      <c r="BL187" s="17" t="s">
        <v>130</v>
      </c>
      <c r="BM187" s="229" t="s">
        <v>237</v>
      </c>
    </row>
    <row r="188" s="14" customFormat="1">
      <c r="A188" s="14"/>
      <c r="B188" s="242"/>
      <c r="C188" s="243"/>
      <c r="D188" s="233" t="s">
        <v>132</v>
      </c>
      <c r="E188" s="244" t="s">
        <v>1</v>
      </c>
      <c r="F188" s="245" t="s">
        <v>227</v>
      </c>
      <c r="G188" s="243"/>
      <c r="H188" s="246">
        <v>189.09999999999999</v>
      </c>
      <c r="I188" s="247"/>
      <c r="J188" s="243"/>
      <c r="K188" s="243"/>
      <c r="L188" s="248"/>
      <c r="M188" s="249"/>
      <c r="N188" s="250"/>
      <c r="O188" s="250"/>
      <c r="P188" s="250"/>
      <c r="Q188" s="250"/>
      <c r="R188" s="250"/>
      <c r="S188" s="250"/>
      <c r="T188" s="25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2" t="s">
        <v>132</v>
      </c>
      <c r="AU188" s="252" t="s">
        <v>90</v>
      </c>
      <c r="AV188" s="14" t="s">
        <v>90</v>
      </c>
      <c r="AW188" s="14" t="s">
        <v>35</v>
      </c>
      <c r="AX188" s="14" t="s">
        <v>88</v>
      </c>
      <c r="AY188" s="252" t="s">
        <v>123</v>
      </c>
    </row>
    <row r="189" s="2" customFormat="1" ht="16.5" customHeight="1">
      <c r="A189" s="38"/>
      <c r="B189" s="39"/>
      <c r="C189" s="218" t="s">
        <v>238</v>
      </c>
      <c r="D189" s="218" t="s">
        <v>125</v>
      </c>
      <c r="E189" s="219" t="s">
        <v>239</v>
      </c>
      <c r="F189" s="220" t="s">
        <v>240</v>
      </c>
      <c r="G189" s="221" t="s">
        <v>128</v>
      </c>
      <c r="H189" s="222">
        <v>189.09999999999999</v>
      </c>
      <c r="I189" s="223"/>
      <c r="J189" s="224">
        <f>ROUND(I189*H189,2)</f>
        <v>0</v>
      </c>
      <c r="K189" s="220" t="s">
        <v>129</v>
      </c>
      <c r="L189" s="44"/>
      <c r="M189" s="225" t="s">
        <v>1</v>
      </c>
      <c r="N189" s="226" t="s">
        <v>45</v>
      </c>
      <c r="O189" s="91"/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130</v>
      </c>
      <c r="AT189" s="229" t="s">
        <v>125</v>
      </c>
      <c r="AU189" s="229" t="s">
        <v>90</v>
      </c>
      <c r="AY189" s="17" t="s">
        <v>123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88</v>
      </c>
      <c r="BK189" s="230">
        <f>ROUND(I189*H189,2)</f>
        <v>0</v>
      </c>
      <c r="BL189" s="17" t="s">
        <v>130</v>
      </c>
      <c r="BM189" s="229" t="s">
        <v>241</v>
      </c>
    </row>
    <row r="190" s="14" customFormat="1">
      <c r="A190" s="14"/>
      <c r="B190" s="242"/>
      <c r="C190" s="243"/>
      <c r="D190" s="233" t="s">
        <v>132</v>
      </c>
      <c r="E190" s="244" t="s">
        <v>1</v>
      </c>
      <c r="F190" s="245" t="s">
        <v>227</v>
      </c>
      <c r="G190" s="243"/>
      <c r="H190" s="246">
        <v>189.09999999999999</v>
      </c>
      <c r="I190" s="247"/>
      <c r="J190" s="243"/>
      <c r="K190" s="243"/>
      <c r="L190" s="248"/>
      <c r="M190" s="249"/>
      <c r="N190" s="250"/>
      <c r="O190" s="250"/>
      <c r="P190" s="250"/>
      <c r="Q190" s="250"/>
      <c r="R190" s="250"/>
      <c r="S190" s="250"/>
      <c r="T190" s="25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2" t="s">
        <v>132</v>
      </c>
      <c r="AU190" s="252" t="s">
        <v>90</v>
      </c>
      <c r="AV190" s="14" t="s">
        <v>90</v>
      </c>
      <c r="AW190" s="14" t="s">
        <v>35</v>
      </c>
      <c r="AX190" s="14" t="s">
        <v>88</v>
      </c>
      <c r="AY190" s="252" t="s">
        <v>123</v>
      </c>
    </row>
    <row r="191" s="2" customFormat="1" ht="16.5" customHeight="1">
      <c r="A191" s="38"/>
      <c r="B191" s="39"/>
      <c r="C191" s="218" t="s">
        <v>7</v>
      </c>
      <c r="D191" s="218" t="s">
        <v>125</v>
      </c>
      <c r="E191" s="219" t="s">
        <v>242</v>
      </c>
      <c r="F191" s="220" t="s">
        <v>243</v>
      </c>
      <c r="G191" s="221" t="s">
        <v>128</v>
      </c>
      <c r="H191" s="222">
        <v>189.09999999999999</v>
      </c>
      <c r="I191" s="223"/>
      <c r="J191" s="224">
        <f>ROUND(I191*H191,2)</f>
        <v>0</v>
      </c>
      <c r="K191" s="220" t="s">
        <v>129</v>
      </c>
      <c r="L191" s="44"/>
      <c r="M191" s="225" t="s">
        <v>1</v>
      </c>
      <c r="N191" s="226" t="s">
        <v>45</v>
      </c>
      <c r="O191" s="91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130</v>
      </c>
      <c r="AT191" s="229" t="s">
        <v>125</v>
      </c>
      <c r="AU191" s="229" t="s">
        <v>90</v>
      </c>
      <c r="AY191" s="17" t="s">
        <v>123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88</v>
      </c>
      <c r="BK191" s="230">
        <f>ROUND(I191*H191,2)</f>
        <v>0</v>
      </c>
      <c r="BL191" s="17" t="s">
        <v>130</v>
      </c>
      <c r="BM191" s="229" t="s">
        <v>244</v>
      </c>
    </row>
    <row r="192" s="14" customFormat="1">
      <c r="A192" s="14"/>
      <c r="B192" s="242"/>
      <c r="C192" s="243"/>
      <c r="D192" s="233" t="s">
        <v>132</v>
      </c>
      <c r="E192" s="244" t="s">
        <v>1</v>
      </c>
      <c r="F192" s="245" t="s">
        <v>227</v>
      </c>
      <c r="G192" s="243"/>
      <c r="H192" s="246">
        <v>189.09999999999999</v>
      </c>
      <c r="I192" s="247"/>
      <c r="J192" s="243"/>
      <c r="K192" s="243"/>
      <c r="L192" s="248"/>
      <c r="M192" s="249"/>
      <c r="N192" s="250"/>
      <c r="O192" s="250"/>
      <c r="P192" s="250"/>
      <c r="Q192" s="250"/>
      <c r="R192" s="250"/>
      <c r="S192" s="250"/>
      <c r="T192" s="25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2" t="s">
        <v>132</v>
      </c>
      <c r="AU192" s="252" t="s">
        <v>90</v>
      </c>
      <c r="AV192" s="14" t="s">
        <v>90</v>
      </c>
      <c r="AW192" s="14" t="s">
        <v>35</v>
      </c>
      <c r="AX192" s="14" t="s">
        <v>88</v>
      </c>
      <c r="AY192" s="252" t="s">
        <v>123</v>
      </c>
    </row>
    <row r="193" s="2" customFormat="1" ht="16.5" customHeight="1">
      <c r="A193" s="38"/>
      <c r="B193" s="39"/>
      <c r="C193" s="218" t="s">
        <v>245</v>
      </c>
      <c r="D193" s="218" t="s">
        <v>125</v>
      </c>
      <c r="E193" s="219" t="s">
        <v>246</v>
      </c>
      <c r="F193" s="220" t="s">
        <v>247</v>
      </c>
      <c r="G193" s="221" t="s">
        <v>128</v>
      </c>
      <c r="H193" s="222">
        <v>189.09999999999999</v>
      </c>
      <c r="I193" s="223"/>
      <c r="J193" s="224">
        <f>ROUND(I193*H193,2)</f>
        <v>0</v>
      </c>
      <c r="K193" s="220" t="s">
        <v>129</v>
      </c>
      <c r="L193" s="44"/>
      <c r="M193" s="225" t="s">
        <v>1</v>
      </c>
      <c r="N193" s="226" t="s">
        <v>45</v>
      </c>
      <c r="O193" s="91"/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130</v>
      </c>
      <c r="AT193" s="229" t="s">
        <v>125</v>
      </c>
      <c r="AU193" s="229" t="s">
        <v>90</v>
      </c>
      <c r="AY193" s="17" t="s">
        <v>123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88</v>
      </c>
      <c r="BK193" s="230">
        <f>ROUND(I193*H193,2)</f>
        <v>0</v>
      </c>
      <c r="BL193" s="17" t="s">
        <v>130</v>
      </c>
      <c r="BM193" s="229" t="s">
        <v>248</v>
      </c>
    </row>
    <row r="194" s="14" customFormat="1">
      <c r="A194" s="14"/>
      <c r="B194" s="242"/>
      <c r="C194" s="243"/>
      <c r="D194" s="233" t="s">
        <v>132</v>
      </c>
      <c r="E194" s="244" t="s">
        <v>1</v>
      </c>
      <c r="F194" s="245" t="s">
        <v>227</v>
      </c>
      <c r="G194" s="243"/>
      <c r="H194" s="246">
        <v>189.09999999999999</v>
      </c>
      <c r="I194" s="247"/>
      <c r="J194" s="243"/>
      <c r="K194" s="243"/>
      <c r="L194" s="248"/>
      <c r="M194" s="249"/>
      <c r="N194" s="250"/>
      <c r="O194" s="250"/>
      <c r="P194" s="250"/>
      <c r="Q194" s="250"/>
      <c r="R194" s="250"/>
      <c r="S194" s="250"/>
      <c r="T194" s="25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2" t="s">
        <v>132</v>
      </c>
      <c r="AU194" s="252" t="s">
        <v>90</v>
      </c>
      <c r="AV194" s="14" t="s">
        <v>90</v>
      </c>
      <c r="AW194" s="14" t="s">
        <v>35</v>
      </c>
      <c r="AX194" s="14" t="s">
        <v>88</v>
      </c>
      <c r="AY194" s="252" t="s">
        <v>123</v>
      </c>
    </row>
    <row r="195" s="2" customFormat="1" ht="16.5" customHeight="1">
      <c r="A195" s="38"/>
      <c r="B195" s="39"/>
      <c r="C195" s="218" t="s">
        <v>249</v>
      </c>
      <c r="D195" s="218" t="s">
        <v>125</v>
      </c>
      <c r="E195" s="219" t="s">
        <v>250</v>
      </c>
      <c r="F195" s="220" t="s">
        <v>251</v>
      </c>
      <c r="G195" s="221" t="s">
        <v>128</v>
      </c>
      <c r="H195" s="222">
        <v>567.29999999999995</v>
      </c>
      <c r="I195" s="223"/>
      <c r="J195" s="224">
        <f>ROUND(I195*H195,2)</f>
        <v>0</v>
      </c>
      <c r="K195" s="220" t="s">
        <v>129</v>
      </c>
      <c r="L195" s="44"/>
      <c r="M195" s="225" t="s">
        <v>1</v>
      </c>
      <c r="N195" s="226" t="s">
        <v>45</v>
      </c>
      <c r="O195" s="91"/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130</v>
      </c>
      <c r="AT195" s="229" t="s">
        <v>125</v>
      </c>
      <c r="AU195" s="229" t="s">
        <v>90</v>
      </c>
      <c r="AY195" s="17" t="s">
        <v>123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88</v>
      </c>
      <c r="BK195" s="230">
        <f>ROUND(I195*H195,2)</f>
        <v>0</v>
      </c>
      <c r="BL195" s="17" t="s">
        <v>130</v>
      </c>
      <c r="BM195" s="229" t="s">
        <v>252</v>
      </c>
    </row>
    <row r="196" s="13" customFormat="1">
      <c r="A196" s="13"/>
      <c r="B196" s="231"/>
      <c r="C196" s="232"/>
      <c r="D196" s="233" t="s">
        <v>132</v>
      </c>
      <c r="E196" s="234" t="s">
        <v>1</v>
      </c>
      <c r="F196" s="235" t="s">
        <v>253</v>
      </c>
      <c r="G196" s="232"/>
      <c r="H196" s="234" t="s">
        <v>1</v>
      </c>
      <c r="I196" s="236"/>
      <c r="J196" s="232"/>
      <c r="K196" s="232"/>
      <c r="L196" s="237"/>
      <c r="M196" s="238"/>
      <c r="N196" s="239"/>
      <c r="O196" s="239"/>
      <c r="P196" s="239"/>
      <c r="Q196" s="239"/>
      <c r="R196" s="239"/>
      <c r="S196" s="239"/>
      <c r="T196" s="24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1" t="s">
        <v>132</v>
      </c>
      <c r="AU196" s="241" t="s">
        <v>90</v>
      </c>
      <c r="AV196" s="13" t="s">
        <v>88</v>
      </c>
      <c r="AW196" s="13" t="s">
        <v>35</v>
      </c>
      <c r="AX196" s="13" t="s">
        <v>80</v>
      </c>
      <c r="AY196" s="241" t="s">
        <v>123</v>
      </c>
    </row>
    <row r="197" s="14" customFormat="1">
      <c r="A197" s="14"/>
      <c r="B197" s="242"/>
      <c r="C197" s="243"/>
      <c r="D197" s="233" t="s">
        <v>132</v>
      </c>
      <c r="E197" s="244" t="s">
        <v>1</v>
      </c>
      <c r="F197" s="245" t="s">
        <v>254</v>
      </c>
      <c r="G197" s="243"/>
      <c r="H197" s="246">
        <v>567.29999999999995</v>
      </c>
      <c r="I197" s="247"/>
      <c r="J197" s="243"/>
      <c r="K197" s="243"/>
      <c r="L197" s="248"/>
      <c r="M197" s="249"/>
      <c r="N197" s="250"/>
      <c r="O197" s="250"/>
      <c r="P197" s="250"/>
      <c r="Q197" s="250"/>
      <c r="R197" s="250"/>
      <c r="S197" s="250"/>
      <c r="T197" s="25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2" t="s">
        <v>132</v>
      </c>
      <c r="AU197" s="252" t="s">
        <v>90</v>
      </c>
      <c r="AV197" s="14" t="s">
        <v>90</v>
      </c>
      <c r="AW197" s="14" t="s">
        <v>35</v>
      </c>
      <c r="AX197" s="14" t="s">
        <v>88</v>
      </c>
      <c r="AY197" s="252" t="s">
        <v>123</v>
      </c>
    </row>
    <row r="198" s="2" customFormat="1" ht="16.5" customHeight="1">
      <c r="A198" s="38"/>
      <c r="B198" s="39"/>
      <c r="C198" s="218" t="s">
        <v>255</v>
      </c>
      <c r="D198" s="218" t="s">
        <v>125</v>
      </c>
      <c r="E198" s="219" t="s">
        <v>256</v>
      </c>
      <c r="F198" s="220" t="s">
        <v>257</v>
      </c>
      <c r="G198" s="221" t="s">
        <v>183</v>
      </c>
      <c r="H198" s="222">
        <v>4.7279999999999998</v>
      </c>
      <c r="I198" s="223"/>
      <c r="J198" s="224">
        <f>ROUND(I198*H198,2)</f>
        <v>0</v>
      </c>
      <c r="K198" s="220" t="s">
        <v>129</v>
      </c>
      <c r="L198" s="44"/>
      <c r="M198" s="225" t="s">
        <v>1</v>
      </c>
      <c r="N198" s="226" t="s">
        <v>45</v>
      </c>
      <c r="O198" s="91"/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130</v>
      </c>
      <c r="AT198" s="229" t="s">
        <v>125</v>
      </c>
      <c r="AU198" s="229" t="s">
        <v>90</v>
      </c>
      <c r="AY198" s="17" t="s">
        <v>123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88</v>
      </c>
      <c r="BK198" s="230">
        <f>ROUND(I198*H198,2)</f>
        <v>0</v>
      </c>
      <c r="BL198" s="17" t="s">
        <v>130</v>
      </c>
      <c r="BM198" s="229" t="s">
        <v>258</v>
      </c>
    </row>
    <row r="199" s="14" customFormat="1">
      <c r="A199" s="14"/>
      <c r="B199" s="242"/>
      <c r="C199" s="243"/>
      <c r="D199" s="233" t="s">
        <v>132</v>
      </c>
      <c r="E199" s="244" t="s">
        <v>1</v>
      </c>
      <c r="F199" s="245" t="s">
        <v>259</v>
      </c>
      <c r="G199" s="243"/>
      <c r="H199" s="246">
        <v>4.7279999999999998</v>
      </c>
      <c r="I199" s="247"/>
      <c r="J199" s="243"/>
      <c r="K199" s="243"/>
      <c r="L199" s="248"/>
      <c r="M199" s="249"/>
      <c r="N199" s="250"/>
      <c r="O199" s="250"/>
      <c r="P199" s="250"/>
      <c r="Q199" s="250"/>
      <c r="R199" s="250"/>
      <c r="S199" s="250"/>
      <c r="T199" s="25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2" t="s">
        <v>132</v>
      </c>
      <c r="AU199" s="252" t="s">
        <v>90</v>
      </c>
      <c r="AV199" s="14" t="s">
        <v>90</v>
      </c>
      <c r="AW199" s="14" t="s">
        <v>35</v>
      </c>
      <c r="AX199" s="14" t="s">
        <v>88</v>
      </c>
      <c r="AY199" s="252" t="s">
        <v>123</v>
      </c>
    </row>
    <row r="200" s="12" customFormat="1" ht="22.8" customHeight="1">
      <c r="A200" s="12"/>
      <c r="B200" s="202"/>
      <c r="C200" s="203"/>
      <c r="D200" s="204" t="s">
        <v>79</v>
      </c>
      <c r="E200" s="216" t="s">
        <v>151</v>
      </c>
      <c r="F200" s="216" t="s">
        <v>260</v>
      </c>
      <c r="G200" s="203"/>
      <c r="H200" s="203"/>
      <c r="I200" s="206"/>
      <c r="J200" s="217">
        <f>BK200</f>
        <v>0</v>
      </c>
      <c r="K200" s="203"/>
      <c r="L200" s="208"/>
      <c r="M200" s="209"/>
      <c r="N200" s="210"/>
      <c r="O200" s="210"/>
      <c r="P200" s="211">
        <f>SUM(P201:P216)</f>
        <v>0</v>
      </c>
      <c r="Q200" s="210"/>
      <c r="R200" s="211">
        <f>SUM(R201:R216)</f>
        <v>55.363281000000001</v>
      </c>
      <c r="S200" s="210"/>
      <c r="T200" s="212">
        <f>SUM(T201:T216)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3" t="s">
        <v>88</v>
      </c>
      <c r="AT200" s="214" t="s">
        <v>79</v>
      </c>
      <c r="AU200" s="214" t="s">
        <v>88</v>
      </c>
      <c r="AY200" s="213" t="s">
        <v>123</v>
      </c>
      <c r="BK200" s="215">
        <f>SUM(BK201:BK216)</f>
        <v>0</v>
      </c>
    </row>
    <row r="201" s="2" customFormat="1" ht="16.5" customHeight="1">
      <c r="A201" s="38"/>
      <c r="B201" s="39"/>
      <c r="C201" s="218" t="s">
        <v>261</v>
      </c>
      <c r="D201" s="218" t="s">
        <v>125</v>
      </c>
      <c r="E201" s="219" t="s">
        <v>262</v>
      </c>
      <c r="F201" s="220" t="s">
        <v>263</v>
      </c>
      <c r="G201" s="221" t="s">
        <v>128</v>
      </c>
      <c r="H201" s="222">
        <v>271</v>
      </c>
      <c r="I201" s="223"/>
      <c r="J201" s="224">
        <f>ROUND(I201*H201,2)</f>
        <v>0</v>
      </c>
      <c r="K201" s="220" t="s">
        <v>129</v>
      </c>
      <c r="L201" s="44"/>
      <c r="M201" s="225" t="s">
        <v>1</v>
      </c>
      <c r="N201" s="226" t="s">
        <v>45</v>
      </c>
      <c r="O201" s="91"/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130</v>
      </c>
      <c r="AT201" s="229" t="s">
        <v>125</v>
      </c>
      <c r="AU201" s="229" t="s">
        <v>90</v>
      </c>
      <c r="AY201" s="17" t="s">
        <v>123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88</v>
      </c>
      <c r="BK201" s="230">
        <f>ROUND(I201*H201,2)</f>
        <v>0</v>
      </c>
      <c r="BL201" s="17" t="s">
        <v>130</v>
      </c>
      <c r="BM201" s="229" t="s">
        <v>264</v>
      </c>
    </row>
    <row r="202" s="13" customFormat="1">
      <c r="A202" s="13"/>
      <c r="B202" s="231"/>
      <c r="C202" s="232"/>
      <c r="D202" s="233" t="s">
        <v>132</v>
      </c>
      <c r="E202" s="234" t="s">
        <v>1</v>
      </c>
      <c r="F202" s="235" t="s">
        <v>133</v>
      </c>
      <c r="G202" s="232"/>
      <c r="H202" s="234" t="s">
        <v>1</v>
      </c>
      <c r="I202" s="236"/>
      <c r="J202" s="232"/>
      <c r="K202" s="232"/>
      <c r="L202" s="237"/>
      <c r="M202" s="238"/>
      <c r="N202" s="239"/>
      <c r="O202" s="239"/>
      <c r="P202" s="239"/>
      <c r="Q202" s="239"/>
      <c r="R202" s="239"/>
      <c r="S202" s="239"/>
      <c r="T202" s="24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1" t="s">
        <v>132</v>
      </c>
      <c r="AU202" s="241" t="s">
        <v>90</v>
      </c>
      <c r="AV202" s="13" t="s">
        <v>88</v>
      </c>
      <c r="AW202" s="13" t="s">
        <v>35</v>
      </c>
      <c r="AX202" s="13" t="s">
        <v>80</v>
      </c>
      <c r="AY202" s="241" t="s">
        <v>123</v>
      </c>
    </row>
    <row r="203" s="13" customFormat="1">
      <c r="A203" s="13"/>
      <c r="B203" s="231"/>
      <c r="C203" s="232"/>
      <c r="D203" s="233" t="s">
        <v>132</v>
      </c>
      <c r="E203" s="234" t="s">
        <v>1</v>
      </c>
      <c r="F203" s="235" t="s">
        <v>265</v>
      </c>
      <c r="G203" s="232"/>
      <c r="H203" s="234" t="s">
        <v>1</v>
      </c>
      <c r="I203" s="236"/>
      <c r="J203" s="232"/>
      <c r="K203" s="232"/>
      <c r="L203" s="237"/>
      <c r="M203" s="238"/>
      <c r="N203" s="239"/>
      <c r="O203" s="239"/>
      <c r="P203" s="239"/>
      <c r="Q203" s="239"/>
      <c r="R203" s="239"/>
      <c r="S203" s="239"/>
      <c r="T203" s="24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1" t="s">
        <v>132</v>
      </c>
      <c r="AU203" s="241" t="s">
        <v>90</v>
      </c>
      <c r="AV203" s="13" t="s">
        <v>88</v>
      </c>
      <c r="AW203" s="13" t="s">
        <v>35</v>
      </c>
      <c r="AX203" s="13" t="s">
        <v>80</v>
      </c>
      <c r="AY203" s="241" t="s">
        <v>123</v>
      </c>
    </row>
    <row r="204" s="14" customFormat="1">
      <c r="A204" s="14"/>
      <c r="B204" s="242"/>
      <c r="C204" s="243"/>
      <c r="D204" s="233" t="s">
        <v>132</v>
      </c>
      <c r="E204" s="244" t="s">
        <v>1</v>
      </c>
      <c r="F204" s="245" t="s">
        <v>266</v>
      </c>
      <c r="G204" s="243"/>
      <c r="H204" s="246">
        <v>271</v>
      </c>
      <c r="I204" s="247"/>
      <c r="J204" s="243"/>
      <c r="K204" s="243"/>
      <c r="L204" s="248"/>
      <c r="M204" s="249"/>
      <c r="N204" s="250"/>
      <c r="O204" s="250"/>
      <c r="P204" s="250"/>
      <c r="Q204" s="250"/>
      <c r="R204" s="250"/>
      <c r="S204" s="250"/>
      <c r="T204" s="25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2" t="s">
        <v>132</v>
      </c>
      <c r="AU204" s="252" t="s">
        <v>90</v>
      </c>
      <c r="AV204" s="14" t="s">
        <v>90</v>
      </c>
      <c r="AW204" s="14" t="s">
        <v>35</v>
      </c>
      <c r="AX204" s="14" t="s">
        <v>88</v>
      </c>
      <c r="AY204" s="252" t="s">
        <v>123</v>
      </c>
    </row>
    <row r="205" s="2" customFormat="1" ht="21.75" customHeight="1">
      <c r="A205" s="38"/>
      <c r="B205" s="39"/>
      <c r="C205" s="218" t="s">
        <v>267</v>
      </c>
      <c r="D205" s="218" t="s">
        <v>125</v>
      </c>
      <c r="E205" s="219" t="s">
        <v>268</v>
      </c>
      <c r="F205" s="220" t="s">
        <v>269</v>
      </c>
      <c r="G205" s="221" t="s">
        <v>128</v>
      </c>
      <c r="H205" s="222">
        <v>248.40000000000001</v>
      </c>
      <c r="I205" s="223"/>
      <c r="J205" s="224">
        <f>ROUND(I205*H205,2)</f>
        <v>0</v>
      </c>
      <c r="K205" s="220" t="s">
        <v>129</v>
      </c>
      <c r="L205" s="44"/>
      <c r="M205" s="225" t="s">
        <v>1</v>
      </c>
      <c r="N205" s="226" t="s">
        <v>45</v>
      </c>
      <c r="O205" s="91"/>
      <c r="P205" s="227">
        <f>O205*H205</f>
        <v>0</v>
      </c>
      <c r="Q205" s="227">
        <v>0.089219999999999994</v>
      </c>
      <c r="R205" s="227">
        <f>Q205*H205</f>
        <v>22.162247999999998</v>
      </c>
      <c r="S205" s="227">
        <v>0</v>
      </c>
      <c r="T205" s="22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130</v>
      </c>
      <c r="AT205" s="229" t="s">
        <v>125</v>
      </c>
      <c r="AU205" s="229" t="s">
        <v>90</v>
      </c>
      <c r="AY205" s="17" t="s">
        <v>123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88</v>
      </c>
      <c r="BK205" s="230">
        <f>ROUND(I205*H205,2)</f>
        <v>0</v>
      </c>
      <c r="BL205" s="17" t="s">
        <v>130</v>
      </c>
      <c r="BM205" s="229" t="s">
        <v>270</v>
      </c>
    </row>
    <row r="206" s="13" customFormat="1">
      <c r="A206" s="13"/>
      <c r="B206" s="231"/>
      <c r="C206" s="232"/>
      <c r="D206" s="233" t="s">
        <v>132</v>
      </c>
      <c r="E206" s="234" t="s">
        <v>1</v>
      </c>
      <c r="F206" s="235" t="s">
        <v>133</v>
      </c>
      <c r="G206" s="232"/>
      <c r="H206" s="234" t="s">
        <v>1</v>
      </c>
      <c r="I206" s="236"/>
      <c r="J206" s="232"/>
      <c r="K206" s="232"/>
      <c r="L206" s="237"/>
      <c r="M206" s="238"/>
      <c r="N206" s="239"/>
      <c r="O206" s="239"/>
      <c r="P206" s="239"/>
      <c r="Q206" s="239"/>
      <c r="R206" s="239"/>
      <c r="S206" s="239"/>
      <c r="T206" s="24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1" t="s">
        <v>132</v>
      </c>
      <c r="AU206" s="241" t="s">
        <v>90</v>
      </c>
      <c r="AV206" s="13" t="s">
        <v>88</v>
      </c>
      <c r="AW206" s="13" t="s">
        <v>35</v>
      </c>
      <c r="AX206" s="13" t="s">
        <v>80</v>
      </c>
      <c r="AY206" s="241" t="s">
        <v>123</v>
      </c>
    </row>
    <row r="207" s="13" customFormat="1">
      <c r="A207" s="13"/>
      <c r="B207" s="231"/>
      <c r="C207" s="232"/>
      <c r="D207" s="233" t="s">
        <v>132</v>
      </c>
      <c r="E207" s="234" t="s">
        <v>1</v>
      </c>
      <c r="F207" s="235" t="s">
        <v>271</v>
      </c>
      <c r="G207" s="232"/>
      <c r="H207" s="234" t="s">
        <v>1</v>
      </c>
      <c r="I207" s="236"/>
      <c r="J207" s="232"/>
      <c r="K207" s="232"/>
      <c r="L207" s="237"/>
      <c r="M207" s="238"/>
      <c r="N207" s="239"/>
      <c r="O207" s="239"/>
      <c r="P207" s="239"/>
      <c r="Q207" s="239"/>
      <c r="R207" s="239"/>
      <c r="S207" s="239"/>
      <c r="T207" s="24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1" t="s">
        <v>132</v>
      </c>
      <c r="AU207" s="241" t="s">
        <v>90</v>
      </c>
      <c r="AV207" s="13" t="s">
        <v>88</v>
      </c>
      <c r="AW207" s="13" t="s">
        <v>35</v>
      </c>
      <c r="AX207" s="13" t="s">
        <v>80</v>
      </c>
      <c r="AY207" s="241" t="s">
        <v>123</v>
      </c>
    </row>
    <row r="208" s="14" customFormat="1">
      <c r="A208" s="14"/>
      <c r="B208" s="242"/>
      <c r="C208" s="243"/>
      <c r="D208" s="233" t="s">
        <v>132</v>
      </c>
      <c r="E208" s="244" t="s">
        <v>1</v>
      </c>
      <c r="F208" s="245" t="s">
        <v>272</v>
      </c>
      <c r="G208" s="243"/>
      <c r="H208" s="246">
        <v>240.90000000000001</v>
      </c>
      <c r="I208" s="247"/>
      <c r="J208" s="243"/>
      <c r="K208" s="243"/>
      <c r="L208" s="248"/>
      <c r="M208" s="249"/>
      <c r="N208" s="250"/>
      <c r="O208" s="250"/>
      <c r="P208" s="250"/>
      <c r="Q208" s="250"/>
      <c r="R208" s="250"/>
      <c r="S208" s="250"/>
      <c r="T208" s="25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2" t="s">
        <v>132</v>
      </c>
      <c r="AU208" s="252" t="s">
        <v>90</v>
      </c>
      <c r="AV208" s="14" t="s">
        <v>90</v>
      </c>
      <c r="AW208" s="14" t="s">
        <v>35</v>
      </c>
      <c r="AX208" s="14" t="s">
        <v>80</v>
      </c>
      <c r="AY208" s="252" t="s">
        <v>123</v>
      </c>
    </row>
    <row r="209" s="13" customFormat="1">
      <c r="A209" s="13"/>
      <c r="B209" s="231"/>
      <c r="C209" s="232"/>
      <c r="D209" s="233" t="s">
        <v>132</v>
      </c>
      <c r="E209" s="234" t="s">
        <v>1</v>
      </c>
      <c r="F209" s="235" t="s">
        <v>273</v>
      </c>
      <c r="G209" s="232"/>
      <c r="H209" s="234" t="s">
        <v>1</v>
      </c>
      <c r="I209" s="236"/>
      <c r="J209" s="232"/>
      <c r="K209" s="232"/>
      <c r="L209" s="237"/>
      <c r="M209" s="238"/>
      <c r="N209" s="239"/>
      <c r="O209" s="239"/>
      <c r="P209" s="239"/>
      <c r="Q209" s="239"/>
      <c r="R209" s="239"/>
      <c r="S209" s="239"/>
      <c r="T209" s="24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1" t="s">
        <v>132</v>
      </c>
      <c r="AU209" s="241" t="s">
        <v>90</v>
      </c>
      <c r="AV209" s="13" t="s">
        <v>88</v>
      </c>
      <c r="AW209" s="13" t="s">
        <v>35</v>
      </c>
      <c r="AX209" s="13" t="s">
        <v>80</v>
      </c>
      <c r="AY209" s="241" t="s">
        <v>123</v>
      </c>
    </row>
    <row r="210" s="14" customFormat="1">
      <c r="A210" s="14"/>
      <c r="B210" s="242"/>
      <c r="C210" s="243"/>
      <c r="D210" s="233" t="s">
        <v>132</v>
      </c>
      <c r="E210" s="244" t="s">
        <v>1</v>
      </c>
      <c r="F210" s="245" t="s">
        <v>274</v>
      </c>
      <c r="G210" s="243"/>
      <c r="H210" s="246">
        <v>7.5</v>
      </c>
      <c r="I210" s="247"/>
      <c r="J210" s="243"/>
      <c r="K210" s="243"/>
      <c r="L210" s="248"/>
      <c r="M210" s="249"/>
      <c r="N210" s="250"/>
      <c r="O210" s="250"/>
      <c r="P210" s="250"/>
      <c r="Q210" s="250"/>
      <c r="R210" s="250"/>
      <c r="S210" s="250"/>
      <c r="T210" s="25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2" t="s">
        <v>132</v>
      </c>
      <c r="AU210" s="252" t="s">
        <v>90</v>
      </c>
      <c r="AV210" s="14" t="s">
        <v>90</v>
      </c>
      <c r="AW210" s="14" t="s">
        <v>35</v>
      </c>
      <c r="AX210" s="14" t="s">
        <v>80</v>
      </c>
      <c r="AY210" s="252" t="s">
        <v>123</v>
      </c>
    </row>
    <row r="211" s="15" customFormat="1">
      <c r="A211" s="15"/>
      <c r="B211" s="253"/>
      <c r="C211" s="254"/>
      <c r="D211" s="233" t="s">
        <v>132</v>
      </c>
      <c r="E211" s="255" t="s">
        <v>1</v>
      </c>
      <c r="F211" s="256" t="s">
        <v>167</v>
      </c>
      <c r="G211" s="254"/>
      <c r="H211" s="257">
        <v>248.40000000000001</v>
      </c>
      <c r="I211" s="258"/>
      <c r="J211" s="254"/>
      <c r="K211" s="254"/>
      <c r="L211" s="259"/>
      <c r="M211" s="260"/>
      <c r="N211" s="261"/>
      <c r="O211" s="261"/>
      <c r="P211" s="261"/>
      <c r="Q211" s="261"/>
      <c r="R211" s="261"/>
      <c r="S211" s="261"/>
      <c r="T211" s="262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63" t="s">
        <v>132</v>
      </c>
      <c r="AU211" s="263" t="s">
        <v>90</v>
      </c>
      <c r="AV211" s="15" t="s">
        <v>130</v>
      </c>
      <c r="AW211" s="15" t="s">
        <v>35</v>
      </c>
      <c r="AX211" s="15" t="s">
        <v>88</v>
      </c>
      <c r="AY211" s="263" t="s">
        <v>123</v>
      </c>
    </row>
    <row r="212" s="2" customFormat="1" ht="16.5" customHeight="1">
      <c r="A212" s="38"/>
      <c r="B212" s="39"/>
      <c r="C212" s="264" t="s">
        <v>275</v>
      </c>
      <c r="D212" s="264" t="s">
        <v>222</v>
      </c>
      <c r="E212" s="265" t="s">
        <v>276</v>
      </c>
      <c r="F212" s="266" t="s">
        <v>277</v>
      </c>
      <c r="G212" s="267" t="s">
        <v>128</v>
      </c>
      <c r="H212" s="268">
        <v>7.7249999999999996</v>
      </c>
      <c r="I212" s="269"/>
      <c r="J212" s="270">
        <f>ROUND(I212*H212,2)</f>
        <v>0</v>
      </c>
      <c r="K212" s="266" t="s">
        <v>129</v>
      </c>
      <c r="L212" s="271"/>
      <c r="M212" s="272" t="s">
        <v>1</v>
      </c>
      <c r="N212" s="273" t="s">
        <v>45</v>
      </c>
      <c r="O212" s="91"/>
      <c r="P212" s="227">
        <f>O212*H212</f>
        <v>0</v>
      </c>
      <c r="Q212" s="227">
        <v>0.13100000000000001</v>
      </c>
      <c r="R212" s="227">
        <f>Q212*H212</f>
        <v>1.0119750000000001</v>
      </c>
      <c r="S212" s="227">
        <v>0</v>
      </c>
      <c r="T212" s="22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9" t="s">
        <v>174</v>
      </c>
      <c r="AT212" s="229" t="s">
        <v>222</v>
      </c>
      <c r="AU212" s="229" t="s">
        <v>90</v>
      </c>
      <c r="AY212" s="17" t="s">
        <v>123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7" t="s">
        <v>88</v>
      </c>
      <c r="BK212" s="230">
        <f>ROUND(I212*H212,2)</f>
        <v>0</v>
      </c>
      <c r="BL212" s="17" t="s">
        <v>130</v>
      </c>
      <c r="BM212" s="229" t="s">
        <v>278</v>
      </c>
    </row>
    <row r="213" s="14" customFormat="1">
      <c r="A213" s="14"/>
      <c r="B213" s="242"/>
      <c r="C213" s="243"/>
      <c r="D213" s="233" t="s">
        <v>132</v>
      </c>
      <c r="E213" s="243"/>
      <c r="F213" s="245" t="s">
        <v>279</v>
      </c>
      <c r="G213" s="243"/>
      <c r="H213" s="246">
        <v>7.7249999999999996</v>
      </c>
      <c r="I213" s="247"/>
      <c r="J213" s="243"/>
      <c r="K213" s="243"/>
      <c r="L213" s="248"/>
      <c r="M213" s="249"/>
      <c r="N213" s="250"/>
      <c r="O213" s="250"/>
      <c r="P213" s="250"/>
      <c r="Q213" s="250"/>
      <c r="R213" s="250"/>
      <c r="S213" s="250"/>
      <c r="T213" s="25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2" t="s">
        <v>132</v>
      </c>
      <c r="AU213" s="252" t="s">
        <v>90</v>
      </c>
      <c r="AV213" s="14" t="s">
        <v>90</v>
      </c>
      <c r="AW213" s="14" t="s">
        <v>4</v>
      </c>
      <c r="AX213" s="14" t="s">
        <v>88</v>
      </c>
      <c r="AY213" s="252" t="s">
        <v>123</v>
      </c>
    </row>
    <row r="214" s="2" customFormat="1" ht="16.5" customHeight="1">
      <c r="A214" s="38"/>
      <c r="B214" s="39"/>
      <c r="C214" s="264" t="s">
        <v>280</v>
      </c>
      <c r="D214" s="264" t="s">
        <v>222</v>
      </c>
      <c r="E214" s="265" t="s">
        <v>281</v>
      </c>
      <c r="F214" s="266" t="s">
        <v>282</v>
      </c>
      <c r="G214" s="267" t="s">
        <v>128</v>
      </c>
      <c r="H214" s="268">
        <v>245.71799999999999</v>
      </c>
      <c r="I214" s="269"/>
      <c r="J214" s="270">
        <f>ROUND(I214*H214,2)</f>
        <v>0</v>
      </c>
      <c r="K214" s="266" t="s">
        <v>129</v>
      </c>
      <c r="L214" s="271"/>
      <c r="M214" s="272" t="s">
        <v>1</v>
      </c>
      <c r="N214" s="273" t="s">
        <v>45</v>
      </c>
      <c r="O214" s="91"/>
      <c r="P214" s="227">
        <f>O214*H214</f>
        <v>0</v>
      </c>
      <c r="Q214" s="227">
        <v>0.13100000000000001</v>
      </c>
      <c r="R214" s="227">
        <f>Q214*H214</f>
        <v>32.189058000000003</v>
      </c>
      <c r="S214" s="227">
        <v>0</v>
      </c>
      <c r="T214" s="22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174</v>
      </c>
      <c r="AT214" s="229" t="s">
        <v>222</v>
      </c>
      <c r="AU214" s="229" t="s">
        <v>90</v>
      </c>
      <c r="AY214" s="17" t="s">
        <v>123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88</v>
      </c>
      <c r="BK214" s="230">
        <f>ROUND(I214*H214,2)</f>
        <v>0</v>
      </c>
      <c r="BL214" s="17" t="s">
        <v>130</v>
      </c>
      <c r="BM214" s="229" t="s">
        <v>283</v>
      </c>
    </row>
    <row r="215" s="14" customFormat="1">
      <c r="A215" s="14"/>
      <c r="B215" s="242"/>
      <c r="C215" s="243"/>
      <c r="D215" s="233" t="s">
        <v>132</v>
      </c>
      <c r="E215" s="244" t="s">
        <v>1</v>
      </c>
      <c r="F215" s="245" t="s">
        <v>284</v>
      </c>
      <c r="G215" s="243"/>
      <c r="H215" s="246">
        <v>240.90000000000001</v>
      </c>
      <c r="I215" s="247"/>
      <c r="J215" s="243"/>
      <c r="K215" s="243"/>
      <c r="L215" s="248"/>
      <c r="M215" s="249"/>
      <c r="N215" s="250"/>
      <c r="O215" s="250"/>
      <c r="P215" s="250"/>
      <c r="Q215" s="250"/>
      <c r="R215" s="250"/>
      <c r="S215" s="250"/>
      <c r="T215" s="251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2" t="s">
        <v>132</v>
      </c>
      <c r="AU215" s="252" t="s">
        <v>90</v>
      </c>
      <c r="AV215" s="14" t="s">
        <v>90</v>
      </c>
      <c r="AW215" s="14" t="s">
        <v>35</v>
      </c>
      <c r="AX215" s="14" t="s">
        <v>88</v>
      </c>
      <c r="AY215" s="252" t="s">
        <v>123</v>
      </c>
    </row>
    <row r="216" s="14" customFormat="1">
      <c r="A216" s="14"/>
      <c r="B216" s="242"/>
      <c r="C216" s="243"/>
      <c r="D216" s="233" t="s">
        <v>132</v>
      </c>
      <c r="E216" s="243"/>
      <c r="F216" s="245" t="s">
        <v>285</v>
      </c>
      <c r="G216" s="243"/>
      <c r="H216" s="246">
        <v>245.71799999999999</v>
      </c>
      <c r="I216" s="247"/>
      <c r="J216" s="243"/>
      <c r="K216" s="243"/>
      <c r="L216" s="248"/>
      <c r="M216" s="249"/>
      <c r="N216" s="250"/>
      <c r="O216" s="250"/>
      <c r="P216" s="250"/>
      <c r="Q216" s="250"/>
      <c r="R216" s="250"/>
      <c r="S216" s="250"/>
      <c r="T216" s="25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2" t="s">
        <v>132</v>
      </c>
      <c r="AU216" s="252" t="s">
        <v>90</v>
      </c>
      <c r="AV216" s="14" t="s">
        <v>90</v>
      </c>
      <c r="AW216" s="14" t="s">
        <v>4</v>
      </c>
      <c r="AX216" s="14" t="s">
        <v>88</v>
      </c>
      <c r="AY216" s="252" t="s">
        <v>123</v>
      </c>
    </row>
    <row r="217" s="12" customFormat="1" ht="22.8" customHeight="1">
      <c r="A217" s="12"/>
      <c r="B217" s="202"/>
      <c r="C217" s="203"/>
      <c r="D217" s="204" t="s">
        <v>79</v>
      </c>
      <c r="E217" s="216" t="s">
        <v>180</v>
      </c>
      <c r="F217" s="216" t="s">
        <v>286</v>
      </c>
      <c r="G217" s="203"/>
      <c r="H217" s="203"/>
      <c r="I217" s="206"/>
      <c r="J217" s="217">
        <f>BK217</f>
        <v>0</v>
      </c>
      <c r="K217" s="203"/>
      <c r="L217" s="208"/>
      <c r="M217" s="209"/>
      <c r="N217" s="210"/>
      <c r="O217" s="210"/>
      <c r="P217" s="211">
        <f>SUM(P218:P256)</f>
        <v>0</v>
      </c>
      <c r="Q217" s="210"/>
      <c r="R217" s="211">
        <f>SUM(R218:R256)</f>
        <v>55.202886200000002</v>
      </c>
      <c r="S217" s="210"/>
      <c r="T217" s="212">
        <f>SUM(T218:T256)</f>
        <v>1.9008000000000003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13" t="s">
        <v>88</v>
      </c>
      <c r="AT217" s="214" t="s">
        <v>79</v>
      </c>
      <c r="AU217" s="214" t="s">
        <v>88</v>
      </c>
      <c r="AY217" s="213" t="s">
        <v>123</v>
      </c>
      <c r="BK217" s="215">
        <f>SUM(BK218:BK256)</f>
        <v>0</v>
      </c>
    </row>
    <row r="218" s="2" customFormat="1" ht="16.5" customHeight="1">
      <c r="A218" s="38"/>
      <c r="B218" s="39"/>
      <c r="C218" s="218" t="s">
        <v>287</v>
      </c>
      <c r="D218" s="218" t="s">
        <v>125</v>
      </c>
      <c r="E218" s="219" t="s">
        <v>288</v>
      </c>
      <c r="F218" s="220" t="s">
        <v>289</v>
      </c>
      <c r="G218" s="221" t="s">
        <v>160</v>
      </c>
      <c r="H218" s="222">
        <v>30.199999999999999</v>
      </c>
      <c r="I218" s="223"/>
      <c r="J218" s="224">
        <f>ROUND(I218*H218,2)</f>
        <v>0</v>
      </c>
      <c r="K218" s="220" t="s">
        <v>129</v>
      </c>
      <c r="L218" s="44"/>
      <c r="M218" s="225" t="s">
        <v>1</v>
      </c>
      <c r="N218" s="226" t="s">
        <v>45</v>
      </c>
      <c r="O218" s="91"/>
      <c r="P218" s="227">
        <f>O218*H218</f>
        <v>0</v>
      </c>
      <c r="Q218" s="227">
        <v>0.089779999999999999</v>
      </c>
      <c r="R218" s="227">
        <f>Q218*H218</f>
        <v>2.7113559999999999</v>
      </c>
      <c r="S218" s="227">
        <v>0</v>
      </c>
      <c r="T218" s="228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9" t="s">
        <v>130</v>
      </c>
      <c r="AT218" s="229" t="s">
        <v>125</v>
      </c>
      <c r="AU218" s="229" t="s">
        <v>90</v>
      </c>
      <c r="AY218" s="17" t="s">
        <v>123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17" t="s">
        <v>88</v>
      </c>
      <c r="BK218" s="230">
        <f>ROUND(I218*H218,2)</f>
        <v>0</v>
      </c>
      <c r="BL218" s="17" t="s">
        <v>130</v>
      </c>
      <c r="BM218" s="229" t="s">
        <v>290</v>
      </c>
    </row>
    <row r="219" s="13" customFormat="1">
      <c r="A219" s="13"/>
      <c r="B219" s="231"/>
      <c r="C219" s="232"/>
      <c r="D219" s="233" t="s">
        <v>132</v>
      </c>
      <c r="E219" s="234" t="s">
        <v>1</v>
      </c>
      <c r="F219" s="235" t="s">
        <v>133</v>
      </c>
      <c r="G219" s="232"/>
      <c r="H219" s="234" t="s">
        <v>1</v>
      </c>
      <c r="I219" s="236"/>
      <c r="J219" s="232"/>
      <c r="K219" s="232"/>
      <c r="L219" s="237"/>
      <c r="M219" s="238"/>
      <c r="N219" s="239"/>
      <c r="O219" s="239"/>
      <c r="P219" s="239"/>
      <c r="Q219" s="239"/>
      <c r="R219" s="239"/>
      <c r="S219" s="239"/>
      <c r="T219" s="24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1" t="s">
        <v>132</v>
      </c>
      <c r="AU219" s="241" t="s">
        <v>90</v>
      </c>
      <c r="AV219" s="13" t="s">
        <v>88</v>
      </c>
      <c r="AW219" s="13" t="s">
        <v>35</v>
      </c>
      <c r="AX219" s="13" t="s">
        <v>80</v>
      </c>
      <c r="AY219" s="241" t="s">
        <v>123</v>
      </c>
    </row>
    <row r="220" s="13" customFormat="1">
      <c r="A220" s="13"/>
      <c r="B220" s="231"/>
      <c r="C220" s="232"/>
      <c r="D220" s="233" t="s">
        <v>132</v>
      </c>
      <c r="E220" s="234" t="s">
        <v>1</v>
      </c>
      <c r="F220" s="235" t="s">
        <v>291</v>
      </c>
      <c r="G220" s="232"/>
      <c r="H220" s="234" t="s">
        <v>1</v>
      </c>
      <c r="I220" s="236"/>
      <c r="J220" s="232"/>
      <c r="K220" s="232"/>
      <c r="L220" s="237"/>
      <c r="M220" s="238"/>
      <c r="N220" s="239"/>
      <c r="O220" s="239"/>
      <c r="P220" s="239"/>
      <c r="Q220" s="239"/>
      <c r="R220" s="239"/>
      <c r="S220" s="239"/>
      <c r="T220" s="24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1" t="s">
        <v>132</v>
      </c>
      <c r="AU220" s="241" t="s">
        <v>90</v>
      </c>
      <c r="AV220" s="13" t="s">
        <v>88</v>
      </c>
      <c r="AW220" s="13" t="s">
        <v>35</v>
      </c>
      <c r="AX220" s="13" t="s">
        <v>80</v>
      </c>
      <c r="AY220" s="241" t="s">
        <v>123</v>
      </c>
    </row>
    <row r="221" s="14" customFormat="1">
      <c r="A221" s="14"/>
      <c r="B221" s="242"/>
      <c r="C221" s="243"/>
      <c r="D221" s="233" t="s">
        <v>132</v>
      </c>
      <c r="E221" s="244" t="s">
        <v>1</v>
      </c>
      <c r="F221" s="245" t="s">
        <v>292</v>
      </c>
      <c r="G221" s="243"/>
      <c r="H221" s="246">
        <v>30.199999999999999</v>
      </c>
      <c r="I221" s="247"/>
      <c r="J221" s="243"/>
      <c r="K221" s="243"/>
      <c r="L221" s="248"/>
      <c r="M221" s="249"/>
      <c r="N221" s="250"/>
      <c r="O221" s="250"/>
      <c r="P221" s="250"/>
      <c r="Q221" s="250"/>
      <c r="R221" s="250"/>
      <c r="S221" s="250"/>
      <c r="T221" s="25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2" t="s">
        <v>132</v>
      </c>
      <c r="AU221" s="252" t="s">
        <v>90</v>
      </c>
      <c r="AV221" s="14" t="s">
        <v>90</v>
      </c>
      <c r="AW221" s="14" t="s">
        <v>35</v>
      </c>
      <c r="AX221" s="14" t="s">
        <v>88</v>
      </c>
      <c r="AY221" s="252" t="s">
        <v>123</v>
      </c>
    </row>
    <row r="222" s="2" customFormat="1" ht="16.5" customHeight="1">
      <c r="A222" s="38"/>
      <c r="B222" s="39"/>
      <c r="C222" s="218" t="s">
        <v>293</v>
      </c>
      <c r="D222" s="218" t="s">
        <v>125</v>
      </c>
      <c r="E222" s="219" t="s">
        <v>294</v>
      </c>
      <c r="F222" s="220" t="s">
        <v>295</v>
      </c>
      <c r="G222" s="221" t="s">
        <v>160</v>
      </c>
      <c r="H222" s="222">
        <v>30.399999999999999</v>
      </c>
      <c r="I222" s="223"/>
      <c r="J222" s="224">
        <f>ROUND(I222*H222,2)</f>
        <v>0</v>
      </c>
      <c r="K222" s="220" t="s">
        <v>129</v>
      </c>
      <c r="L222" s="44"/>
      <c r="M222" s="225" t="s">
        <v>1</v>
      </c>
      <c r="N222" s="226" t="s">
        <v>45</v>
      </c>
      <c r="O222" s="91"/>
      <c r="P222" s="227">
        <f>O222*H222</f>
        <v>0</v>
      </c>
      <c r="Q222" s="227">
        <v>0.15540000000000001</v>
      </c>
      <c r="R222" s="227">
        <f>Q222*H222</f>
        <v>4.7241600000000004</v>
      </c>
      <c r="S222" s="227">
        <v>0</v>
      </c>
      <c r="T222" s="228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9" t="s">
        <v>130</v>
      </c>
      <c r="AT222" s="229" t="s">
        <v>125</v>
      </c>
      <c r="AU222" s="229" t="s">
        <v>90</v>
      </c>
      <c r="AY222" s="17" t="s">
        <v>123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17" t="s">
        <v>88</v>
      </c>
      <c r="BK222" s="230">
        <f>ROUND(I222*H222,2)</f>
        <v>0</v>
      </c>
      <c r="BL222" s="17" t="s">
        <v>130</v>
      </c>
      <c r="BM222" s="229" t="s">
        <v>296</v>
      </c>
    </row>
    <row r="223" s="13" customFormat="1">
      <c r="A223" s="13"/>
      <c r="B223" s="231"/>
      <c r="C223" s="232"/>
      <c r="D223" s="233" t="s">
        <v>132</v>
      </c>
      <c r="E223" s="234" t="s">
        <v>1</v>
      </c>
      <c r="F223" s="235" t="s">
        <v>133</v>
      </c>
      <c r="G223" s="232"/>
      <c r="H223" s="234" t="s">
        <v>1</v>
      </c>
      <c r="I223" s="236"/>
      <c r="J223" s="232"/>
      <c r="K223" s="232"/>
      <c r="L223" s="237"/>
      <c r="M223" s="238"/>
      <c r="N223" s="239"/>
      <c r="O223" s="239"/>
      <c r="P223" s="239"/>
      <c r="Q223" s="239"/>
      <c r="R223" s="239"/>
      <c r="S223" s="239"/>
      <c r="T223" s="24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1" t="s">
        <v>132</v>
      </c>
      <c r="AU223" s="241" t="s">
        <v>90</v>
      </c>
      <c r="AV223" s="13" t="s">
        <v>88</v>
      </c>
      <c r="AW223" s="13" t="s">
        <v>35</v>
      </c>
      <c r="AX223" s="13" t="s">
        <v>80</v>
      </c>
      <c r="AY223" s="241" t="s">
        <v>123</v>
      </c>
    </row>
    <row r="224" s="13" customFormat="1">
      <c r="A224" s="13"/>
      <c r="B224" s="231"/>
      <c r="C224" s="232"/>
      <c r="D224" s="233" t="s">
        <v>132</v>
      </c>
      <c r="E224" s="234" t="s">
        <v>1</v>
      </c>
      <c r="F224" s="235" t="s">
        <v>297</v>
      </c>
      <c r="G224" s="232"/>
      <c r="H224" s="234" t="s">
        <v>1</v>
      </c>
      <c r="I224" s="236"/>
      <c r="J224" s="232"/>
      <c r="K224" s="232"/>
      <c r="L224" s="237"/>
      <c r="M224" s="238"/>
      <c r="N224" s="239"/>
      <c r="O224" s="239"/>
      <c r="P224" s="239"/>
      <c r="Q224" s="239"/>
      <c r="R224" s="239"/>
      <c r="S224" s="239"/>
      <c r="T224" s="24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1" t="s">
        <v>132</v>
      </c>
      <c r="AU224" s="241" t="s">
        <v>90</v>
      </c>
      <c r="AV224" s="13" t="s">
        <v>88</v>
      </c>
      <c r="AW224" s="13" t="s">
        <v>35</v>
      </c>
      <c r="AX224" s="13" t="s">
        <v>80</v>
      </c>
      <c r="AY224" s="241" t="s">
        <v>123</v>
      </c>
    </row>
    <row r="225" s="14" customFormat="1">
      <c r="A225" s="14"/>
      <c r="B225" s="242"/>
      <c r="C225" s="243"/>
      <c r="D225" s="233" t="s">
        <v>132</v>
      </c>
      <c r="E225" s="244" t="s">
        <v>1</v>
      </c>
      <c r="F225" s="245" t="s">
        <v>298</v>
      </c>
      <c r="G225" s="243"/>
      <c r="H225" s="246">
        <v>21.300000000000001</v>
      </c>
      <c r="I225" s="247"/>
      <c r="J225" s="243"/>
      <c r="K225" s="243"/>
      <c r="L225" s="248"/>
      <c r="M225" s="249"/>
      <c r="N225" s="250"/>
      <c r="O225" s="250"/>
      <c r="P225" s="250"/>
      <c r="Q225" s="250"/>
      <c r="R225" s="250"/>
      <c r="S225" s="250"/>
      <c r="T225" s="251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2" t="s">
        <v>132</v>
      </c>
      <c r="AU225" s="252" t="s">
        <v>90</v>
      </c>
      <c r="AV225" s="14" t="s">
        <v>90</v>
      </c>
      <c r="AW225" s="14" t="s">
        <v>35</v>
      </c>
      <c r="AX225" s="14" t="s">
        <v>80</v>
      </c>
      <c r="AY225" s="252" t="s">
        <v>123</v>
      </c>
    </row>
    <row r="226" s="13" customFormat="1">
      <c r="A226" s="13"/>
      <c r="B226" s="231"/>
      <c r="C226" s="232"/>
      <c r="D226" s="233" t="s">
        <v>132</v>
      </c>
      <c r="E226" s="234" t="s">
        <v>1</v>
      </c>
      <c r="F226" s="235" t="s">
        <v>299</v>
      </c>
      <c r="G226" s="232"/>
      <c r="H226" s="234" t="s">
        <v>1</v>
      </c>
      <c r="I226" s="236"/>
      <c r="J226" s="232"/>
      <c r="K226" s="232"/>
      <c r="L226" s="237"/>
      <c r="M226" s="238"/>
      <c r="N226" s="239"/>
      <c r="O226" s="239"/>
      <c r="P226" s="239"/>
      <c r="Q226" s="239"/>
      <c r="R226" s="239"/>
      <c r="S226" s="239"/>
      <c r="T226" s="24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1" t="s">
        <v>132</v>
      </c>
      <c r="AU226" s="241" t="s">
        <v>90</v>
      </c>
      <c r="AV226" s="13" t="s">
        <v>88</v>
      </c>
      <c r="AW226" s="13" t="s">
        <v>35</v>
      </c>
      <c r="AX226" s="13" t="s">
        <v>80</v>
      </c>
      <c r="AY226" s="241" t="s">
        <v>123</v>
      </c>
    </row>
    <row r="227" s="14" customFormat="1">
      <c r="A227" s="14"/>
      <c r="B227" s="242"/>
      <c r="C227" s="243"/>
      <c r="D227" s="233" t="s">
        <v>132</v>
      </c>
      <c r="E227" s="244" t="s">
        <v>1</v>
      </c>
      <c r="F227" s="245" t="s">
        <v>300</v>
      </c>
      <c r="G227" s="243"/>
      <c r="H227" s="246">
        <v>5.0999999999999996</v>
      </c>
      <c r="I227" s="247"/>
      <c r="J227" s="243"/>
      <c r="K227" s="243"/>
      <c r="L227" s="248"/>
      <c r="M227" s="249"/>
      <c r="N227" s="250"/>
      <c r="O227" s="250"/>
      <c r="P227" s="250"/>
      <c r="Q227" s="250"/>
      <c r="R227" s="250"/>
      <c r="S227" s="250"/>
      <c r="T227" s="25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2" t="s">
        <v>132</v>
      </c>
      <c r="AU227" s="252" t="s">
        <v>90</v>
      </c>
      <c r="AV227" s="14" t="s">
        <v>90</v>
      </c>
      <c r="AW227" s="14" t="s">
        <v>35</v>
      </c>
      <c r="AX227" s="14" t="s">
        <v>80</v>
      </c>
      <c r="AY227" s="252" t="s">
        <v>123</v>
      </c>
    </row>
    <row r="228" s="13" customFormat="1">
      <c r="A228" s="13"/>
      <c r="B228" s="231"/>
      <c r="C228" s="232"/>
      <c r="D228" s="233" t="s">
        <v>132</v>
      </c>
      <c r="E228" s="234" t="s">
        <v>1</v>
      </c>
      <c r="F228" s="235" t="s">
        <v>301</v>
      </c>
      <c r="G228" s="232"/>
      <c r="H228" s="234" t="s">
        <v>1</v>
      </c>
      <c r="I228" s="236"/>
      <c r="J228" s="232"/>
      <c r="K228" s="232"/>
      <c r="L228" s="237"/>
      <c r="M228" s="238"/>
      <c r="N228" s="239"/>
      <c r="O228" s="239"/>
      <c r="P228" s="239"/>
      <c r="Q228" s="239"/>
      <c r="R228" s="239"/>
      <c r="S228" s="239"/>
      <c r="T228" s="24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1" t="s">
        <v>132</v>
      </c>
      <c r="AU228" s="241" t="s">
        <v>90</v>
      </c>
      <c r="AV228" s="13" t="s">
        <v>88</v>
      </c>
      <c r="AW228" s="13" t="s">
        <v>35</v>
      </c>
      <c r="AX228" s="13" t="s">
        <v>80</v>
      </c>
      <c r="AY228" s="241" t="s">
        <v>123</v>
      </c>
    </row>
    <row r="229" s="14" customFormat="1">
      <c r="A229" s="14"/>
      <c r="B229" s="242"/>
      <c r="C229" s="243"/>
      <c r="D229" s="233" t="s">
        <v>132</v>
      </c>
      <c r="E229" s="244" t="s">
        <v>1</v>
      </c>
      <c r="F229" s="245" t="s">
        <v>302</v>
      </c>
      <c r="G229" s="243"/>
      <c r="H229" s="246">
        <v>4</v>
      </c>
      <c r="I229" s="247"/>
      <c r="J229" s="243"/>
      <c r="K229" s="243"/>
      <c r="L229" s="248"/>
      <c r="M229" s="249"/>
      <c r="N229" s="250"/>
      <c r="O229" s="250"/>
      <c r="P229" s="250"/>
      <c r="Q229" s="250"/>
      <c r="R229" s="250"/>
      <c r="S229" s="250"/>
      <c r="T229" s="251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2" t="s">
        <v>132</v>
      </c>
      <c r="AU229" s="252" t="s">
        <v>90</v>
      </c>
      <c r="AV229" s="14" t="s">
        <v>90</v>
      </c>
      <c r="AW229" s="14" t="s">
        <v>35</v>
      </c>
      <c r="AX229" s="14" t="s">
        <v>80</v>
      </c>
      <c r="AY229" s="252" t="s">
        <v>123</v>
      </c>
    </row>
    <row r="230" s="15" customFormat="1">
      <c r="A230" s="15"/>
      <c r="B230" s="253"/>
      <c r="C230" s="254"/>
      <c r="D230" s="233" t="s">
        <v>132</v>
      </c>
      <c r="E230" s="255" t="s">
        <v>1</v>
      </c>
      <c r="F230" s="256" t="s">
        <v>167</v>
      </c>
      <c r="G230" s="254"/>
      <c r="H230" s="257">
        <v>30.399999999999999</v>
      </c>
      <c r="I230" s="258"/>
      <c r="J230" s="254"/>
      <c r="K230" s="254"/>
      <c r="L230" s="259"/>
      <c r="M230" s="260"/>
      <c r="N230" s="261"/>
      <c r="O230" s="261"/>
      <c r="P230" s="261"/>
      <c r="Q230" s="261"/>
      <c r="R230" s="261"/>
      <c r="S230" s="261"/>
      <c r="T230" s="262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63" t="s">
        <v>132</v>
      </c>
      <c r="AU230" s="263" t="s">
        <v>90</v>
      </c>
      <c r="AV230" s="15" t="s">
        <v>130</v>
      </c>
      <c r="AW230" s="15" t="s">
        <v>35</v>
      </c>
      <c r="AX230" s="15" t="s">
        <v>88</v>
      </c>
      <c r="AY230" s="263" t="s">
        <v>123</v>
      </c>
    </row>
    <row r="231" s="2" customFormat="1" ht="16.5" customHeight="1">
      <c r="A231" s="38"/>
      <c r="B231" s="39"/>
      <c r="C231" s="264" t="s">
        <v>303</v>
      </c>
      <c r="D231" s="264" t="s">
        <v>222</v>
      </c>
      <c r="E231" s="265" t="s">
        <v>304</v>
      </c>
      <c r="F231" s="266" t="s">
        <v>305</v>
      </c>
      <c r="G231" s="267" t="s">
        <v>160</v>
      </c>
      <c r="H231" s="268">
        <v>21.725999999999999</v>
      </c>
      <c r="I231" s="269"/>
      <c r="J231" s="270">
        <f>ROUND(I231*H231,2)</f>
        <v>0</v>
      </c>
      <c r="K231" s="266" t="s">
        <v>129</v>
      </c>
      <c r="L231" s="271"/>
      <c r="M231" s="272" t="s">
        <v>1</v>
      </c>
      <c r="N231" s="273" t="s">
        <v>45</v>
      </c>
      <c r="O231" s="91"/>
      <c r="P231" s="227">
        <f>O231*H231</f>
        <v>0</v>
      </c>
      <c r="Q231" s="227">
        <v>0.080000000000000002</v>
      </c>
      <c r="R231" s="227">
        <f>Q231*H231</f>
        <v>1.7380800000000001</v>
      </c>
      <c r="S231" s="227">
        <v>0</v>
      </c>
      <c r="T231" s="228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9" t="s">
        <v>174</v>
      </c>
      <c r="AT231" s="229" t="s">
        <v>222</v>
      </c>
      <c r="AU231" s="229" t="s">
        <v>90</v>
      </c>
      <c r="AY231" s="17" t="s">
        <v>123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17" t="s">
        <v>88</v>
      </c>
      <c r="BK231" s="230">
        <f>ROUND(I231*H231,2)</f>
        <v>0</v>
      </c>
      <c r="BL231" s="17" t="s">
        <v>130</v>
      </c>
      <c r="BM231" s="229" t="s">
        <v>306</v>
      </c>
    </row>
    <row r="232" s="14" customFormat="1">
      <c r="A232" s="14"/>
      <c r="B232" s="242"/>
      <c r="C232" s="243"/>
      <c r="D232" s="233" t="s">
        <v>132</v>
      </c>
      <c r="E232" s="243"/>
      <c r="F232" s="245" t="s">
        <v>307</v>
      </c>
      <c r="G232" s="243"/>
      <c r="H232" s="246">
        <v>21.725999999999999</v>
      </c>
      <c r="I232" s="247"/>
      <c r="J232" s="243"/>
      <c r="K232" s="243"/>
      <c r="L232" s="248"/>
      <c r="M232" s="249"/>
      <c r="N232" s="250"/>
      <c r="O232" s="250"/>
      <c r="P232" s="250"/>
      <c r="Q232" s="250"/>
      <c r="R232" s="250"/>
      <c r="S232" s="250"/>
      <c r="T232" s="251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2" t="s">
        <v>132</v>
      </c>
      <c r="AU232" s="252" t="s">
        <v>90</v>
      </c>
      <c r="AV232" s="14" t="s">
        <v>90</v>
      </c>
      <c r="AW232" s="14" t="s">
        <v>4</v>
      </c>
      <c r="AX232" s="14" t="s">
        <v>88</v>
      </c>
      <c r="AY232" s="252" t="s">
        <v>123</v>
      </c>
    </row>
    <row r="233" s="2" customFormat="1" ht="16.5" customHeight="1">
      <c r="A233" s="38"/>
      <c r="B233" s="39"/>
      <c r="C233" s="264" t="s">
        <v>308</v>
      </c>
      <c r="D233" s="264" t="s">
        <v>222</v>
      </c>
      <c r="E233" s="265" t="s">
        <v>309</v>
      </c>
      <c r="F233" s="266" t="s">
        <v>310</v>
      </c>
      <c r="G233" s="267" t="s">
        <v>160</v>
      </c>
      <c r="H233" s="268">
        <v>5.202</v>
      </c>
      <c r="I233" s="269"/>
      <c r="J233" s="270">
        <f>ROUND(I233*H233,2)</f>
        <v>0</v>
      </c>
      <c r="K233" s="266" t="s">
        <v>129</v>
      </c>
      <c r="L233" s="271"/>
      <c r="M233" s="272" t="s">
        <v>1</v>
      </c>
      <c r="N233" s="273" t="s">
        <v>45</v>
      </c>
      <c r="O233" s="91"/>
      <c r="P233" s="227">
        <f>O233*H233</f>
        <v>0</v>
      </c>
      <c r="Q233" s="227">
        <v>0.048300000000000003</v>
      </c>
      <c r="R233" s="227">
        <f>Q233*H233</f>
        <v>0.2512566</v>
      </c>
      <c r="S233" s="227">
        <v>0</v>
      </c>
      <c r="T233" s="228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9" t="s">
        <v>174</v>
      </c>
      <c r="AT233" s="229" t="s">
        <v>222</v>
      </c>
      <c r="AU233" s="229" t="s">
        <v>90</v>
      </c>
      <c r="AY233" s="17" t="s">
        <v>123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7" t="s">
        <v>88</v>
      </c>
      <c r="BK233" s="230">
        <f>ROUND(I233*H233,2)</f>
        <v>0</v>
      </c>
      <c r="BL233" s="17" t="s">
        <v>130</v>
      </c>
      <c r="BM233" s="229" t="s">
        <v>311</v>
      </c>
    </row>
    <row r="234" s="14" customFormat="1">
      <c r="A234" s="14"/>
      <c r="B234" s="242"/>
      <c r="C234" s="243"/>
      <c r="D234" s="233" t="s">
        <v>132</v>
      </c>
      <c r="E234" s="243"/>
      <c r="F234" s="245" t="s">
        <v>312</v>
      </c>
      <c r="G234" s="243"/>
      <c r="H234" s="246">
        <v>5.202</v>
      </c>
      <c r="I234" s="247"/>
      <c r="J234" s="243"/>
      <c r="K234" s="243"/>
      <c r="L234" s="248"/>
      <c r="M234" s="249"/>
      <c r="N234" s="250"/>
      <c r="O234" s="250"/>
      <c r="P234" s="250"/>
      <c r="Q234" s="250"/>
      <c r="R234" s="250"/>
      <c r="S234" s="250"/>
      <c r="T234" s="251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2" t="s">
        <v>132</v>
      </c>
      <c r="AU234" s="252" t="s">
        <v>90</v>
      </c>
      <c r="AV234" s="14" t="s">
        <v>90</v>
      </c>
      <c r="AW234" s="14" t="s">
        <v>4</v>
      </c>
      <c r="AX234" s="14" t="s">
        <v>88</v>
      </c>
      <c r="AY234" s="252" t="s">
        <v>123</v>
      </c>
    </row>
    <row r="235" s="2" customFormat="1" ht="16.5" customHeight="1">
      <c r="A235" s="38"/>
      <c r="B235" s="39"/>
      <c r="C235" s="264" t="s">
        <v>313</v>
      </c>
      <c r="D235" s="264" t="s">
        <v>222</v>
      </c>
      <c r="E235" s="265" t="s">
        <v>314</v>
      </c>
      <c r="F235" s="266" t="s">
        <v>315</v>
      </c>
      <c r="G235" s="267" t="s">
        <v>160</v>
      </c>
      <c r="H235" s="268">
        <v>4.0800000000000001</v>
      </c>
      <c r="I235" s="269"/>
      <c r="J235" s="270">
        <f>ROUND(I235*H235,2)</f>
        <v>0</v>
      </c>
      <c r="K235" s="266" t="s">
        <v>129</v>
      </c>
      <c r="L235" s="271"/>
      <c r="M235" s="272" t="s">
        <v>1</v>
      </c>
      <c r="N235" s="273" t="s">
        <v>45</v>
      </c>
      <c r="O235" s="91"/>
      <c r="P235" s="227">
        <f>O235*H235</f>
        <v>0</v>
      </c>
      <c r="Q235" s="227">
        <v>0.065670000000000006</v>
      </c>
      <c r="R235" s="227">
        <f>Q235*H235</f>
        <v>0.26793360000000005</v>
      </c>
      <c r="S235" s="227">
        <v>0</v>
      </c>
      <c r="T235" s="22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9" t="s">
        <v>174</v>
      </c>
      <c r="AT235" s="229" t="s">
        <v>222</v>
      </c>
      <c r="AU235" s="229" t="s">
        <v>90</v>
      </c>
      <c r="AY235" s="17" t="s">
        <v>123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17" t="s">
        <v>88</v>
      </c>
      <c r="BK235" s="230">
        <f>ROUND(I235*H235,2)</f>
        <v>0</v>
      </c>
      <c r="BL235" s="17" t="s">
        <v>130</v>
      </c>
      <c r="BM235" s="229" t="s">
        <v>316</v>
      </c>
    </row>
    <row r="236" s="14" customFormat="1">
      <c r="A236" s="14"/>
      <c r="B236" s="242"/>
      <c r="C236" s="243"/>
      <c r="D236" s="233" t="s">
        <v>132</v>
      </c>
      <c r="E236" s="243"/>
      <c r="F236" s="245" t="s">
        <v>317</v>
      </c>
      <c r="G236" s="243"/>
      <c r="H236" s="246">
        <v>4.0800000000000001</v>
      </c>
      <c r="I236" s="247"/>
      <c r="J236" s="243"/>
      <c r="K236" s="243"/>
      <c r="L236" s="248"/>
      <c r="M236" s="249"/>
      <c r="N236" s="250"/>
      <c r="O236" s="250"/>
      <c r="P236" s="250"/>
      <c r="Q236" s="250"/>
      <c r="R236" s="250"/>
      <c r="S236" s="250"/>
      <c r="T236" s="251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2" t="s">
        <v>132</v>
      </c>
      <c r="AU236" s="252" t="s">
        <v>90</v>
      </c>
      <c r="AV236" s="14" t="s">
        <v>90</v>
      </c>
      <c r="AW236" s="14" t="s">
        <v>4</v>
      </c>
      <c r="AX236" s="14" t="s">
        <v>88</v>
      </c>
      <c r="AY236" s="252" t="s">
        <v>123</v>
      </c>
    </row>
    <row r="237" s="2" customFormat="1" ht="16.5" customHeight="1">
      <c r="A237" s="38"/>
      <c r="B237" s="39"/>
      <c r="C237" s="218" t="s">
        <v>318</v>
      </c>
      <c r="D237" s="218" t="s">
        <v>125</v>
      </c>
      <c r="E237" s="219" t="s">
        <v>319</v>
      </c>
      <c r="F237" s="220" t="s">
        <v>320</v>
      </c>
      <c r="G237" s="221" t="s">
        <v>160</v>
      </c>
      <c r="H237" s="222">
        <v>210.5</v>
      </c>
      <c r="I237" s="223"/>
      <c r="J237" s="224">
        <f>ROUND(I237*H237,2)</f>
        <v>0</v>
      </c>
      <c r="K237" s="220" t="s">
        <v>129</v>
      </c>
      <c r="L237" s="44"/>
      <c r="M237" s="225" t="s">
        <v>1</v>
      </c>
      <c r="N237" s="226" t="s">
        <v>45</v>
      </c>
      <c r="O237" s="91"/>
      <c r="P237" s="227">
        <f>O237*H237</f>
        <v>0</v>
      </c>
      <c r="Q237" s="227">
        <v>0.1295</v>
      </c>
      <c r="R237" s="227">
        <f>Q237*H237</f>
        <v>27.25975</v>
      </c>
      <c r="S237" s="227">
        <v>0</v>
      </c>
      <c r="T237" s="228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9" t="s">
        <v>130</v>
      </c>
      <c r="AT237" s="229" t="s">
        <v>125</v>
      </c>
      <c r="AU237" s="229" t="s">
        <v>90</v>
      </c>
      <c r="AY237" s="17" t="s">
        <v>123</v>
      </c>
      <c r="BE237" s="230">
        <f>IF(N237="základní",J237,0)</f>
        <v>0</v>
      </c>
      <c r="BF237" s="230">
        <f>IF(N237="snížená",J237,0)</f>
        <v>0</v>
      </c>
      <c r="BG237" s="230">
        <f>IF(N237="zákl. přenesená",J237,0)</f>
        <v>0</v>
      </c>
      <c r="BH237" s="230">
        <f>IF(N237="sníž. přenesená",J237,0)</f>
        <v>0</v>
      </c>
      <c r="BI237" s="230">
        <f>IF(N237="nulová",J237,0)</f>
        <v>0</v>
      </c>
      <c r="BJ237" s="17" t="s">
        <v>88</v>
      </c>
      <c r="BK237" s="230">
        <f>ROUND(I237*H237,2)</f>
        <v>0</v>
      </c>
      <c r="BL237" s="17" t="s">
        <v>130</v>
      </c>
      <c r="BM237" s="229" t="s">
        <v>321</v>
      </c>
    </row>
    <row r="238" s="13" customFormat="1">
      <c r="A238" s="13"/>
      <c r="B238" s="231"/>
      <c r="C238" s="232"/>
      <c r="D238" s="233" t="s">
        <v>132</v>
      </c>
      <c r="E238" s="234" t="s">
        <v>1</v>
      </c>
      <c r="F238" s="235" t="s">
        <v>133</v>
      </c>
      <c r="G238" s="232"/>
      <c r="H238" s="234" t="s">
        <v>1</v>
      </c>
      <c r="I238" s="236"/>
      <c r="J238" s="232"/>
      <c r="K238" s="232"/>
      <c r="L238" s="237"/>
      <c r="M238" s="238"/>
      <c r="N238" s="239"/>
      <c r="O238" s="239"/>
      <c r="P238" s="239"/>
      <c r="Q238" s="239"/>
      <c r="R238" s="239"/>
      <c r="S238" s="239"/>
      <c r="T238" s="24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1" t="s">
        <v>132</v>
      </c>
      <c r="AU238" s="241" t="s">
        <v>90</v>
      </c>
      <c r="AV238" s="13" t="s">
        <v>88</v>
      </c>
      <c r="AW238" s="13" t="s">
        <v>35</v>
      </c>
      <c r="AX238" s="13" t="s">
        <v>80</v>
      </c>
      <c r="AY238" s="241" t="s">
        <v>123</v>
      </c>
    </row>
    <row r="239" s="14" customFormat="1">
      <c r="A239" s="14"/>
      <c r="B239" s="242"/>
      <c r="C239" s="243"/>
      <c r="D239" s="233" t="s">
        <v>132</v>
      </c>
      <c r="E239" s="244" t="s">
        <v>1</v>
      </c>
      <c r="F239" s="245" t="s">
        <v>322</v>
      </c>
      <c r="G239" s="243"/>
      <c r="H239" s="246">
        <v>210.5</v>
      </c>
      <c r="I239" s="247"/>
      <c r="J239" s="243"/>
      <c r="K239" s="243"/>
      <c r="L239" s="248"/>
      <c r="M239" s="249"/>
      <c r="N239" s="250"/>
      <c r="O239" s="250"/>
      <c r="P239" s="250"/>
      <c r="Q239" s="250"/>
      <c r="R239" s="250"/>
      <c r="S239" s="250"/>
      <c r="T239" s="25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2" t="s">
        <v>132</v>
      </c>
      <c r="AU239" s="252" t="s">
        <v>90</v>
      </c>
      <c r="AV239" s="14" t="s">
        <v>90</v>
      </c>
      <c r="AW239" s="14" t="s">
        <v>35</v>
      </c>
      <c r="AX239" s="14" t="s">
        <v>88</v>
      </c>
      <c r="AY239" s="252" t="s">
        <v>123</v>
      </c>
    </row>
    <row r="240" s="2" customFormat="1" ht="16.5" customHeight="1">
      <c r="A240" s="38"/>
      <c r="B240" s="39"/>
      <c r="C240" s="264" t="s">
        <v>323</v>
      </c>
      <c r="D240" s="264" t="s">
        <v>222</v>
      </c>
      <c r="E240" s="265" t="s">
        <v>324</v>
      </c>
      <c r="F240" s="266" t="s">
        <v>325</v>
      </c>
      <c r="G240" s="267" t="s">
        <v>160</v>
      </c>
      <c r="H240" s="268">
        <v>214.71000000000001</v>
      </c>
      <c r="I240" s="269"/>
      <c r="J240" s="270">
        <f>ROUND(I240*H240,2)</f>
        <v>0</v>
      </c>
      <c r="K240" s="266" t="s">
        <v>129</v>
      </c>
      <c r="L240" s="271"/>
      <c r="M240" s="272" t="s">
        <v>1</v>
      </c>
      <c r="N240" s="273" t="s">
        <v>45</v>
      </c>
      <c r="O240" s="91"/>
      <c r="P240" s="227">
        <f>O240*H240</f>
        <v>0</v>
      </c>
      <c r="Q240" s="227">
        <v>0.085000000000000006</v>
      </c>
      <c r="R240" s="227">
        <f>Q240*H240</f>
        <v>18.250350000000001</v>
      </c>
      <c r="S240" s="227">
        <v>0</v>
      </c>
      <c r="T240" s="228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9" t="s">
        <v>174</v>
      </c>
      <c r="AT240" s="229" t="s">
        <v>222</v>
      </c>
      <c r="AU240" s="229" t="s">
        <v>90</v>
      </c>
      <c r="AY240" s="17" t="s">
        <v>123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17" t="s">
        <v>88</v>
      </c>
      <c r="BK240" s="230">
        <f>ROUND(I240*H240,2)</f>
        <v>0</v>
      </c>
      <c r="BL240" s="17" t="s">
        <v>130</v>
      </c>
      <c r="BM240" s="229" t="s">
        <v>326</v>
      </c>
    </row>
    <row r="241" s="14" customFormat="1">
      <c r="A241" s="14"/>
      <c r="B241" s="242"/>
      <c r="C241" s="243"/>
      <c r="D241" s="233" t="s">
        <v>132</v>
      </c>
      <c r="E241" s="243"/>
      <c r="F241" s="245" t="s">
        <v>327</v>
      </c>
      <c r="G241" s="243"/>
      <c r="H241" s="246">
        <v>214.71000000000001</v>
      </c>
      <c r="I241" s="247"/>
      <c r="J241" s="243"/>
      <c r="K241" s="243"/>
      <c r="L241" s="248"/>
      <c r="M241" s="249"/>
      <c r="N241" s="250"/>
      <c r="O241" s="250"/>
      <c r="P241" s="250"/>
      <c r="Q241" s="250"/>
      <c r="R241" s="250"/>
      <c r="S241" s="250"/>
      <c r="T241" s="251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2" t="s">
        <v>132</v>
      </c>
      <c r="AU241" s="252" t="s">
        <v>90</v>
      </c>
      <c r="AV241" s="14" t="s">
        <v>90</v>
      </c>
      <c r="AW241" s="14" t="s">
        <v>4</v>
      </c>
      <c r="AX241" s="14" t="s">
        <v>88</v>
      </c>
      <c r="AY241" s="252" t="s">
        <v>123</v>
      </c>
    </row>
    <row r="242" s="2" customFormat="1" ht="16.5" customHeight="1">
      <c r="A242" s="38"/>
      <c r="B242" s="39"/>
      <c r="C242" s="218" t="s">
        <v>328</v>
      </c>
      <c r="D242" s="218" t="s">
        <v>125</v>
      </c>
      <c r="E242" s="219" t="s">
        <v>329</v>
      </c>
      <c r="F242" s="220" t="s">
        <v>330</v>
      </c>
      <c r="G242" s="221" t="s">
        <v>160</v>
      </c>
      <c r="H242" s="222">
        <v>30.199999999999999</v>
      </c>
      <c r="I242" s="223"/>
      <c r="J242" s="224">
        <f>ROUND(I242*H242,2)</f>
        <v>0</v>
      </c>
      <c r="K242" s="220" t="s">
        <v>1</v>
      </c>
      <c r="L242" s="44"/>
      <c r="M242" s="225" t="s">
        <v>1</v>
      </c>
      <c r="N242" s="226" t="s">
        <v>45</v>
      </c>
      <c r="O242" s="91"/>
      <c r="P242" s="227">
        <f>O242*H242</f>
        <v>0</v>
      </c>
      <c r="Q242" s="227">
        <v>0</v>
      </c>
      <c r="R242" s="227">
        <f>Q242*H242</f>
        <v>0</v>
      </c>
      <c r="S242" s="227">
        <v>0</v>
      </c>
      <c r="T242" s="228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9" t="s">
        <v>130</v>
      </c>
      <c r="AT242" s="229" t="s">
        <v>125</v>
      </c>
      <c r="AU242" s="229" t="s">
        <v>90</v>
      </c>
      <c r="AY242" s="17" t="s">
        <v>123</v>
      </c>
      <c r="BE242" s="230">
        <f>IF(N242="základní",J242,0)</f>
        <v>0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17" t="s">
        <v>88</v>
      </c>
      <c r="BK242" s="230">
        <f>ROUND(I242*H242,2)</f>
        <v>0</v>
      </c>
      <c r="BL242" s="17" t="s">
        <v>130</v>
      </c>
      <c r="BM242" s="229" t="s">
        <v>331</v>
      </c>
    </row>
    <row r="243" s="13" customFormat="1">
      <c r="A243" s="13"/>
      <c r="B243" s="231"/>
      <c r="C243" s="232"/>
      <c r="D243" s="233" t="s">
        <v>132</v>
      </c>
      <c r="E243" s="234" t="s">
        <v>1</v>
      </c>
      <c r="F243" s="235" t="s">
        <v>133</v>
      </c>
      <c r="G243" s="232"/>
      <c r="H243" s="234" t="s">
        <v>1</v>
      </c>
      <c r="I243" s="236"/>
      <c r="J243" s="232"/>
      <c r="K243" s="232"/>
      <c r="L243" s="237"/>
      <c r="M243" s="238"/>
      <c r="N243" s="239"/>
      <c r="O243" s="239"/>
      <c r="P243" s="239"/>
      <c r="Q243" s="239"/>
      <c r="R243" s="239"/>
      <c r="S243" s="239"/>
      <c r="T243" s="240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1" t="s">
        <v>132</v>
      </c>
      <c r="AU243" s="241" t="s">
        <v>90</v>
      </c>
      <c r="AV243" s="13" t="s">
        <v>88</v>
      </c>
      <c r="AW243" s="13" t="s">
        <v>35</v>
      </c>
      <c r="AX243" s="13" t="s">
        <v>80</v>
      </c>
      <c r="AY243" s="241" t="s">
        <v>123</v>
      </c>
    </row>
    <row r="244" s="14" customFormat="1">
      <c r="A244" s="14"/>
      <c r="B244" s="242"/>
      <c r="C244" s="243"/>
      <c r="D244" s="233" t="s">
        <v>132</v>
      </c>
      <c r="E244" s="244" t="s">
        <v>1</v>
      </c>
      <c r="F244" s="245" t="s">
        <v>332</v>
      </c>
      <c r="G244" s="243"/>
      <c r="H244" s="246">
        <v>30.199999999999999</v>
      </c>
      <c r="I244" s="247"/>
      <c r="J244" s="243"/>
      <c r="K244" s="243"/>
      <c r="L244" s="248"/>
      <c r="M244" s="249"/>
      <c r="N244" s="250"/>
      <c r="O244" s="250"/>
      <c r="P244" s="250"/>
      <c r="Q244" s="250"/>
      <c r="R244" s="250"/>
      <c r="S244" s="250"/>
      <c r="T244" s="251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2" t="s">
        <v>132</v>
      </c>
      <c r="AU244" s="252" t="s">
        <v>90</v>
      </c>
      <c r="AV244" s="14" t="s">
        <v>90</v>
      </c>
      <c r="AW244" s="14" t="s">
        <v>35</v>
      </c>
      <c r="AX244" s="14" t="s">
        <v>88</v>
      </c>
      <c r="AY244" s="252" t="s">
        <v>123</v>
      </c>
    </row>
    <row r="245" s="2" customFormat="1" ht="16.5" customHeight="1">
      <c r="A245" s="38"/>
      <c r="B245" s="39"/>
      <c r="C245" s="218" t="s">
        <v>333</v>
      </c>
      <c r="D245" s="218" t="s">
        <v>125</v>
      </c>
      <c r="E245" s="219" t="s">
        <v>334</v>
      </c>
      <c r="F245" s="220" t="s">
        <v>335</v>
      </c>
      <c r="G245" s="221" t="s">
        <v>160</v>
      </c>
      <c r="H245" s="222">
        <v>30.199999999999999</v>
      </c>
      <c r="I245" s="223"/>
      <c r="J245" s="224">
        <f>ROUND(I245*H245,2)</f>
        <v>0</v>
      </c>
      <c r="K245" s="220" t="s">
        <v>189</v>
      </c>
      <c r="L245" s="44"/>
      <c r="M245" s="225" t="s">
        <v>1</v>
      </c>
      <c r="N245" s="226" t="s">
        <v>45</v>
      </c>
      <c r="O245" s="91"/>
      <c r="P245" s="227">
        <f>O245*H245</f>
        <v>0</v>
      </c>
      <c r="Q245" s="227">
        <v>0</v>
      </c>
      <c r="R245" s="227">
        <f>Q245*H245</f>
        <v>0</v>
      </c>
      <c r="S245" s="227">
        <v>0</v>
      </c>
      <c r="T245" s="228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9" t="s">
        <v>130</v>
      </c>
      <c r="AT245" s="229" t="s">
        <v>125</v>
      </c>
      <c r="AU245" s="229" t="s">
        <v>90</v>
      </c>
      <c r="AY245" s="17" t="s">
        <v>123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17" t="s">
        <v>88</v>
      </c>
      <c r="BK245" s="230">
        <f>ROUND(I245*H245,2)</f>
        <v>0</v>
      </c>
      <c r="BL245" s="17" t="s">
        <v>130</v>
      </c>
      <c r="BM245" s="229" t="s">
        <v>336</v>
      </c>
    </row>
    <row r="246" s="13" customFormat="1">
      <c r="A246" s="13"/>
      <c r="B246" s="231"/>
      <c r="C246" s="232"/>
      <c r="D246" s="233" t="s">
        <v>132</v>
      </c>
      <c r="E246" s="234" t="s">
        <v>1</v>
      </c>
      <c r="F246" s="235" t="s">
        <v>133</v>
      </c>
      <c r="G246" s="232"/>
      <c r="H246" s="234" t="s">
        <v>1</v>
      </c>
      <c r="I246" s="236"/>
      <c r="J246" s="232"/>
      <c r="K246" s="232"/>
      <c r="L246" s="237"/>
      <c r="M246" s="238"/>
      <c r="N246" s="239"/>
      <c r="O246" s="239"/>
      <c r="P246" s="239"/>
      <c r="Q246" s="239"/>
      <c r="R246" s="239"/>
      <c r="S246" s="239"/>
      <c r="T246" s="240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1" t="s">
        <v>132</v>
      </c>
      <c r="AU246" s="241" t="s">
        <v>90</v>
      </c>
      <c r="AV246" s="13" t="s">
        <v>88</v>
      </c>
      <c r="AW246" s="13" t="s">
        <v>35</v>
      </c>
      <c r="AX246" s="13" t="s">
        <v>80</v>
      </c>
      <c r="AY246" s="241" t="s">
        <v>123</v>
      </c>
    </row>
    <row r="247" s="14" customFormat="1">
      <c r="A247" s="14"/>
      <c r="B247" s="242"/>
      <c r="C247" s="243"/>
      <c r="D247" s="233" t="s">
        <v>132</v>
      </c>
      <c r="E247" s="244" t="s">
        <v>1</v>
      </c>
      <c r="F247" s="245" t="s">
        <v>332</v>
      </c>
      <c r="G247" s="243"/>
      <c r="H247" s="246">
        <v>30.199999999999999</v>
      </c>
      <c r="I247" s="247"/>
      <c r="J247" s="243"/>
      <c r="K247" s="243"/>
      <c r="L247" s="248"/>
      <c r="M247" s="249"/>
      <c r="N247" s="250"/>
      <c r="O247" s="250"/>
      <c r="P247" s="250"/>
      <c r="Q247" s="250"/>
      <c r="R247" s="250"/>
      <c r="S247" s="250"/>
      <c r="T247" s="251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2" t="s">
        <v>132</v>
      </c>
      <c r="AU247" s="252" t="s">
        <v>90</v>
      </c>
      <c r="AV247" s="14" t="s">
        <v>90</v>
      </c>
      <c r="AW247" s="14" t="s">
        <v>35</v>
      </c>
      <c r="AX247" s="14" t="s">
        <v>88</v>
      </c>
      <c r="AY247" s="252" t="s">
        <v>123</v>
      </c>
    </row>
    <row r="248" s="2" customFormat="1" ht="16.5" customHeight="1">
      <c r="A248" s="38"/>
      <c r="B248" s="39"/>
      <c r="C248" s="218" t="s">
        <v>337</v>
      </c>
      <c r="D248" s="218" t="s">
        <v>125</v>
      </c>
      <c r="E248" s="219" t="s">
        <v>338</v>
      </c>
      <c r="F248" s="220" t="s">
        <v>339</v>
      </c>
      <c r="G248" s="221" t="s">
        <v>340</v>
      </c>
      <c r="H248" s="222">
        <v>1</v>
      </c>
      <c r="I248" s="223"/>
      <c r="J248" s="224">
        <f>ROUND(I248*H248,2)</f>
        <v>0</v>
      </c>
      <c r="K248" s="220" t="s">
        <v>1</v>
      </c>
      <c r="L248" s="44"/>
      <c r="M248" s="225" t="s">
        <v>1</v>
      </c>
      <c r="N248" s="226" t="s">
        <v>45</v>
      </c>
      <c r="O248" s="91"/>
      <c r="P248" s="227">
        <f>O248*H248</f>
        <v>0</v>
      </c>
      <c r="Q248" s="227">
        <v>0</v>
      </c>
      <c r="R248" s="227">
        <f>Q248*H248</f>
        <v>0</v>
      </c>
      <c r="S248" s="227">
        <v>0</v>
      </c>
      <c r="T248" s="228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9" t="s">
        <v>130</v>
      </c>
      <c r="AT248" s="229" t="s">
        <v>125</v>
      </c>
      <c r="AU248" s="229" t="s">
        <v>90</v>
      </c>
      <c r="AY248" s="17" t="s">
        <v>123</v>
      </c>
      <c r="BE248" s="230">
        <f>IF(N248="základní",J248,0)</f>
        <v>0</v>
      </c>
      <c r="BF248" s="230">
        <f>IF(N248="snížená",J248,0)</f>
        <v>0</v>
      </c>
      <c r="BG248" s="230">
        <f>IF(N248="zákl. přenesená",J248,0)</f>
        <v>0</v>
      </c>
      <c r="BH248" s="230">
        <f>IF(N248="sníž. přenesená",J248,0)</f>
        <v>0</v>
      </c>
      <c r="BI248" s="230">
        <f>IF(N248="nulová",J248,0)</f>
        <v>0</v>
      </c>
      <c r="BJ248" s="17" t="s">
        <v>88</v>
      </c>
      <c r="BK248" s="230">
        <f>ROUND(I248*H248,2)</f>
        <v>0</v>
      </c>
      <c r="BL248" s="17" t="s">
        <v>130</v>
      </c>
      <c r="BM248" s="229" t="s">
        <v>341</v>
      </c>
    </row>
    <row r="249" s="13" customFormat="1">
      <c r="A249" s="13"/>
      <c r="B249" s="231"/>
      <c r="C249" s="232"/>
      <c r="D249" s="233" t="s">
        <v>132</v>
      </c>
      <c r="E249" s="234" t="s">
        <v>1</v>
      </c>
      <c r="F249" s="235" t="s">
        <v>342</v>
      </c>
      <c r="G249" s="232"/>
      <c r="H249" s="234" t="s">
        <v>1</v>
      </c>
      <c r="I249" s="236"/>
      <c r="J249" s="232"/>
      <c r="K249" s="232"/>
      <c r="L249" s="237"/>
      <c r="M249" s="238"/>
      <c r="N249" s="239"/>
      <c r="O249" s="239"/>
      <c r="P249" s="239"/>
      <c r="Q249" s="239"/>
      <c r="R249" s="239"/>
      <c r="S249" s="239"/>
      <c r="T249" s="24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1" t="s">
        <v>132</v>
      </c>
      <c r="AU249" s="241" t="s">
        <v>90</v>
      </c>
      <c r="AV249" s="13" t="s">
        <v>88</v>
      </c>
      <c r="AW249" s="13" t="s">
        <v>35</v>
      </c>
      <c r="AX249" s="13" t="s">
        <v>80</v>
      </c>
      <c r="AY249" s="241" t="s">
        <v>123</v>
      </c>
    </row>
    <row r="250" s="14" customFormat="1">
      <c r="A250" s="14"/>
      <c r="B250" s="242"/>
      <c r="C250" s="243"/>
      <c r="D250" s="233" t="s">
        <v>132</v>
      </c>
      <c r="E250" s="244" t="s">
        <v>1</v>
      </c>
      <c r="F250" s="245" t="s">
        <v>88</v>
      </c>
      <c r="G250" s="243"/>
      <c r="H250" s="246">
        <v>1</v>
      </c>
      <c r="I250" s="247"/>
      <c r="J250" s="243"/>
      <c r="K250" s="243"/>
      <c r="L250" s="248"/>
      <c r="M250" s="249"/>
      <c r="N250" s="250"/>
      <c r="O250" s="250"/>
      <c r="P250" s="250"/>
      <c r="Q250" s="250"/>
      <c r="R250" s="250"/>
      <c r="S250" s="250"/>
      <c r="T250" s="251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2" t="s">
        <v>132</v>
      </c>
      <c r="AU250" s="252" t="s">
        <v>90</v>
      </c>
      <c r="AV250" s="14" t="s">
        <v>90</v>
      </c>
      <c r="AW250" s="14" t="s">
        <v>35</v>
      </c>
      <c r="AX250" s="14" t="s">
        <v>88</v>
      </c>
      <c r="AY250" s="252" t="s">
        <v>123</v>
      </c>
    </row>
    <row r="251" s="2" customFormat="1" ht="16.5" customHeight="1">
      <c r="A251" s="38"/>
      <c r="B251" s="39"/>
      <c r="C251" s="218" t="s">
        <v>343</v>
      </c>
      <c r="D251" s="218" t="s">
        <v>125</v>
      </c>
      <c r="E251" s="219" t="s">
        <v>344</v>
      </c>
      <c r="F251" s="220" t="s">
        <v>345</v>
      </c>
      <c r="G251" s="221" t="s">
        <v>128</v>
      </c>
      <c r="H251" s="222">
        <v>16.559999999999999</v>
      </c>
      <c r="I251" s="223"/>
      <c r="J251" s="224">
        <f>ROUND(I251*H251,2)</f>
        <v>0</v>
      </c>
      <c r="K251" s="220" t="s">
        <v>129</v>
      </c>
      <c r="L251" s="44"/>
      <c r="M251" s="225" t="s">
        <v>1</v>
      </c>
      <c r="N251" s="226" t="s">
        <v>45</v>
      </c>
      <c r="O251" s="91"/>
      <c r="P251" s="227">
        <f>O251*H251</f>
        <v>0</v>
      </c>
      <c r="Q251" s="227">
        <v>0</v>
      </c>
      <c r="R251" s="227">
        <f>Q251*H251</f>
        <v>0</v>
      </c>
      <c r="S251" s="227">
        <v>0</v>
      </c>
      <c r="T251" s="228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9" t="s">
        <v>130</v>
      </c>
      <c r="AT251" s="229" t="s">
        <v>125</v>
      </c>
      <c r="AU251" s="229" t="s">
        <v>90</v>
      </c>
      <c r="AY251" s="17" t="s">
        <v>123</v>
      </c>
      <c r="BE251" s="230">
        <f>IF(N251="základní",J251,0)</f>
        <v>0</v>
      </c>
      <c r="BF251" s="230">
        <f>IF(N251="snížená",J251,0)</f>
        <v>0</v>
      </c>
      <c r="BG251" s="230">
        <f>IF(N251="zákl. přenesená",J251,0)</f>
        <v>0</v>
      </c>
      <c r="BH251" s="230">
        <f>IF(N251="sníž. přenesená",J251,0)</f>
        <v>0</v>
      </c>
      <c r="BI251" s="230">
        <f>IF(N251="nulová",J251,0)</f>
        <v>0</v>
      </c>
      <c r="BJ251" s="17" t="s">
        <v>88</v>
      </c>
      <c r="BK251" s="230">
        <f>ROUND(I251*H251,2)</f>
        <v>0</v>
      </c>
      <c r="BL251" s="17" t="s">
        <v>130</v>
      </c>
      <c r="BM251" s="229" t="s">
        <v>346</v>
      </c>
    </row>
    <row r="252" s="14" customFormat="1">
      <c r="A252" s="14"/>
      <c r="B252" s="242"/>
      <c r="C252" s="243"/>
      <c r="D252" s="233" t="s">
        <v>132</v>
      </c>
      <c r="E252" s="244" t="s">
        <v>1</v>
      </c>
      <c r="F252" s="245" t="s">
        <v>347</v>
      </c>
      <c r="G252" s="243"/>
      <c r="H252" s="246">
        <v>16.559999999999999</v>
      </c>
      <c r="I252" s="247"/>
      <c r="J252" s="243"/>
      <c r="K252" s="243"/>
      <c r="L252" s="248"/>
      <c r="M252" s="249"/>
      <c r="N252" s="250"/>
      <c r="O252" s="250"/>
      <c r="P252" s="250"/>
      <c r="Q252" s="250"/>
      <c r="R252" s="250"/>
      <c r="S252" s="250"/>
      <c r="T252" s="251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2" t="s">
        <v>132</v>
      </c>
      <c r="AU252" s="252" t="s">
        <v>90</v>
      </c>
      <c r="AV252" s="14" t="s">
        <v>90</v>
      </c>
      <c r="AW252" s="14" t="s">
        <v>35</v>
      </c>
      <c r="AX252" s="14" t="s">
        <v>88</v>
      </c>
      <c r="AY252" s="252" t="s">
        <v>123</v>
      </c>
    </row>
    <row r="253" s="2" customFormat="1" ht="21.75" customHeight="1">
      <c r="A253" s="38"/>
      <c r="B253" s="39"/>
      <c r="C253" s="218" t="s">
        <v>348</v>
      </c>
      <c r="D253" s="218" t="s">
        <v>125</v>
      </c>
      <c r="E253" s="219" t="s">
        <v>349</v>
      </c>
      <c r="F253" s="220" t="s">
        <v>350</v>
      </c>
      <c r="G253" s="221" t="s">
        <v>183</v>
      </c>
      <c r="H253" s="222">
        <v>11.880000000000001</v>
      </c>
      <c r="I253" s="223"/>
      <c r="J253" s="224">
        <f>ROUND(I253*H253,2)</f>
        <v>0</v>
      </c>
      <c r="K253" s="220" t="s">
        <v>129</v>
      </c>
      <c r="L253" s="44"/>
      <c r="M253" s="225" t="s">
        <v>1</v>
      </c>
      <c r="N253" s="226" t="s">
        <v>45</v>
      </c>
      <c r="O253" s="91"/>
      <c r="P253" s="227">
        <f>O253*H253</f>
        <v>0</v>
      </c>
      <c r="Q253" s="227">
        <v>0</v>
      </c>
      <c r="R253" s="227">
        <f>Q253*H253</f>
        <v>0</v>
      </c>
      <c r="S253" s="227">
        <v>0.16</v>
      </c>
      <c r="T253" s="228">
        <f>S253*H253</f>
        <v>1.9008000000000003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9" t="s">
        <v>130</v>
      </c>
      <c r="AT253" s="229" t="s">
        <v>125</v>
      </c>
      <c r="AU253" s="229" t="s">
        <v>90</v>
      </c>
      <c r="AY253" s="17" t="s">
        <v>123</v>
      </c>
      <c r="BE253" s="230">
        <f>IF(N253="základní",J253,0)</f>
        <v>0</v>
      </c>
      <c r="BF253" s="230">
        <f>IF(N253="snížená",J253,0)</f>
        <v>0</v>
      </c>
      <c r="BG253" s="230">
        <f>IF(N253="zákl. přenesená",J253,0)</f>
        <v>0</v>
      </c>
      <c r="BH253" s="230">
        <f>IF(N253="sníž. přenesená",J253,0)</f>
        <v>0</v>
      </c>
      <c r="BI253" s="230">
        <f>IF(N253="nulová",J253,0)</f>
        <v>0</v>
      </c>
      <c r="BJ253" s="17" t="s">
        <v>88</v>
      </c>
      <c r="BK253" s="230">
        <f>ROUND(I253*H253,2)</f>
        <v>0</v>
      </c>
      <c r="BL253" s="17" t="s">
        <v>130</v>
      </c>
      <c r="BM253" s="229" t="s">
        <v>351</v>
      </c>
    </row>
    <row r="254" s="13" customFormat="1">
      <c r="A254" s="13"/>
      <c r="B254" s="231"/>
      <c r="C254" s="232"/>
      <c r="D254" s="233" t="s">
        <v>132</v>
      </c>
      <c r="E254" s="234" t="s">
        <v>1</v>
      </c>
      <c r="F254" s="235" t="s">
        <v>133</v>
      </c>
      <c r="G254" s="232"/>
      <c r="H254" s="234" t="s">
        <v>1</v>
      </c>
      <c r="I254" s="236"/>
      <c r="J254" s="232"/>
      <c r="K254" s="232"/>
      <c r="L254" s="237"/>
      <c r="M254" s="238"/>
      <c r="N254" s="239"/>
      <c r="O254" s="239"/>
      <c r="P254" s="239"/>
      <c r="Q254" s="239"/>
      <c r="R254" s="239"/>
      <c r="S254" s="239"/>
      <c r="T254" s="240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1" t="s">
        <v>132</v>
      </c>
      <c r="AU254" s="241" t="s">
        <v>90</v>
      </c>
      <c r="AV254" s="13" t="s">
        <v>88</v>
      </c>
      <c r="AW254" s="13" t="s">
        <v>35</v>
      </c>
      <c r="AX254" s="13" t="s">
        <v>80</v>
      </c>
      <c r="AY254" s="241" t="s">
        <v>123</v>
      </c>
    </row>
    <row r="255" s="13" customFormat="1">
      <c r="A255" s="13"/>
      <c r="B255" s="231"/>
      <c r="C255" s="232"/>
      <c r="D255" s="233" t="s">
        <v>132</v>
      </c>
      <c r="E255" s="234" t="s">
        <v>1</v>
      </c>
      <c r="F255" s="235" t="s">
        <v>352</v>
      </c>
      <c r="G255" s="232"/>
      <c r="H255" s="234" t="s">
        <v>1</v>
      </c>
      <c r="I255" s="236"/>
      <c r="J255" s="232"/>
      <c r="K255" s="232"/>
      <c r="L255" s="237"/>
      <c r="M255" s="238"/>
      <c r="N255" s="239"/>
      <c r="O255" s="239"/>
      <c r="P255" s="239"/>
      <c r="Q255" s="239"/>
      <c r="R255" s="239"/>
      <c r="S255" s="239"/>
      <c r="T255" s="240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1" t="s">
        <v>132</v>
      </c>
      <c r="AU255" s="241" t="s">
        <v>90</v>
      </c>
      <c r="AV255" s="13" t="s">
        <v>88</v>
      </c>
      <c r="AW255" s="13" t="s">
        <v>35</v>
      </c>
      <c r="AX255" s="13" t="s">
        <v>80</v>
      </c>
      <c r="AY255" s="241" t="s">
        <v>123</v>
      </c>
    </row>
    <row r="256" s="14" customFormat="1">
      <c r="A256" s="14"/>
      <c r="B256" s="242"/>
      <c r="C256" s="243"/>
      <c r="D256" s="233" t="s">
        <v>132</v>
      </c>
      <c r="E256" s="244" t="s">
        <v>1</v>
      </c>
      <c r="F256" s="245" t="s">
        <v>353</v>
      </c>
      <c r="G256" s="243"/>
      <c r="H256" s="246">
        <v>11.880000000000001</v>
      </c>
      <c r="I256" s="247"/>
      <c r="J256" s="243"/>
      <c r="K256" s="243"/>
      <c r="L256" s="248"/>
      <c r="M256" s="249"/>
      <c r="N256" s="250"/>
      <c r="O256" s="250"/>
      <c r="P256" s="250"/>
      <c r="Q256" s="250"/>
      <c r="R256" s="250"/>
      <c r="S256" s="250"/>
      <c r="T256" s="251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2" t="s">
        <v>132</v>
      </c>
      <c r="AU256" s="252" t="s">
        <v>90</v>
      </c>
      <c r="AV256" s="14" t="s">
        <v>90</v>
      </c>
      <c r="AW256" s="14" t="s">
        <v>35</v>
      </c>
      <c r="AX256" s="14" t="s">
        <v>88</v>
      </c>
      <c r="AY256" s="252" t="s">
        <v>123</v>
      </c>
    </row>
    <row r="257" s="12" customFormat="1" ht="22.8" customHeight="1">
      <c r="A257" s="12"/>
      <c r="B257" s="202"/>
      <c r="C257" s="203"/>
      <c r="D257" s="204" t="s">
        <v>79</v>
      </c>
      <c r="E257" s="216" t="s">
        <v>354</v>
      </c>
      <c r="F257" s="216" t="s">
        <v>355</v>
      </c>
      <c r="G257" s="203"/>
      <c r="H257" s="203"/>
      <c r="I257" s="206"/>
      <c r="J257" s="217">
        <f>BK257</f>
        <v>0</v>
      </c>
      <c r="K257" s="203"/>
      <c r="L257" s="208"/>
      <c r="M257" s="209"/>
      <c r="N257" s="210"/>
      <c r="O257" s="210"/>
      <c r="P257" s="211">
        <f>SUM(P258:P269)</f>
        <v>0</v>
      </c>
      <c r="Q257" s="210"/>
      <c r="R257" s="211">
        <f>SUM(R258:R269)</f>
        <v>0</v>
      </c>
      <c r="S257" s="210"/>
      <c r="T257" s="212">
        <f>SUM(T258:T269)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13" t="s">
        <v>88</v>
      </c>
      <c r="AT257" s="214" t="s">
        <v>79</v>
      </c>
      <c r="AU257" s="214" t="s">
        <v>88</v>
      </c>
      <c r="AY257" s="213" t="s">
        <v>123</v>
      </c>
      <c r="BK257" s="215">
        <f>SUM(BK258:BK269)</f>
        <v>0</v>
      </c>
    </row>
    <row r="258" s="2" customFormat="1" ht="16.5" customHeight="1">
      <c r="A258" s="38"/>
      <c r="B258" s="39"/>
      <c r="C258" s="218" t="s">
        <v>356</v>
      </c>
      <c r="D258" s="218" t="s">
        <v>125</v>
      </c>
      <c r="E258" s="219" t="s">
        <v>357</v>
      </c>
      <c r="F258" s="220" t="s">
        <v>358</v>
      </c>
      <c r="G258" s="221" t="s">
        <v>210</v>
      </c>
      <c r="H258" s="222">
        <v>208.40700000000001</v>
      </c>
      <c r="I258" s="223"/>
      <c r="J258" s="224">
        <f>ROUND(I258*H258,2)</f>
        <v>0</v>
      </c>
      <c r="K258" s="220" t="s">
        <v>129</v>
      </c>
      <c r="L258" s="44"/>
      <c r="M258" s="225" t="s">
        <v>1</v>
      </c>
      <c r="N258" s="226" t="s">
        <v>45</v>
      </c>
      <c r="O258" s="91"/>
      <c r="P258" s="227">
        <f>O258*H258</f>
        <v>0</v>
      </c>
      <c r="Q258" s="227">
        <v>0</v>
      </c>
      <c r="R258" s="227">
        <f>Q258*H258</f>
        <v>0</v>
      </c>
      <c r="S258" s="227">
        <v>0</v>
      </c>
      <c r="T258" s="228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9" t="s">
        <v>130</v>
      </c>
      <c r="AT258" s="229" t="s">
        <v>125</v>
      </c>
      <c r="AU258" s="229" t="s">
        <v>90</v>
      </c>
      <c r="AY258" s="17" t="s">
        <v>123</v>
      </c>
      <c r="BE258" s="230">
        <f>IF(N258="základní",J258,0)</f>
        <v>0</v>
      </c>
      <c r="BF258" s="230">
        <f>IF(N258="snížená",J258,0)</f>
        <v>0</v>
      </c>
      <c r="BG258" s="230">
        <f>IF(N258="zákl. přenesená",J258,0)</f>
        <v>0</v>
      </c>
      <c r="BH258" s="230">
        <f>IF(N258="sníž. přenesená",J258,0)</f>
        <v>0</v>
      </c>
      <c r="BI258" s="230">
        <f>IF(N258="nulová",J258,0)</f>
        <v>0</v>
      </c>
      <c r="BJ258" s="17" t="s">
        <v>88</v>
      </c>
      <c r="BK258" s="230">
        <f>ROUND(I258*H258,2)</f>
        <v>0</v>
      </c>
      <c r="BL258" s="17" t="s">
        <v>130</v>
      </c>
      <c r="BM258" s="229" t="s">
        <v>359</v>
      </c>
    </row>
    <row r="259" s="14" customFormat="1">
      <c r="A259" s="14"/>
      <c r="B259" s="242"/>
      <c r="C259" s="243"/>
      <c r="D259" s="233" t="s">
        <v>132</v>
      </c>
      <c r="E259" s="244" t="s">
        <v>1</v>
      </c>
      <c r="F259" s="245" t="s">
        <v>360</v>
      </c>
      <c r="G259" s="243"/>
      <c r="H259" s="246">
        <v>208.40700000000001</v>
      </c>
      <c r="I259" s="247"/>
      <c r="J259" s="243"/>
      <c r="K259" s="243"/>
      <c r="L259" s="248"/>
      <c r="M259" s="249"/>
      <c r="N259" s="250"/>
      <c r="O259" s="250"/>
      <c r="P259" s="250"/>
      <c r="Q259" s="250"/>
      <c r="R259" s="250"/>
      <c r="S259" s="250"/>
      <c r="T259" s="251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2" t="s">
        <v>132</v>
      </c>
      <c r="AU259" s="252" t="s">
        <v>90</v>
      </c>
      <c r="AV259" s="14" t="s">
        <v>90</v>
      </c>
      <c r="AW259" s="14" t="s">
        <v>35</v>
      </c>
      <c r="AX259" s="14" t="s">
        <v>88</v>
      </c>
      <c r="AY259" s="252" t="s">
        <v>123</v>
      </c>
    </row>
    <row r="260" s="2" customFormat="1" ht="16.5" customHeight="1">
      <c r="A260" s="38"/>
      <c r="B260" s="39"/>
      <c r="C260" s="218" t="s">
        <v>361</v>
      </c>
      <c r="D260" s="218" t="s">
        <v>125</v>
      </c>
      <c r="E260" s="219" t="s">
        <v>362</v>
      </c>
      <c r="F260" s="220" t="s">
        <v>363</v>
      </c>
      <c r="G260" s="221" t="s">
        <v>210</v>
      </c>
      <c r="H260" s="222">
        <v>3959.7330000000002</v>
      </c>
      <c r="I260" s="223"/>
      <c r="J260" s="224">
        <f>ROUND(I260*H260,2)</f>
        <v>0</v>
      </c>
      <c r="K260" s="220" t="s">
        <v>129</v>
      </c>
      <c r="L260" s="44"/>
      <c r="M260" s="225" t="s">
        <v>1</v>
      </c>
      <c r="N260" s="226" t="s">
        <v>45</v>
      </c>
      <c r="O260" s="91"/>
      <c r="P260" s="227">
        <f>O260*H260</f>
        <v>0</v>
      </c>
      <c r="Q260" s="227">
        <v>0</v>
      </c>
      <c r="R260" s="227">
        <f>Q260*H260</f>
        <v>0</v>
      </c>
      <c r="S260" s="227">
        <v>0</v>
      </c>
      <c r="T260" s="228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9" t="s">
        <v>130</v>
      </c>
      <c r="AT260" s="229" t="s">
        <v>125</v>
      </c>
      <c r="AU260" s="229" t="s">
        <v>90</v>
      </c>
      <c r="AY260" s="17" t="s">
        <v>123</v>
      </c>
      <c r="BE260" s="230">
        <f>IF(N260="základní",J260,0)</f>
        <v>0</v>
      </c>
      <c r="BF260" s="230">
        <f>IF(N260="snížená",J260,0)</f>
        <v>0</v>
      </c>
      <c r="BG260" s="230">
        <f>IF(N260="zákl. přenesená",J260,0)</f>
        <v>0</v>
      </c>
      <c r="BH260" s="230">
        <f>IF(N260="sníž. přenesená",J260,0)</f>
        <v>0</v>
      </c>
      <c r="BI260" s="230">
        <f>IF(N260="nulová",J260,0)</f>
        <v>0</v>
      </c>
      <c r="BJ260" s="17" t="s">
        <v>88</v>
      </c>
      <c r="BK260" s="230">
        <f>ROUND(I260*H260,2)</f>
        <v>0</v>
      </c>
      <c r="BL260" s="17" t="s">
        <v>130</v>
      </c>
      <c r="BM260" s="229" t="s">
        <v>364</v>
      </c>
    </row>
    <row r="261" s="14" customFormat="1">
      <c r="A261" s="14"/>
      <c r="B261" s="242"/>
      <c r="C261" s="243"/>
      <c r="D261" s="233" t="s">
        <v>132</v>
      </c>
      <c r="E261" s="244" t="s">
        <v>1</v>
      </c>
      <c r="F261" s="245" t="s">
        <v>365</v>
      </c>
      <c r="G261" s="243"/>
      <c r="H261" s="246">
        <v>3959.7330000000002</v>
      </c>
      <c r="I261" s="247"/>
      <c r="J261" s="243"/>
      <c r="K261" s="243"/>
      <c r="L261" s="248"/>
      <c r="M261" s="249"/>
      <c r="N261" s="250"/>
      <c r="O261" s="250"/>
      <c r="P261" s="250"/>
      <c r="Q261" s="250"/>
      <c r="R261" s="250"/>
      <c r="S261" s="250"/>
      <c r="T261" s="251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2" t="s">
        <v>132</v>
      </c>
      <c r="AU261" s="252" t="s">
        <v>90</v>
      </c>
      <c r="AV261" s="14" t="s">
        <v>90</v>
      </c>
      <c r="AW261" s="14" t="s">
        <v>35</v>
      </c>
      <c r="AX261" s="14" t="s">
        <v>88</v>
      </c>
      <c r="AY261" s="252" t="s">
        <v>123</v>
      </c>
    </row>
    <row r="262" s="2" customFormat="1" ht="16.5" customHeight="1">
      <c r="A262" s="38"/>
      <c r="B262" s="39"/>
      <c r="C262" s="218" t="s">
        <v>366</v>
      </c>
      <c r="D262" s="218" t="s">
        <v>125</v>
      </c>
      <c r="E262" s="219" t="s">
        <v>367</v>
      </c>
      <c r="F262" s="220" t="s">
        <v>368</v>
      </c>
      <c r="G262" s="221" t="s">
        <v>210</v>
      </c>
      <c r="H262" s="222">
        <v>208.40700000000001</v>
      </c>
      <c r="I262" s="223"/>
      <c r="J262" s="224">
        <f>ROUND(I262*H262,2)</f>
        <v>0</v>
      </c>
      <c r="K262" s="220" t="s">
        <v>129</v>
      </c>
      <c r="L262" s="44"/>
      <c r="M262" s="225" t="s">
        <v>1</v>
      </c>
      <c r="N262" s="226" t="s">
        <v>45</v>
      </c>
      <c r="O262" s="91"/>
      <c r="P262" s="227">
        <f>O262*H262</f>
        <v>0</v>
      </c>
      <c r="Q262" s="227">
        <v>0</v>
      </c>
      <c r="R262" s="227">
        <f>Q262*H262</f>
        <v>0</v>
      </c>
      <c r="S262" s="227">
        <v>0</v>
      </c>
      <c r="T262" s="228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9" t="s">
        <v>130</v>
      </c>
      <c r="AT262" s="229" t="s">
        <v>125</v>
      </c>
      <c r="AU262" s="229" t="s">
        <v>90</v>
      </c>
      <c r="AY262" s="17" t="s">
        <v>123</v>
      </c>
      <c r="BE262" s="230">
        <f>IF(N262="základní",J262,0)</f>
        <v>0</v>
      </c>
      <c r="BF262" s="230">
        <f>IF(N262="snížená",J262,0)</f>
        <v>0</v>
      </c>
      <c r="BG262" s="230">
        <f>IF(N262="zákl. přenesená",J262,0)</f>
        <v>0</v>
      </c>
      <c r="BH262" s="230">
        <f>IF(N262="sníž. přenesená",J262,0)</f>
        <v>0</v>
      </c>
      <c r="BI262" s="230">
        <f>IF(N262="nulová",J262,0)</f>
        <v>0</v>
      </c>
      <c r="BJ262" s="17" t="s">
        <v>88</v>
      </c>
      <c r="BK262" s="230">
        <f>ROUND(I262*H262,2)</f>
        <v>0</v>
      </c>
      <c r="BL262" s="17" t="s">
        <v>130</v>
      </c>
      <c r="BM262" s="229" t="s">
        <v>369</v>
      </c>
    </row>
    <row r="263" s="14" customFormat="1">
      <c r="A263" s="14"/>
      <c r="B263" s="242"/>
      <c r="C263" s="243"/>
      <c r="D263" s="233" t="s">
        <v>132</v>
      </c>
      <c r="E263" s="244" t="s">
        <v>1</v>
      </c>
      <c r="F263" s="245" t="s">
        <v>360</v>
      </c>
      <c r="G263" s="243"/>
      <c r="H263" s="246">
        <v>208.40700000000001</v>
      </c>
      <c r="I263" s="247"/>
      <c r="J263" s="243"/>
      <c r="K263" s="243"/>
      <c r="L263" s="248"/>
      <c r="M263" s="249"/>
      <c r="N263" s="250"/>
      <c r="O263" s="250"/>
      <c r="P263" s="250"/>
      <c r="Q263" s="250"/>
      <c r="R263" s="250"/>
      <c r="S263" s="250"/>
      <c r="T263" s="251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2" t="s">
        <v>132</v>
      </c>
      <c r="AU263" s="252" t="s">
        <v>90</v>
      </c>
      <c r="AV263" s="14" t="s">
        <v>90</v>
      </c>
      <c r="AW263" s="14" t="s">
        <v>35</v>
      </c>
      <c r="AX263" s="14" t="s">
        <v>88</v>
      </c>
      <c r="AY263" s="252" t="s">
        <v>123</v>
      </c>
    </row>
    <row r="264" s="2" customFormat="1" ht="21.75" customHeight="1">
      <c r="A264" s="38"/>
      <c r="B264" s="39"/>
      <c r="C264" s="218" t="s">
        <v>370</v>
      </c>
      <c r="D264" s="218" t="s">
        <v>125</v>
      </c>
      <c r="E264" s="219" t="s">
        <v>371</v>
      </c>
      <c r="F264" s="220" t="s">
        <v>372</v>
      </c>
      <c r="G264" s="221" t="s">
        <v>210</v>
      </c>
      <c r="H264" s="222">
        <v>111.929</v>
      </c>
      <c r="I264" s="223"/>
      <c r="J264" s="224">
        <f>ROUND(I264*H264,2)</f>
        <v>0</v>
      </c>
      <c r="K264" s="220" t="s">
        <v>129</v>
      </c>
      <c r="L264" s="44"/>
      <c r="M264" s="225" t="s">
        <v>1</v>
      </c>
      <c r="N264" s="226" t="s">
        <v>45</v>
      </c>
      <c r="O264" s="91"/>
      <c r="P264" s="227">
        <f>O264*H264</f>
        <v>0</v>
      </c>
      <c r="Q264" s="227">
        <v>0</v>
      </c>
      <c r="R264" s="227">
        <f>Q264*H264</f>
        <v>0</v>
      </c>
      <c r="S264" s="227">
        <v>0</v>
      </c>
      <c r="T264" s="228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9" t="s">
        <v>130</v>
      </c>
      <c r="AT264" s="229" t="s">
        <v>125</v>
      </c>
      <c r="AU264" s="229" t="s">
        <v>90</v>
      </c>
      <c r="AY264" s="17" t="s">
        <v>123</v>
      </c>
      <c r="BE264" s="230">
        <f>IF(N264="základní",J264,0)</f>
        <v>0</v>
      </c>
      <c r="BF264" s="230">
        <f>IF(N264="snížená",J264,0)</f>
        <v>0</v>
      </c>
      <c r="BG264" s="230">
        <f>IF(N264="zákl. přenesená",J264,0)</f>
        <v>0</v>
      </c>
      <c r="BH264" s="230">
        <f>IF(N264="sníž. přenesená",J264,0)</f>
        <v>0</v>
      </c>
      <c r="BI264" s="230">
        <f>IF(N264="nulová",J264,0)</f>
        <v>0</v>
      </c>
      <c r="BJ264" s="17" t="s">
        <v>88</v>
      </c>
      <c r="BK264" s="230">
        <f>ROUND(I264*H264,2)</f>
        <v>0</v>
      </c>
      <c r="BL264" s="17" t="s">
        <v>130</v>
      </c>
      <c r="BM264" s="229" t="s">
        <v>373</v>
      </c>
    </row>
    <row r="265" s="14" customFormat="1">
      <c r="A265" s="14"/>
      <c r="B265" s="242"/>
      <c r="C265" s="243"/>
      <c r="D265" s="233" t="s">
        <v>132</v>
      </c>
      <c r="E265" s="244" t="s">
        <v>1</v>
      </c>
      <c r="F265" s="245" t="s">
        <v>374</v>
      </c>
      <c r="G265" s="243"/>
      <c r="H265" s="246">
        <v>111.929</v>
      </c>
      <c r="I265" s="247"/>
      <c r="J265" s="243"/>
      <c r="K265" s="243"/>
      <c r="L265" s="248"/>
      <c r="M265" s="249"/>
      <c r="N265" s="250"/>
      <c r="O265" s="250"/>
      <c r="P265" s="250"/>
      <c r="Q265" s="250"/>
      <c r="R265" s="250"/>
      <c r="S265" s="250"/>
      <c r="T265" s="251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2" t="s">
        <v>132</v>
      </c>
      <c r="AU265" s="252" t="s">
        <v>90</v>
      </c>
      <c r="AV265" s="14" t="s">
        <v>90</v>
      </c>
      <c r="AW265" s="14" t="s">
        <v>35</v>
      </c>
      <c r="AX265" s="14" t="s">
        <v>88</v>
      </c>
      <c r="AY265" s="252" t="s">
        <v>123</v>
      </c>
    </row>
    <row r="266" s="2" customFormat="1" ht="21.75" customHeight="1">
      <c r="A266" s="38"/>
      <c r="B266" s="39"/>
      <c r="C266" s="218" t="s">
        <v>375</v>
      </c>
      <c r="D266" s="218" t="s">
        <v>125</v>
      </c>
      <c r="E266" s="219" t="s">
        <v>376</v>
      </c>
      <c r="F266" s="220" t="s">
        <v>377</v>
      </c>
      <c r="G266" s="221" t="s">
        <v>210</v>
      </c>
      <c r="H266" s="222">
        <v>7.5069999999999997</v>
      </c>
      <c r="I266" s="223"/>
      <c r="J266" s="224">
        <f>ROUND(I266*H266,2)</f>
        <v>0</v>
      </c>
      <c r="K266" s="220" t="s">
        <v>129</v>
      </c>
      <c r="L266" s="44"/>
      <c r="M266" s="225" t="s">
        <v>1</v>
      </c>
      <c r="N266" s="226" t="s">
        <v>45</v>
      </c>
      <c r="O266" s="91"/>
      <c r="P266" s="227">
        <f>O266*H266</f>
        <v>0</v>
      </c>
      <c r="Q266" s="227">
        <v>0</v>
      </c>
      <c r="R266" s="227">
        <f>Q266*H266</f>
        <v>0</v>
      </c>
      <c r="S266" s="227">
        <v>0</v>
      </c>
      <c r="T266" s="228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9" t="s">
        <v>130</v>
      </c>
      <c r="AT266" s="229" t="s">
        <v>125</v>
      </c>
      <c r="AU266" s="229" t="s">
        <v>90</v>
      </c>
      <c r="AY266" s="17" t="s">
        <v>123</v>
      </c>
      <c r="BE266" s="230">
        <f>IF(N266="základní",J266,0)</f>
        <v>0</v>
      </c>
      <c r="BF266" s="230">
        <f>IF(N266="snížená",J266,0)</f>
        <v>0</v>
      </c>
      <c r="BG266" s="230">
        <f>IF(N266="zákl. přenesená",J266,0)</f>
        <v>0</v>
      </c>
      <c r="BH266" s="230">
        <f>IF(N266="sníž. přenesená",J266,0)</f>
        <v>0</v>
      </c>
      <c r="BI266" s="230">
        <f>IF(N266="nulová",J266,0)</f>
        <v>0</v>
      </c>
      <c r="BJ266" s="17" t="s">
        <v>88</v>
      </c>
      <c r="BK266" s="230">
        <f>ROUND(I266*H266,2)</f>
        <v>0</v>
      </c>
      <c r="BL266" s="17" t="s">
        <v>130</v>
      </c>
      <c r="BM266" s="229" t="s">
        <v>378</v>
      </c>
    </row>
    <row r="267" s="14" customFormat="1">
      <c r="A267" s="14"/>
      <c r="B267" s="242"/>
      <c r="C267" s="243"/>
      <c r="D267" s="233" t="s">
        <v>132</v>
      </c>
      <c r="E267" s="244" t="s">
        <v>1</v>
      </c>
      <c r="F267" s="245" t="s">
        <v>379</v>
      </c>
      <c r="G267" s="243"/>
      <c r="H267" s="246">
        <v>7.5069999999999997</v>
      </c>
      <c r="I267" s="247"/>
      <c r="J267" s="243"/>
      <c r="K267" s="243"/>
      <c r="L267" s="248"/>
      <c r="M267" s="249"/>
      <c r="N267" s="250"/>
      <c r="O267" s="250"/>
      <c r="P267" s="250"/>
      <c r="Q267" s="250"/>
      <c r="R267" s="250"/>
      <c r="S267" s="250"/>
      <c r="T267" s="251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2" t="s">
        <v>132</v>
      </c>
      <c r="AU267" s="252" t="s">
        <v>90</v>
      </c>
      <c r="AV267" s="14" t="s">
        <v>90</v>
      </c>
      <c r="AW267" s="14" t="s">
        <v>35</v>
      </c>
      <c r="AX267" s="14" t="s">
        <v>88</v>
      </c>
      <c r="AY267" s="252" t="s">
        <v>123</v>
      </c>
    </row>
    <row r="268" s="2" customFormat="1" ht="16.5" customHeight="1">
      <c r="A268" s="38"/>
      <c r="B268" s="39"/>
      <c r="C268" s="218" t="s">
        <v>380</v>
      </c>
      <c r="D268" s="218" t="s">
        <v>125</v>
      </c>
      <c r="E268" s="219" t="s">
        <v>381</v>
      </c>
      <c r="F268" s="220" t="s">
        <v>209</v>
      </c>
      <c r="G268" s="221" t="s">
        <v>210</v>
      </c>
      <c r="H268" s="222">
        <v>88.971999999999994</v>
      </c>
      <c r="I268" s="223"/>
      <c r="J268" s="224">
        <f>ROUND(I268*H268,2)</f>
        <v>0</v>
      </c>
      <c r="K268" s="220" t="s">
        <v>129</v>
      </c>
      <c r="L268" s="44"/>
      <c r="M268" s="225" t="s">
        <v>1</v>
      </c>
      <c r="N268" s="226" t="s">
        <v>45</v>
      </c>
      <c r="O268" s="91"/>
      <c r="P268" s="227">
        <f>O268*H268</f>
        <v>0</v>
      </c>
      <c r="Q268" s="227">
        <v>0</v>
      </c>
      <c r="R268" s="227">
        <f>Q268*H268</f>
        <v>0</v>
      </c>
      <c r="S268" s="227">
        <v>0</v>
      </c>
      <c r="T268" s="228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9" t="s">
        <v>130</v>
      </c>
      <c r="AT268" s="229" t="s">
        <v>125</v>
      </c>
      <c r="AU268" s="229" t="s">
        <v>90</v>
      </c>
      <c r="AY268" s="17" t="s">
        <v>123</v>
      </c>
      <c r="BE268" s="230">
        <f>IF(N268="základní",J268,0)</f>
        <v>0</v>
      </c>
      <c r="BF268" s="230">
        <f>IF(N268="snížená",J268,0)</f>
        <v>0</v>
      </c>
      <c r="BG268" s="230">
        <f>IF(N268="zákl. přenesená",J268,0)</f>
        <v>0</v>
      </c>
      <c r="BH268" s="230">
        <f>IF(N268="sníž. přenesená",J268,0)</f>
        <v>0</v>
      </c>
      <c r="BI268" s="230">
        <f>IF(N268="nulová",J268,0)</f>
        <v>0</v>
      </c>
      <c r="BJ268" s="17" t="s">
        <v>88</v>
      </c>
      <c r="BK268" s="230">
        <f>ROUND(I268*H268,2)</f>
        <v>0</v>
      </c>
      <c r="BL268" s="17" t="s">
        <v>130</v>
      </c>
      <c r="BM268" s="229" t="s">
        <v>382</v>
      </c>
    </row>
    <row r="269" s="14" customFormat="1">
      <c r="A269" s="14"/>
      <c r="B269" s="242"/>
      <c r="C269" s="243"/>
      <c r="D269" s="233" t="s">
        <v>132</v>
      </c>
      <c r="E269" s="244" t="s">
        <v>1</v>
      </c>
      <c r="F269" s="245" t="s">
        <v>383</v>
      </c>
      <c r="G269" s="243"/>
      <c r="H269" s="246">
        <v>88.971999999999994</v>
      </c>
      <c r="I269" s="247"/>
      <c r="J269" s="243"/>
      <c r="K269" s="243"/>
      <c r="L269" s="248"/>
      <c r="M269" s="249"/>
      <c r="N269" s="250"/>
      <c r="O269" s="250"/>
      <c r="P269" s="250"/>
      <c r="Q269" s="250"/>
      <c r="R269" s="250"/>
      <c r="S269" s="250"/>
      <c r="T269" s="251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2" t="s">
        <v>132</v>
      </c>
      <c r="AU269" s="252" t="s">
        <v>90</v>
      </c>
      <c r="AV269" s="14" t="s">
        <v>90</v>
      </c>
      <c r="AW269" s="14" t="s">
        <v>35</v>
      </c>
      <c r="AX269" s="14" t="s">
        <v>88</v>
      </c>
      <c r="AY269" s="252" t="s">
        <v>123</v>
      </c>
    </row>
    <row r="270" s="12" customFormat="1" ht="22.8" customHeight="1">
      <c r="A270" s="12"/>
      <c r="B270" s="202"/>
      <c r="C270" s="203"/>
      <c r="D270" s="204" t="s">
        <v>79</v>
      </c>
      <c r="E270" s="216" t="s">
        <v>384</v>
      </c>
      <c r="F270" s="216" t="s">
        <v>385</v>
      </c>
      <c r="G270" s="203"/>
      <c r="H270" s="203"/>
      <c r="I270" s="206"/>
      <c r="J270" s="217">
        <f>BK270</f>
        <v>0</v>
      </c>
      <c r="K270" s="203"/>
      <c r="L270" s="208"/>
      <c r="M270" s="209"/>
      <c r="N270" s="210"/>
      <c r="O270" s="210"/>
      <c r="P270" s="211">
        <f>P271</f>
        <v>0</v>
      </c>
      <c r="Q270" s="210"/>
      <c r="R270" s="211">
        <f>R271</f>
        <v>0</v>
      </c>
      <c r="S270" s="210"/>
      <c r="T270" s="212">
        <f>T271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13" t="s">
        <v>88</v>
      </c>
      <c r="AT270" s="214" t="s">
        <v>79</v>
      </c>
      <c r="AU270" s="214" t="s">
        <v>88</v>
      </c>
      <c r="AY270" s="213" t="s">
        <v>123</v>
      </c>
      <c r="BK270" s="215">
        <f>BK271</f>
        <v>0</v>
      </c>
    </row>
    <row r="271" s="2" customFormat="1" ht="16.5" customHeight="1">
      <c r="A271" s="38"/>
      <c r="B271" s="39"/>
      <c r="C271" s="218" t="s">
        <v>386</v>
      </c>
      <c r="D271" s="218" t="s">
        <v>125</v>
      </c>
      <c r="E271" s="219" t="s">
        <v>387</v>
      </c>
      <c r="F271" s="220" t="s">
        <v>388</v>
      </c>
      <c r="G271" s="221" t="s">
        <v>210</v>
      </c>
      <c r="H271" s="222">
        <v>110.572</v>
      </c>
      <c r="I271" s="223"/>
      <c r="J271" s="224">
        <f>ROUND(I271*H271,2)</f>
        <v>0</v>
      </c>
      <c r="K271" s="220" t="s">
        <v>129</v>
      </c>
      <c r="L271" s="44"/>
      <c r="M271" s="274" t="s">
        <v>1</v>
      </c>
      <c r="N271" s="275" t="s">
        <v>45</v>
      </c>
      <c r="O271" s="276"/>
      <c r="P271" s="277">
        <f>O271*H271</f>
        <v>0</v>
      </c>
      <c r="Q271" s="277">
        <v>0</v>
      </c>
      <c r="R271" s="277">
        <f>Q271*H271</f>
        <v>0</v>
      </c>
      <c r="S271" s="277">
        <v>0</v>
      </c>
      <c r="T271" s="278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9" t="s">
        <v>130</v>
      </c>
      <c r="AT271" s="229" t="s">
        <v>125</v>
      </c>
      <c r="AU271" s="229" t="s">
        <v>90</v>
      </c>
      <c r="AY271" s="17" t="s">
        <v>123</v>
      </c>
      <c r="BE271" s="230">
        <f>IF(N271="základní",J271,0)</f>
        <v>0</v>
      </c>
      <c r="BF271" s="230">
        <f>IF(N271="snížená",J271,0)</f>
        <v>0</v>
      </c>
      <c r="BG271" s="230">
        <f>IF(N271="zákl. přenesená",J271,0)</f>
        <v>0</v>
      </c>
      <c r="BH271" s="230">
        <f>IF(N271="sníž. přenesená",J271,0)</f>
        <v>0</v>
      </c>
      <c r="BI271" s="230">
        <f>IF(N271="nulová",J271,0)</f>
        <v>0</v>
      </c>
      <c r="BJ271" s="17" t="s">
        <v>88</v>
      </c>
      <c r="BK271" s="230">
        <f>ROUND(I271*H271,2)</f>
        <v>0</v>
      </c>
      <c r="BL271" s="17" t="s">
        <v>130</v>
      </c>
      <c r="BM271" s="229" t="s">
        <v>389</v>
      </c>
    </row>
    <row r="272" s="2" customFormat="1" ht="6.96" customHeight="1">
      <c r="A272" s="38"/>
      <c r="B272" s="66"/>
      <c r="C272" s="67"/>
      <c r="D272" s="67"/>
      <c r="E272" s="67"/>
      <c r="F272" s="67"/>
      <c r="G272" s="67"/>
      <c r="H272" s="67"/>
      <c r="I272" s="67"/>
      <c r="J272" s="67"/>
      <c r="K272" s="67"/>
      <c r="L272" s="44"/>
      <c r="M272" s="38"/>
      <c r="O272" s="38"/>
      <c r="P272" s="38"/>
      <c r="Q272" s="38"/>
      <c r="R272" s="38"/>
      <c r="S272" s="38"/>
      <c r="T272" s="38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</row>
  </sheetData>
  <sheetProtection sheet="1" autoFilter="0" formatColumns="0" formatRows="0" objects="1" scenarios="1" spinCount="100000" saltValue="1HZgEE+STjDsEtBZUBRWaxHASxUx0lt8W8dlQh3hzBtD5obX7AR+wEu8OzfYd6QUZQN3kVH1RwxM9GEjFVQN8A==" hashValue="vmsBqNh1/L5shRJhM88Ubw5khnSHZdMHLExaDELGY+iX/FTyjaToWosRL7VlRnMottPiL2OnkAd0l8axly6P4Q==" algorithmName="SHA-512" password="CC35"/>
  <autoFilter ref="C121:K271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90</v>
      </c>
    </row>
    <row r="4" s="1" customFormat="1" ht="24.96" customHeight="1">
      <c r="B4" s="20"/>
      <c r="D4" s="138" t="s">
        <v>94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Lokalita Nádražní (technická pomoc)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390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17. 5. 2022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34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36</v>
      </c>
      <c r="E23" s="38"/>
      <c r="F23" s="38"/>
      <c r="G23" s="38"/>
      <c r="H23" s="38"/>
      <c r="I23" s="140" t="s">
        <v>25</v>
      </c>
      <c r="J23" s="143" t="s">
        <v>37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38</v>
      </c>
      <c r="F24" s="38"/>
      <c r="G24" s="38"/>
      <c r="H24" s="38"/>
      <c r="I24" s="140" t="s">
        <v>28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39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40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42</v>
      </c>
      <c r="G32" s="38"/>
      <c r="H32" s="38"/>
      <c r="I32" s="152" t="s">
        <v>41</v>
      </c>
      <c r="J32" s="152" t="s">
        <v>43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44</v>
      </c>
      <c r="E33" s="140" t="s">
        <v>45</v>
      </c>
      <c r="F33" s="154">
        <f>ROUND((SUM(BE121:BE219)),  2)</f>
        <v>0</v>
      </c>
      <c r="G33" s="38"/>
      <c r="H33" s="38"/>
      <c r="I33" s="155">
        <v>0.20999999999999999</v>
      </c>
      <c r="J33" s="154">
        <f>ROUND(((SUM(BE121:BE219))*I33),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46</v>
      </c>
      <c r="F34" s="154">
        <f>ROUND((SUM(BF121:BF219)),  2)</f>
        <v>0</v>
      </c>
      <c r="G34" s="38"/>
      <c r="H34" s="38"/>
      <c r="I34" s="155">
        <v>0.14999999999999999</v>
      </c>
      <c r="J34" s="154">
        <f>ROUND(((SUM(BF121:BF219))*I34),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47</v>
      </c>
      <c r="F35" s="154">
        <f>ROUND((SUM(BG121:BG219)),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48</v>
      </c>
      <c r="F36" s="154">
        <f>ROUND((SUM(BH121:BH219)),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49</v>
      </c>
      <c r="F37" s="154">
        <f>ROUND((SUM(BI121:BI219)),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50</v>
      </c>
      <c r="E39" s="158"/>
      <c r="F39" s="158"/>
      <c r="G39" s="159" t="s">
        <v>51</v>
      </c>
      <c r="H39" s="160" t="s">
        <v>52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53</v>
      </c>
      <c r="E50" s="164"/>
      <c r="F50" s="164"/>
      <c r="G50" s="163" t="s">
        <v>54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55</v>
      </c>
      <c r="E61" s="166"/>
      <c r="F61" s="167" t="s">
        <v>56</v>
      </c>
      <c r="G61" s="165" t="s">
        <v>55</v>
      </c>
      <c r="H61" s="166"/>
      <c r="I61" s="166"/>
      <c r="J61" s="168" t="s">
        <v>56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57</v>
      </c>
      <c r="E65" s="169"/>
      <c r="F65" s="169"/>
      <c r="G65" s="163" t="s">
        <v>58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55</v>
      </c>
      <c r="E76" s="166"/>
      <c r="F76" s="167" t="s">
        <v>56</v>
      </c>
      <c r="G76" s="165" t="s">
        <v>55</v>
      </c>
      <c r="H76" s="166"/>
      <c r="I76" s="166"/>
      <c r="J76" s="168" t="s">
        <v>56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Lokalita Nádražní (technická pomoc)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VON - Vedlejší a ostatní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Šternberk</v>
      </c>
      <c r="G89" s="40"/>
      <c r="H89" s="40"/>
      <c r="I89" s="32" t="s">
        <v>22</v>
      </c>
      <c r="J89" s="79" t="str">
        <f>IF(J12="","",J12)</f>
        <v>17. 5. 2022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Město Šternberk</v>
      </c>
      <c r="G91" s="40"/>
      <c r="H91" s="40"/>
      <c r="I91" s="32" t="s">
        <v>32</v>
      </c>
      <c r="J91" s="36" t="str">
        <f>E21</f>
        <v>Dopravní projektování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36</v>
      </c>
      <c r="J92" s="36" t="str">
        <f>E24</f>
        <v>Ing. Milena Uhlárová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98</v>
      </c>
      <c r="D94" s="176"/>
      <c r="E94" s="176"/>
      <c r="F94" s="176"/>
      <c r="G94" s="176"/>
      <c r="H94" s="176"/>
      <c r="I94" s="176"/>
      <c r="J94" s="177" t="s">
        <v>99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100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101</v>
      </c>
    </row>
    <row r="97" s="9" customFormat="1" ht="24.96" customHeight="1">
      <c r="A97" s="9"/>
      <c r="B97" s="179"/>
      <c r="C97" s="180"/>
      <c r="D97" s="181" t="s">
        <v>391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392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393</v>
      </c>
      <c r="E99" s="188"/>
      <c r="F99" s="188"/>
      <c r="G99" s="188"/>
      <c r="H99" s="188"/>
      <c r="I99" s="188"/>
      <c r="J99" s="189">
        <f>J158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394</v>
      </c>
      <c r="E100" s="188"/>
      <c r="F100" s="188"/>
      <c r="G100" s="188"/>
      <c r="H100" s="188"/>
      <c r="I100" s="188"/>
      <c r="J100" s="189">
        <f>J204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395</v>
      </c>
      <c r="E101" s="188"/>
      <c r="F101" s="188"/>
      <c r="G101" s="188"/>
      <c r="H101" s="188"/>
      <c r="I101" s="188"/>
      <c r="J101" s="189">
        <f>J212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108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74" t="str">
        <f>E7</f>
        <v>Lokalita Nádražní (technická pomoc)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95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VON - Vedlejší a ostatní náklady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>Šternberk</v>
      </c>
      <c r="G115" s="40"/>
      <c r="H115" s="40"/>
      <c r="I115" s="32" t="s">
        <v>22</v>
      </c>
      <c r="J115" s="79" t="str">
        <f>IF(J12="","",J12)</f>
        <v>17. 5. 2022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5.65" customHeight="1">
      <c r="A117" s="38"/>
      <c r="B117" s="39"/>
      <c r="C117" s="32" t="s">
        <v>24</v>
      </c>
      <c r="D117" s="40"/>
      <c r="E117" s="40"/>
      <c r="F117" s="27" t="str">
        <f>E15</f>
        <v>Město Šternberk</v>
      </c>
      <c r="G117" s="40"/>
      <c r="H117" s="40"/>
      <c r="I117" s="32" t="s">
        <v>32</v>
      </c>
      <c r="J117" s="36" t="str">
        <f>E21</f>
        <v>Dopravní projektování s.r.o.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30</v>
      </c>
      <c r="D118" s="40"/>
      <c r="E118" s="40"/>
      <c r="F118" s="27" t="str">
        <f>IF(E18="","",E18)</f>
        <v>Vyplň údaj</v>
      </c>
      <c r="G118" s="40"/>
      <c r="H118" s="40"/>
      <c r="I118" s="32" t="s">
        <v>36</v>
      </c>
      <c r="J118" s="36" t="str">
        <f>E24</f>
        <v>Ing. Milena Uhlárová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109</v>
      </c>
      <c r="D120" s="194" t="s">
        <v>65</v>
      </c>
      <c r="E120" s="194" t="s">
        <v>61</v>
      </c>
      <c r="F120" s="194" t="s">
        <v>62</v>
      </c>
      <c r="G120" s="194" t="s">
        <v>110</v>
      </c>
      <c r="H120" s="194" t="s">
        <v>111</v>
      </c>
      <c r="I120" s="194" t="s">
        <v>112</v>
      </c>
      <c r="J120" s="194" t="s">
        <v>99</v>
      </c>
      <c r="K120" s="195" t="s">
        <v>113</v>
      </c>
      <c r="L120" s="196"/>
      <c r="M120" s="100" t="s">
        <v>1</v>
      </c>
      <c r="N120" s="101" t="s">
        <v>44</v>
      </c>
      <c r="O120" s="101" t="s">
        <v>114</v>
      </c>
      <c r="P120" s="101" t="s">
        <v>115</v>
      </c>
      <c r="Q120" s="101" t="s">
        <v>116</v>
      </c>
      <c r="R120" s="101" t="s">
        <v>117</v>
      </c>
      <c r="S120" s="101" t="s">
        <v>118</v>
      </c>
      <c r="T120" s="102" t="s">
        <v>119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120</v>
      </c>
      <c r="D121" s="40"/>
      <c r="E121" s="40"/>
      <c r="F121" s="40"/>
      <c r="G121" s="40"/>
      <c r="H121" s="40"/>
      <c r="I121" s="40"/>
      <c r="J121" s="197">
        <f>BK121</f>
        <v>0</v>
      </c>
      <c r="K121" s="40"/>
      <c r="L121" s="44"/>
      <c r="M121" s="103"/>
      <c r="N121" s="198"/>
      <c r="O121" s="104"/>
      <c r="P121" s="199">
        <f>P122</f>
        <v>0</v>
      </c>
      <c r="Q121" s="104"/>
      <c r="R121" s="199">
        <f>R122</f>
        <v>0</v>
      </c>
      <c r="S121" s="104"/>
      <c r="T121" s="200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79</v>
      </c>
      <c r="AU121" s="17" t="s">
        <v>101</v>
      </c>
      <c r="BK121" s="201">
        <f>BK122</f>
        <v>0</v>
      </c>
    </row>
    <row r="122" s="12" customFormat="1" ht="25.92" customHeight="1">
      <c r="A122" s="12"/>
      <c r="B122" s="202"/>
      <c r="C122" s="203"/>
      <c r="D122" s="204" t="s">
        <v>79</v>
      </c>
      <c r="E122" s="205" t="s">
        <v>396</v>
      </c>
      <c r="F122" s="205" t="s">
        <v>397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P123+P158+P204+P212</f>
        <v>0</v>
      </c>
      <c r="Q122" s="210"/>
      <c r="R122" s="211">
        <f>R123+R158+R204+R212</f>
        <v>0</v>
      </c>
      <c r="S122" s="210"/>
      <c r="T122" s="212">
        <f>T123+T158+T204+T212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151</v>
      </c>
      <c r="AT122" s="214" t="s">
        <v>79</v>
      </c>
      <c r="AU122" s="214" t="s">
        <v>80</v>
      </c>
      <c r="AY122" s="213" t="s">
        <v>123</v>
      </c>
      <c r="BK122" s="215">
        <f>BK123+BK158+BK204+BK212</f>
        <v>0</v>
      </c>
    </row>
    <row r="123" s="12" customFormat="1" ht="22.8" customHeight="1">
      <c r="A123" s="12"/>
      <c r="B123" s="202"/>
      <c r="C123" s="203"/>
      <c r="D123" s="204" t="s">
        <v>79</v>
      </c>
      <c r="E123" s="216" t="s">
        <v>398</v>
      </c>
      <c r="F123" s="216" t="s">
        <v>399</v>
      </c>
      <c r="G123" s="203"/>
      <c r="H123" s="203"/>
      <c r="I123" s="206"/>
      <c r="J123" s="217">
        <f>BK123</f>
        <v>0</v>
      </c>
      <c r="K123" s="203"/>
      <c r="L123" s="208"/>
      <c r="M123" s="209"/>
      <c r="N123" s="210"/>
      <c r="O123" s="210"/>
      <c r="P123" s="211">
        <f>SUM(P124:P157)</f>
        <v>0</v>
      </c>
      <c r="Q123" s="210"/>
      <c r="R123" s="211">
        <f>SUM(R124:R157)</f>
        <v>0</v>
      </c>
      <c r="S123" s="210"/>
      <c r="T123" s="212">
        <f>SUM(T124:T157)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151</v>
      </c>
      <c r="AT123" s="214" t="s">
        <v>79</v>
      </c>
      <c r="AU123" s="214" t="s">
        <v>88</v>
      </c>
      <c r="AY123" s="213" t="s">
        <v>123</v>
      </c>
      <c r="BK123" s="215">
        <f>SUM(BK124:BK157)</f>
        <v>0</v>
      </c>
    </row>
    <row r="124" s="2" customFormat="1" ht="16.5" customHeight="1">
      <c r="A124" s="38"/>
      <c r="B124" s="39"/>
      <c r="C124" s="218" t="s">
        <v>88</v>
      </c>
      <c r="D124" s="218" t="s">
        <v>125</v>
      </c>
      <c r="E124" s="219" t="s">
        <v>400</v>
      </c>
      <c r="F124" s="220" t="s">
        <v>401</v>
      </c>
      <c r="G124" s="221" t="s">
        <v>402</v>
      </c>
      <c r="H124" s="222">
        <v>1</v>
      </c>
      <c r="I124" s="223"/>
      <c r="J124" s="224">
        <f>ROUND(I124*H124,2)</f>
        <v>0</v>
      </c>
      <c r="K124" s="220" t="s">
        <v>1</v>
      </c>
      <c r="L124" s="44"/>
      <c r="M124" s="225" t="s">
        <v>1</v>
      </c>
      <c r="N124" s="226" t="s">
        <v>45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130</v>
      </c>
      <c r="AT124" s="229" t="s">
        <v>125</v>
      </c>
      <c r="AU124" s="229" t="s">
        <v>90</v>
      </c>
      <c r="AY124" s="17" t="s">
        <v>123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88</v>
      </c>
      <c r="BK124" s="230">
        <f>ROUND(I124*H124,2)</f>
        <v>0</v>
      </c>
      <c r="BL124" s="17" t="s">
        <v>130</v>
      </c>
      <c r="BM124" s="229" t="s">
        <v>403</v>
      </c>
    </row>
    <row r="125" s="13" customFormat="1">
      <c r="A125" s="13"/>
      <c r="B125" s="231"/>
      <c r="C125" s="232"/>
      <c r="D125" s="233" t="s">
        <v>132</v>
      </c>
      <c r="E125" s="234" t="s">
        <v>1</v>
      </c>
      <c r="F125" s="235" t="s">
        <v>404</v>
      </c>
      <c r="G125" s="232"/>
      <c r="H125" s="234" t="s">
        <v>1</v>
      </c>
      <c r="I125" s="236"/>
      <c r="J125" s="232"/>
      <c r="K125" s="232"/>
      <c r="L125" s="237"/>
      <c r="M125" s="238"/>
      <c r="N125" s="239"/>
      <c r="O125" s="239"/>
      <c r="P125" s="239"/>
      <c r="Q125" s="239"/>
      <c r="R125" s="239"/>
      <c r="S125" s="239"/>
      <c r="T125" s="24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1" t="s">
        <v>132</v>
      </c>
      <c r="AU125" s="241" t="s">
        <v>90</v>
      </c>
      <c r="AV125" s="13" t="s">
        <v>88</v>
      </c>
      <c r="AW125" s="13" t="s">
        <v>35</v>
      </c>
      <c r="AX125" s="13" t="s">
        <v>80</v>
      </c>
      <c r="AY125" s="241" t="s">
        <v>123</v>
      </c>
    </row>
    <row r="126" s="13" customFormat="1">
      <c r="A126" s="13"/>
      <c r="B126" s="231"/>
      <c r="C126" s="232"/>
      <c r="D126" s="233" t="s">
        <v>132</v>
      </c>
      <c r="E126" s="234" t="s">
        <v>1</v>
      </c>
      <c r="F126" s="235" t="s">
        <v>405</v>
      </c>
      <c r="G126" s="232"/>
      <c r="H126" s="234" t="s">
        <v>1</v>
      </c>
      <c r="I126" s="236"/>
      <c r="J126" s="232"/>
      <c r="K126" s="232"/>
      <c r="L126" s="237"/>
      <c r="M126" s="238"/>
      <c r="N126" s="239"/>
      <c r="O126" s="239"/>
      <c r="P126" s="239"/>
      <c r="Q126" s="239"/>
      <c r="R126" s="239"/>
      <c r="S126" s="239"/>
      <c r="T126" s="24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1" t="s">
        <v>132</v>
      </c>
      <c r="AU126" s="241" t="s">
        <v>90</v>
      </c>
      <c r="AV126" s="13" t="s">
        <v>88</v>
      </c>
      <c r="AW126" s="13" t="s">
        <v>35</v>
      </c>
      <c r="AX126" s="13" t="s">
        <v>80</v>
      </c>
      <c r="AY126" s="241" t="s">
        <v>123</v>
      </c>
    </row>
    <row r="127" s="13" customFormat="1">
      <c r="A127" s="13"/>
      <c r="B127" s="231"/>
      <c r="C127" s="232"/>
      <c r="D127" s="233" t="s">
        <v>132</v>
      </c>
      <c r="E127" s="234" t="s">
        <v>1</v>
      </c>
      <c r="F127" s="235" t="s">
        <v>406</v>
      </c>
      <c r="G127" s="232"/>
      <c r="H127" s="234" t="s">
        <v>1</v>
      </c>
      <c r="I127" s="236"/>
      <c r="J127" s="232"/>
      <c r="K127" s="232"/>
      <c r="L127" s="237"/>
      <c r="M127" s="238"/>
      <c r="N127" s="239"/>
      <c r="O127" s="239"/>
      <c r="P127" s="239"/>
      <c r="Q127" s="239"/>
      <c r="R127" s="239"/>
      <c r="S127" s="239"/>
      <c r="T127" s="24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132</v>
      </c>
      <c r="AU127" s="241" t="s">
        <v>90</v>
      </c>
      <c r="AV127" s="13" t="s">
        <v>88</v>
      </c>
      <c r="AW127" s="13" t="s">
        <v>35</v>
      </c>
      <c r="AX127" s="13" t="s">
        <v>80</v>
      </c>
      <c r="AY127" s="241" t="s">
        <v>123</v>
      </c>
    </row>
    <row r="128" s="14" customFormat="1">
      <c r="A128" s="14"/>
      <c r="B128" s="242"/>
      <c r="C128" s="243"/>
      <c r="D128" s="233" t="s">
        <v>132</v>
      </c>
      <c r="E128" s="244" t="s">
        <v>1</v>
      </c>
      <c r="F128" s="245" t="s">
        <v>88</v>
      </c>
      <c r="G128" s="243"/>
      <c r="H128" s="246">
        <v>1</v>
      </c>
      <c r="I128" s="247"/>
      <c r="J128" s="243"/>
      <c r="K128" s="243"/>
      <c r="L128" s="248"/>
      <c r="M128" s="249"/>
      <c r="N128" s="250"/>
      <c r="O128" s="250"/>
      <c r="P128" s="250"/>
      <c r="Q128" s="250"/>
      <c r="R128" s="250"/>
      <c r="S128" s="250"/>
      <c r="T128" s="25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2" t="s">
        <v>132</v>
      </c>
      <c r="AU128" s="252" t="s">
        <v>90</v>
      </c>
      <c r="AV128" s="14" t="s">
        <v>90</v>
      </c>
      <c r="AW128" s="14" t="s">
        <v>35</v>
      </c>
      <c r="AX128" s="14" t="s">
        <v>80</v>
      </c>
      <c r="AY128" s="252" t="s">
        <v>123</v>
      </c>
    </row>
    <row r="129" s="15" customFormat="1">
      <c r="A129" s="15"/>
      <c r="B129" s="253"/>
      <c r="C129" s="254"/>
      <c r="D129" s="233" t="s">
        <v>132</v>
      </c>
      <c r="E129" s="255" t="s">
        <v>1</v>
      </c>
      <c r="F129" s="256" t="s">
        <v>167</v>
      </c>
      <c r="G129" s="254"/>
      <c r="H129" s="257">
        <v>1</v>
      </c>
      <c r="I129" s="258"/>
      <c r="J129" s="254"/>
      <c r="K129" s="254"/>
      <c r="L129" s="259"/>
      <c r="M129" s="260"/>
      <c r="N129" s="261"/>
      <c r="O129" s="261"/>
      <c r="P129" s="261"/>
      <c r="Q129" s="261"/>
      <c r="R129" s="261"/>
      <c r="S129" s="261"/>
      <c r="T129" s="262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3" t="s">
        <v>132</v>
      </c>
      <c r="AU129" s="263" t="s">
        <v>90</v>
      </c>
      <c r="AV129" s="15" t="s">
        <v>130</v>
      </c>
      <c r="AW129" s="15" t="s">
        <v>35</v>
      </c>
      <c r="AX129" s="15" t="s">
        <v>88</v>
      </c>
      <c r="AY129" s="263" t="s">
        <v>123</v>
      </c>
    </row>
    <row r="130" s="2" customFormat="1" ht="16.5" customHeight="1">
      <c r="A130" s="38"/>
      <c r="B130" s="39"/>
      <c r="C130" s="218" t="s">
        <v>90</v>
      </c>
      <c r="D130" s="218" t="s">
        <v>125</v>
      </c>
      <c r="E130" s="219" t="s">
        <v>407</v>
      </c>
      <c r="F130" s="220" t="s">
        <v>408</v>
      </c>
      <c r="G130" s="221" t="s">
        <v>402</v>
      </c>
      <c r="H130" s="222">
        <v>1</v>
      </c>
      <c r="I130" s="223"/>
      <c r="J130" s="224">
        <f>ROUND(I130*H130,2)</f>
        <v>0</v>
      </c>
      <c r="K130" s="220" t="s">
        <v>1</v>
      </c>
      <c r="L130" s="44"/>
      <c r="M130" s="225" t="s">
        <v>1</v>
      </c>
      <c r="N130" s="226" t="s">
        <v>45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130</v>
      </c>
      <c r="AT130" s="229" t="s">
        <v>125</v>
      </c>
      <c r="AU130" s="229" t="s">
        <v>90</v>
      </c>
      <c r="AY130" s="17" t="s">
        <v>123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88</v>
      </c>
      <c r="BK130" s="230">
        <f>ROUND(I130*H130,2)</f>
        <v>0</v>
      </c>
      <c r="BL130" s="17" t="s">
        <v>130</v>
      </c>
      <c r="BM130" s="229" t="s">
        <v>409</v>
      </c>
    </row>
    <row r="131" s="13" customFormat="1">
      <c r="A131" s="13"/>
      <c r="B131" s="231"/>
      <c r="C131" s="232"/>
      <c r="D131" s="233" t="s">
        <v>132</v>
      </c>
      <c r="E131" s="234" t="s">
        <v>1</v>
      </c>
      <c r="F131" s="235" t="s">
        <v>410</v>
      </c>
      <c r="G131" s="232"/>
      <c r="H131" s="234" t="s">
        <v>1</v>
      </c>
      <c r="I131" s="236"/>
      <c r="J131" s="232"/>
      <c r="K131" s="232"/>
      <c r="L131" s="237"/>
      <c r="M131" s="238"/>
      <c r="N131" s="239"/>
      <c r="O131" s="239"/>
      <c r="P131" s="239"/>
      <c r="Q131" s="239"/>
      <c r="R131" s="239"/>
      <c r="S131" s="239"/>
      <c r="T131" s="24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1" t="s">
        <v>132</v>
      </c>
      <c r="AU131" s="241" t="s">
        <v>90</v>
      </c>
      <c r="AV131" s="13" t="s">
        <v>88</v>
      </c>
      <c r="AW131" s="13" t="s">
        <v>35</v>
      </c>
      <c r="AX131" s="13" t="s">
        <v>80</v>
      </c>
      <c r="AY131" s="241" t="s">
        <v>123</v>
      </c>
    </row>
    <row r="132" s="14" customFormat="1">
      <c r="A132" s="14"/>
      <c r="B132" s="242"/>
      <c r="C132" s="243"/>
      <c r="D132" s="233" t="s">
        <v>132</v>
      </c>
      <c r="E132" s="244" t="s">
        <v>1</v>
      </c>
      <c r="F132" s="245" t="s">
        <v>88</v>
      </c>
      <c r="G132" s="243"/>
      <c r="H132" s="246">
        <v>1</v>
      </c>
      <c r="I132" s="247"/>
      <c r="J132" s="243"/>
      <c r="K132" s="243"/>
      <c r="L132" s="248"/>
      <c r="M132" s="249"/>
      <c r="N132" s="250"/>
      <c r="O132" s="250"/>
      <c r="P132" s="250"/>
      <c r="Q132" s="250"/>
      <c r="R132" s="250"/>
      <c r="S132" s="250"/>
      <c r="T132" s="25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2" t="s">
        <v>132</v>
      </c>
      <c r="AU132" s="252" t="s">
        <v>90</v>
      </c>
      <c r="AV132" s="14" t="s">
        <v>90</v>
      </c>
      <c r="AW132" s="14" t="s">
        <v>35</v>
      </c>
      <c r="AX132" s="14" t="s">
        <v>80</v>
      </c>
      <c r="AY132" s="252" t="s">
        <v>123</v>
      </c>
    </row>
    <row r="133" s="15" customFormat="1">
      <c r="A133" s="15"/>
      <c r="B133" s="253"/>
      <c r="C133" s="254"/>
      <c r="D133" s="233" t="s">
        <v>132</v>
      </c>
      <c r="E133" s="255" t="s">
        <v>1</v>
      </c>
      <c r="F133" s="256" t="s">
        <v>167</v>
      </c>
      <c r="G133" s="254"/>
      <c r="H133" s="257">
        <v>1</v>
      </c>
      <c r="I133" s="258"/>
      <c r="J133" s="254"/>
      <c r="K133" s="254"/>
      <c r="L133" s="259"/>
      <c r="M133" s="260"/>
      <c r="N133" s="261"/>
      <c r="O133" s="261"/>
      <c r="P133" s="261"/>
      <c r="Q133" s="261"/>
      <c r="R133" s="261"/>
      <c r="S133" s="261"/>
      <c r="T133" s="262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3" t="s">
        <v>132</v>
      </c>
      <c r="AU133" s="263" t="s">
        <v>90</v>
      </c>
      <c r="AV133" s="15" t="s">
        <v>130</v>
      </c>
      <c r="AW133" s="15" t="s">
        <v>35</v>
      </c>
      <c r="AX133" s="15" t="s">
        <v>88</v>
      </c>
      <c r="AY133" s="263" t="s">
        <v>123</v>
      </c>
    </row>
    <row r="134" s="2" customFormat="1" ht="16.5" customHeight="1">
      <c r="A134" s="38"/>
      <c r="B134" s="39"/>
      <c r="C134" s="218" t="s">
        <v>141</v>
      </c>
      <c r="D134" s="218" t="s">
        <v>125</v>
      </c>
      <c r="E134" s="219" t="s">
        <v>411</v>
      </c>
      <c r="F134" s="220" t="s">
        <v>412</v>
      </c>
      <c r="G134" s="221" t="s">
        <v>402</v>
      </c>
      <c r="H134" s="222">
        <v>1</v>
      </c>
      <c r="I134" s="223"/>
      <c r="J134" s="224">
        <f>ROUND(I134*H134,2)</f>
        <v>0</v>
      </c>
      <c r="K134" s="220" t="s">
        <v>1</v>
      </c>
      <c r="L134" s="44"/>
      <c r="M134" s="225" t="s">
        <v>1</v>
      </c>
      <c r="N134" s="226" t="s">
        <v>45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130</v>
      </c>
      <c r="AT134" s="229" t="s">
        <v>125</v>
      </c>
      <c r="AU134" s="229" t="s">
        <v>90</v>
      </c>
      <c r="AY134" s="17" t="s">
        <v>123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88</v>
      </c>
      <c r="BK134" s="230">
        <f>ROUND(I134*H134,2)</f>
        <v>0</v>
      </c>
      <c r="BL134" s="17" t="s">
        <v>130</v>
      </c>
      <c r="BM134" s="229" t="s">
        <v>413</v>
      </c>
    </row>
    <row r="135" s="13" customFormat="1">
      <c r="A135" s="13"/>
      <c r="B135" s="231"/>
      <c r="C135" s="232"/>
      <c r="D135" s="233" t="s">
        <v>132</v>
      </c>
      <c r="E135" s="234" t="s">
        <v>1</v>
      </c>
      <c r="F135" s="235" t="s">
        <v>414</v>
      </c>
      <c r="G135" s="232"/>
      <c r="H135" s="234" t="s">
        <v>1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132</v>
      </c>
      <c r="AU135" s="241" t="s">
        <v>90</v>
      </c>
      <c r="AV135" s="13" t="s">
        <v>88</v>
      </c>
      <c r="AW135" s="13" t="s">
        <v>35</v>
      </c>
      <c r="AX135" s="13" t="s">
        <v>80</v>
      </c>
      <c r="AY135" s="241" t="s">
        <v>123</v>
      </c>
    </row>
    <row r="136" s="13" customFormat="1">
      <c r="A136" s="13"/>
      <c r="B136" s="231"/>
      <c r="C136" s="232"/>
      <c r="D136" s="233" t="s">
        <v>132</v>
      </c>
      <c r="E136" s="234" t="s">
        <v>1</v>
      </c>
      <c r="F136" s="235" t="s">
        <v>405</v>
      </c>
      <c r="G136" s="232"/>
      <c r="H136" s="234" t="s">
        <v>1</v>
      </c>
      <c r="I136" s="236"/>
      <c r="J136" s="232"/>
      <c r="K136" s="232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132</v>
      </c>
      <c r="AU136" s="241" t="s">
        <v>90</v>
      </c>
      <c r="AV136" s="13" t="s">
        <v>88</v>
      </c>
      <c r="AW136" s="13" t="s">
        <v>35</v>
      </c>
      <c r="AX136" s="13" t="s">
        <v>80</v>
      </c>
      <c r="AY136" s="241" t="s">
        <v>123</v>
      </c>
    </row>
    <row r="137" s="13" customFormat="1">
      <c r="A137" s="13"/>
      <c r="B137" s="231"/>
      <c r="C137" s="232"/>
      <c r="D137" s="233" t="s">
        <v>132</v>
      </c>
      <c r="E137" s="234" t="s">
        <v>1</v>
      </c>
      <c r="F137" s="235" t="s">
        <v>415</v>
      </c>
      <c r="G137" s="232"/>
      <c r="H137" s="234" t="s">
        <v>1</v>
      </c>
      <c r="I137" s="236"/>
      <c r="J137" s="232"/>
      <c r="K137" s="232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132</v>
      </c>
      <c r="AU137" s="241" t="s">
        <v>90</v>
      </c>
      <c r="AV137" s="13" t="s">
        <v>88</v>
      </c>
      <c r="AW137" s="13" t="s">
        <v>35</v>
      </c>
      <c r="AX137" s="13" t="s">
        <v>80</v>
      </c>
      <c r="AY137" s="241" t="s">
        <v>123</v>
      </c>
    </row>
    <row r="138" s="13" customFormat="1">
      <c r="A138" s="13"/>
      <c r="B138" s="231"/>
      <c r="C138" s="232"/>
      <c r="D138" s="233" t="s">
        <v>132</v>
      </c>
      <c r="E138" s="234" t="s">
        <v>1</v>
      </c>
      <c r="F138" s="235" t="s">
        <v>416</v>
      </c>
      <c r="G138" s="232"/>
      <c r="H138" s="234" t="s">
        <v>1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132</v>
      </c>
      <c r="AU138" s="241" t="s">
        <v>90</v>
      </c>
      <c r="AV138" s="13" t="s">
        <v>88</v>
      </c>
      <c r="AW138" s="13" t="s">
        <v>35</v>
      </c>
      <c r="AX138" s="13" t="s">
        <v>80</v>
      </c>
      <c r="AY138" s="241" t="s">
        <v>123</v>
      </c>
    </row>
    <row r="139" s="14" customFormat="1">
      <c r="A139" s="14"/>
      <c r="B139" s="242"/>
      <c r="C139" s="243"/>
      <c r="D139" s="233" t="s">
        <v>132</v>
      </c>
      <c r="E139" s="244" t="s">
        <v>1</v>
      </c>
      <c r="F139" s="245" t="s">
        <v>88</v>
      </c>
      <c r="G139" s="243"/>
      <c r="H139" s="246">
        <v>1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2" t="s">
        <v>132</v>
      </c>
      <c r="AU139" s="252" t="s">
        <v>90</v>
      </c>
      <c r="AV139" s="14" t="s">
        <v>90</v>
      </c>
      <c r="AW139" s="14" t="s">
        <v>35</v>
      </c>
      <c r="AX139" s="14" t="s">
        <v>80</v>
      </c>
      <c r="AY139" s="252" t="s">
        <v>123</v>
      </c>
    </row>
    <row r="140" s="15" customFormat="1">
      <c r="A140" s="15"/>
      <c r="B140" s="253"/>
      <c r="C140" s="254"/>
      <c r="D140" s="233" t="s">
        <v>132</v>
      </c>
      <c r="E140" s="255" t="s">
        <v>1</v>
      </c>
      <c r="F140" s="256" t="s">
        <v>167</v>
      </c>
      <c r="G140" s="254"/>
      <c r="H140" s="257">
        <v>1</v>
      </c>
      <c r="I140" s="258"/>
      <c r="J140" s="254"/>
      <c r="K140" s="254"/>
      <c r="L140" s="259"/>
      <c r="M140" s="260"/>
      <c r="N140" s="261"/>
      <c r="O140" s="261"/>
      <c r="P140" s="261"/>
      <c r="Q140" s="261"/>
      <c r="R140" s="261"/>
      <c r="S140" s="261"/>
      <c r="T140" s="262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3" t="s">
        <v>132</v>
      </c>
      <c r="AU140" s="263" t="s">
        <v>90</v>
      </c>
      <c r="AV140" s="15" t="s">
        <v>130</v>
      </c>
      <c r="AW140" s="15" t="s">
        <v>35</v>
      </c>
      <c r="AX140" s="15" t="s">
        <v>88</v>
      </c>
      <c r="AY140" s="263" t="s">
        <v>123</v>
      </c>
    </row>
    <row r="141" s="2" customFormat="1" ht="16.5" customHeight="1">
      <c r="A141" s="38"/>
      <c r="B141" s="39"/>
      <c r="C141" s="218" t="s">
        <v>130</v>
      </c>
      <c r="D141" s="218" t="s">
        <v>125</v>
      </c>
      <c r="E141" s="219" t="s">
        <v>417</v>
      </c>
      <c r="F141" s="220" t="s">
        <v>418</v>
      </c>
      <c r="G141" s="221" t="s">
        <v>419</v>
      </c>
      <c r="H141" s="222">
        <v>1</v>
      </c>
      <c r="I141" s="223"/>
      <c r="J141" s="224">
        <f>ROUND(I141*H141,2)</f>
        <v>0</v>
      </c>
      <c r="K141" s="220" t="s">
        <v>1</v>
      </c>
      <c r="L141" s="44"/>
      <c r="M141" s="225" t="s">
        <v>1</v>
      </c>
      <c r="N141" s="226" t="s">
        <v>45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130</v>
      </c>
      <c r="AT141" s="229" t="s">
        <v>125</v>
      </c>
      <c r="AU141" s="229" t="s">
        <v>90</v>
      </c>
      <c r="AY141" s="17" t="s">
        <v>123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88</v>
      </c>
      <c r="BK141" s="230">
        <f>ROUND(I141*H141,2)</f>
        <v>0</v>
      </c>
      <c r="BL141" s="17" t="s">
        <v>130</v>
      </c>
      <c r="BM141" s="229" t="s">
        <v>420</v>
      </c>
    </row>
    <row r="142" s="13" customFormat="1">
      <c r="A142" s="13"/>
      <c r="B142" s="231"/>
      <c r="C142" s="232"/>
      <c r="D142" s="233" t="s">
        <v>132</v>
      </c>
      <c r="E142" s="234" t="s">
        <v>1</v>
      </c>
      <c r="F142" s="235" t="s">
        <v>421</v>
      </c>
      <c r="G142" s="232"/>
      <c r="H142" s="234" t="s">
        <v>1</v>
      </c>
      <c r="I142" s="236"/>
      <c r="J142" s="232"/>
      <c r="K142" s="232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132</v>
      </c>
      <c r="AU142" s="241" t="s">
        <v>90</v>
      </c>
      <c r="AV142" s="13" t="s">
        <v>88</v>
      </c>
      <c r="AW142" s="13" t="s">
        <v>35</v>
      </c>
      <c r="AX142" s="13" t="s">
        <v>80</v>
      </c>
      <c r="AY142" s="241" t="s">
        <v>123</v>
      </c>
    </row>
    <row r="143" s="13" customFormat="1">
      <c r="A143" s="13"/>
      <c r="B143" s="231"/>
      <c r="C143" s="232"/>
      <c r="D143" s="233" t="s">
        <v>132</v>
      </c>
      <c r="E143" s="234" t="s">
        <v>1</v>
      </c>
      <c r="F143" s="235" t="s">
        <v>405</v>
      </c>
      <c r="G143" s="232"/>
      <c r="H143" s="234" t="s">
        <v>1</v>
      </c>
      <c r="I143" s="236"/>
      <c r="J143" s="232"/>
      <c r="K143" s="232"/>
      <c r="L143" s="237"/>
      <c r="M143" s="238"/>
      <c r="N143" s="239"/>
      <c r="O143" s="239"/>
      <c r="P143" s="239"/>
      <c r="Q143" s="239"/>
      <c r="R143" s="239"/>
      <c r="S143" s="239"/>
      <c r="T143" s="24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1" t="s">
        <v>132</v>
      </c>
      <c r="AU143" s="241" t="s">
        <v>90</v>
      </c>
      <c r="AV143" s="13" t="s">
        <v>88</v>
      </c>
      <c r="AW143" s="13" t="s">
        <v>35</v>
      </c>
      <c r="AX143" s="13" t="s">
        <v>80</v>
      </c>
      <c r="AY143" s="241" t="s">
        <v>123</v>
      </c>
    </row>
    <row r="144" s="13" customFormat="1">
      <c r="A144" s="13"/>
      <c r="B144" s="231"/>
      <c r="C144" s="232"/>
      <c r="D144" s="233" t="s">
        <v>132</v>
      </c>
      <c r="E144" s="234" t="s">
        <v>1</v>
      </c>
      <c r="F144" s="235" t="s">
        <v>422</v>
      </c>
      <c r="G144" s="232"/>
      <c r="H144" s="234" t="s">
        <v>1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132</v>
      </c>
      <c r="AU144" s="241" t="s">
        <v>90</v>
      </c>
      <c r="AV144" s="13" t="s">
        <v>88</v>
      </c>
      <c r="AW144" s="13" t="s">
        <v>35</v>
      </c>
      <c r="AX144" s="13" t="s">
        <v>80</v>
      </c>
      <c r="AY144" s="241" t="s">
        <v>123</v>
      </c>
    </row>
    <row r="145" s="14" customFormat="1">
      <c r="A145" s="14"/>
      <c r="B145" s="242"/>
      <c r="C145" s="243"/>
      <c r="D145" s="233" t="s">
        <v>132</v>
      </c>
      <c r="E145" s="244" t="s">
        <v>1</v>
      </c>
      <c r="F145" s="245" t="s">
        <v>88</v>
      </c>
      <c r="G145" s="243"/>
      <c r="H145" s="246">
        <v>1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2" t="s">
        <v>132</v>
      </c>
      <c r="AU145" s="252" t="s">
        <v>90</v>
      </c>
      <c r="AV145" s="14" t="s">
        <v>90</v>
      </c>
      <c r="AW145" s="14" t="s">
        <v>35</v>
      </c>
      <c r="AX145" s="14" t="s">
        <v>80</v>
      </c>
      <c r="AY145" s="252" t="s">
        <v>123</v>
      </c>
    </row>
    <row r="146" s="15" customFormat="1">
      <c r="A146" s="15"/>
      <c r="B146" s="253"/>
      <c r="C146" s="254"/>
      <c r="D146" s="233" t="s">
        <v>132</v>
      </c>
      <c r="E146" s="255" t="s">
        <v>1</v>
      </c>
      <c r="F146" s="256" t="s">
        <v>167</v>
      </c>
      <c r="G146" s="254"/>
      <c r="H146" s="257">
        <v>1</v>
      </c>
      <c r="I146" s="258"/>
      <c r="J146" s="254"/>
      <c r="K146" s="254"/>
      <c r="L146" s="259"/>
      <c r="M146" s="260"/>
      <c r="N146" s="261"/>
      <c r="O146" s="261"/>
      <c r="P146" s="261"/>
      <c r="Q146" s="261"/>
      <c r="R146" s="261"/>
      <c r="S146" s="261"/>
      <c r="T146" s="262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3" t="s">
        <v>132</v>
      </c>
      <c r="AU146" s="263" t="s">
        <v>90</v>
      </c>
      <c r="AV146" s="15" t="s">
        <v>130</v>
      </c>
      <c r="AW146" s="15" t="s">
        <v>35</v>
      </c>
      <c r="AX146" s="15" t="s">
        <v>88</v>
      </c>
      <c r="AY146" s="263" t="s">
        <v>123</v>
      </c>
    </row>
    <row r="147" s="2" customFormat="1" ht="16.5" customHeight="1">
      <c r="A147" s="38"/>
      <c r="B147" s="39"/>
      <c r="C147" s="218" t="s">
        <v>151</v>
      </c>
      <c r="D147" s="218" t="s">
        <v>125</v>
      </c>
      <c r="E147" s="219" t="s">
        <v>423</v>
      </c>
      <c r="F147" s="220" t="s">
        <v>424</v>
      </c>
      <c r="G147" s="221" t="s">
        <v>402</v>
      </c>
      <c r="H147" s="222">
        <v>1</v>
      </c>
      <c r="I147" s="223"/>
      <c r="J147" s="224">
        <f>ROUND(I147*H147,2)</f>
        <v>0</v>
      </c>
      <c r="K147" s="220" t="s">
        <v>1</v>
      </c>
      <c r="L147" s="44"/>
      <c r="M147" s="225" t="s">
        <v>1</v>
      </c>
      <c r="N147" s="226" t="s">
        <v>45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130</v>
      </c>
      <c r="AT147" s="229" t="s">
        <v>125</v>
      </c>
      <c r="AU147" s="229" t="s">
        <v>90</v>
      </c>
      <c r="AY147" s="17" t="s">
        <v>123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88</v>
      </c>
      <c r="BK147" s="230">
        <f>ROUND(I147*H147,2)</f>
        <v>0</v>
      </c>
      <c r="BL147" s="17" t="s">
        <v>130</v>
      </c>
      <c r="BM147" s="229" t="s">
        <v>425</v>
      </c>
    </row>
    <row r="148" s="13" customFormat="1">
      <c r="A148" s="13"/>
      <c r="B148" s="231"/>
      <c r="C148" s="232"/>
      <c r="D148" s="233" t="s">
        <v>132</v>
      </c>
      <c r="E148" s="234" t="s">
        <v>1</v>
      </c>
      <c r="F148" s="235" t="s">
        <v>426</v>
      </c>
      <c r="G148" s="232"/>
      <c r="H148" s="234" t="s">
        <v>1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132</v>
      </c>
      <c r="AU148" s="241" t="s">
        <v>90</v>
      </c>
      <c r="AV148" s="13" t="s">
        <v>88</v>
      </c>
      <c r="AW148" s="13" t="s">
        <v>35</v>
      </c>
      <c r="AX148" s="13" t="s">
        <v>80</v>
      </c>
      <c r="AY148" s="241" t="s">
        <v>123</v>
      </c>
    </row>
    <row r="149" s="13" customFormat="1">
      <c r="A149" s="13"/>
      <c r="B149" s="231"/>
      <c r="C149" s="232"/>
      <c r="D149" s="233" t="s">
        <v>132</v>
      </c>
      <c r="E149" s="234" t="s">
        <v>1</v>
      </c>
      <c r="F149" s="235" t="s">
        <v>405</v>
      </c>
      <c r="G149" s="232"/>
      <c r="H149" s="234" t="s">
        <v>1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132</v>
      </c>
      <c r="AU149" s="241" t="s">
        <v>90</v>
      </c>
      <c r="AV149" s="13" t="s">
        <v>88</v>
      </c>
      <c r="AW149" s="13" t="s">
        <v>35</v>
      </c>
      <c r="AX149" s="13" t="s">
        <v>80</v>
      </c>
      <c r="AY149" s="241" t="s">
        <v>123</v>
      </c>
    </row>
    <row r="150" s="13" customFormat="1">
      <c r="A150" s="13"/>
      <c r="B150" s="231"/>
      <c r="C150" s="232"/>
      <c r="D150" s="233" t="s">
        <v>132</v>
      </c>
      <c r="E150" s="234" t="s">
        <v>1</v>
      </c>
      <c r="F150" s="235" t="s">
        <v>427</v>
      </c>
      <c r="G150" s="232"/>
      <c r="H150" s="234" t="s">
        <v>1</v>
      </c>
      <c r="I150" s="236"/>
      <c r="J150" s="232"/>
      <c r="K150" s="232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132</v>
      </c>
      <c r="AU150" s="241" t="s">
        <v>90</v>
      </c>
      <c r="AV150" s="13" t="s">
        <v>88</v>
      </c>
      <c r="AW150" s="13" t="s">
        <v>35</v>
      </c>
      <c r="AX150" s="13" t="s">
        <v>80</v>
      </c>
      <c r="AY150" s="241" t="s">
        <v>123</v>
      </c>
    </row>
    <row r="151" s="14" customFormat="1">
      <c r="A151" s="14"/>
      <c r="B151" s="242"/>
      <c r="C151" s="243"/>
      <c r="D151" s="233" t="s">
        <v>132</v>
      </c>
      <c r="E151" s="244" t="s">
        <v>1</v>
      </c>
      <c r="F151" s="245" t="s">
        <v>88</v>
      </c>
      <c r="G151" s="243"/>
      <c r="H151" s="246">
        <v>1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2" t="s">
        <v>132</v>
      </c>
      <c r="AU151" s="252" t="s">
        <v>90</v>
      </c>
      <c r="AV151" s="14" t="s">
        <v>90</v>
      </c>
      <c r="AW151" s="14" t="s">
        <v>35</v>
      </c>
      <c r="AX151" s="14" t="s">
        <v>80</v>
      </c>
      <c r="AY151" s="252" t="s">
        <v>123</v>
      </c>
    </row>
    <row r="152" s="15" customFormat="1">
      <c r="A152" s="15"/>
      <c r="B152" s="253"/>
      <c r="C152" s="254"/>
      <c r="D152" s="233" t="s">
        <v>132</v>
      </c>
      <c r="E152" s="255" t="s">
        <v>1</v>
      </c>
      <c r="F152" s="256" t="s">
        <v>167</v>
      </c>
      <c r="G152" s="254"/>
      <c r="H152" s="257">
        <v>1</v>
      </c>
      <c r="I152" s="258"/>
      <c r="J152" s="254"/>
      <c r="K152" s="254"/>
      <c r="L152" s="259"/>
      <c r="M152" s="260"/>
      <c r="N152" s="261"/>
      <c r="O152" s="261"/>
      <c r="P152" s="261"/>
      <c r="Q152" s="261"/>
      <c r="R152" s="261"/>
      <c r="S152" s="261"/>
      <c r="T152" s="262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3" t="s">
        <v>132</v>
      </c>
      <c r="AU152" s="263" t="s">
        <v>90</v>
      </c>
      <c r="AV152" s="15" t="s">
        <v>130</v>
      </c>
      <c r="AW152" s="15" t="s">
        <v>35</v>
      </c>
      <c r="AX152" s="15" t="s">
        <v>88</v>
      </c>
      <c r="AY152" s="263" t="s">
        <v>123</v>
      </c>
    </row>
    <row r="153" s="2" customFormat="1" ht="16.5" customHeight="1">
      <c r="A153" s="38"/>
      <c r="B153" s="39"/>
      <c r="C153" s="218" t="s">
        <v>157</v>
      </c>
      <c r="D153" s="218" t="s">
        <v>125</v>
      </c>
      <c r="E153" s="219" t="s">
        <v>428</v>
      </c>
      <c r="F153" s="220" t="s">
        <v>429</v>
      </c>
      <c r="G153" s="221" t="s">
        <v>402</v>
      </c>
      <c r="H153" s="222">
        <v>1</v>
      </c>
      <c r="I153" s="223"/>
      <c r="J153" s="224">
        <f>ROUND(I153*H153,2)</f>
        <v>0</v>
      </c>
      <c r="K153" s="220" t="s">
        <v>1</v>
      </c>
      <c r="L153" s="44"/>
      <c r="M153" s="225" t="s">
        <v>1</v>
      </c>
      <c r="N153" s="226" t="s">
        <v>45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130</v>
      </c>
      <c r="AT153" s="229" t="s">
        <v>125</v>
      </c>
      <c r="AU153" s="229" t="s">
        <v>90</v>
      </c>
      <c r="AY153" s="17" t="s">
        <v>123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88</v>
      </c>
      <c r="BK153" s="230">
        <f>ROUND(I153*H153,2)</f>
        <v>0</v>
      </c>
      <c r="BL153" s="17" t="s">
        <v>130</v>
      </c>
      <c r="BM153" s="229" t="s">
        <v>430</v>
      </c>
    </row>
    <row r="154" s="13" customFormat="1">
      <c r="A154" s="13"/>
      <c r="B154" s="231"/>
      <c r="C154" s="232"/>
      <c r="D154" s="233" t="s">
        <v>132</v>
      </c>
      <c r="E154" s="234" t="s">
        <v>1</v>
      </c>
      <c r="F154" s="235" t="s">
        <v>405</v>
      </c>
      <c r="G154" s="232"/>
      <c r="H154" s="234" t="s">
        <v>1</v>
      </c>
      <c r="I154" s="236"/>
      <c r="J154" s="232"/>
      <c r="K154" s="232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132</v>
      </c>
      <c r="AU154" s="241" t="s">
        <v>90</v>
      </c>
      <c r="AV154" s="13" t="s">
        <v>88</v>
      </c>
      <c r="AW154" s="13" t="s">
        <v>35</v>
      </c>
      <c r="AX154" s="13" t="s">
        <v>80</v>
      </c>
      <c r="AY154" s="241" t="s">
        <v>123</v>
      </c>
    </row>
    <row r="155" s="13" customFormat="1">
      <c r="A155" s="13"/>
      <c r="B155" s="231"/>
      <c r="C155" s="232"/>
      <c r="D155" s="233" t="s">
        <v>132</v>
      </c>
      <c r="E155" s="234" t="s">
        <v>1</v>
      </c>
      <c r="F155" s="235" t="s">
        <v>431</v>
      </c>
      <c r="G155" s="232"/>
      <c r="H155" s="234" t="s">
        <v>1</v>
      </c>
      <c r="I155" s="236"/>
      <c r="J155" s="232"/>
      <c r="K155" s="232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132</v>
      </c>
      <c r="AU155" s="241" t="s">
        <v>90</v>
      </c>
      <c r="AV155" s="13" t="s">
        <v>88</v>
      </c>
      <c r="AW155" s="13" t="s">
        <v>35</v>
      </c>
      <c r="AX155" s="13" t="s">
        <v>80</v>
      </c>
      <c r="AY155" s="241" t="s">
        <v>123</v>
      </c>
    </row>
    <row r="156" s="14" customFormat="1">
      <c r="A156" s="14"/>
      <c r="B156" s="242"/>
      <c r="C156" s="243"/>
      <c r="D156" s="233" t="s">
        <v>132</v>
      </c>
      <c r="E156" s="244" t="s">
        <v>1</v>
      </c>
      <c r="F156" s="245" t="s">
        <v>88</v>
      </c>
      <c r="G156" s="243"/>
      <c r="H156" s="246">
        <v>1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2" t="s">
        <v>132</v>
      </c>
      <c r="AU156" s="252" t="s">
        <v>90</v>
      </c>
      <c r="AV156" s="14" t="s">
        <v>90</v>
      </c>
      <c r="AW156" s="14" t="s">
        <v>35</v>
      </c>
      <c r="AX156" s="14" t="s">
        <v>80</v>
      </c>
      <c r="AY156" s="252" t="s">
        <v>123</v>
      </c>
    </row>
    <row r="157" s="15" customFormat="1">
      <c r="A157" s="15"/>
      <c r="B157" s="253"/>
      <c r="C157" s="254"/>
      <c r="D157" s="233" t="s">
        <v>132</v>
      </c>
      <c r="E157" s="255" t="s">
        <v>1</v>
      </c>
      <c r="F157" s="256" t="s">
        <v>167</v>
      </c>
      <c r="G157" s="254"/>
      <c r="H157" s="257">
        <v>1</v>
      </c>
      <c r="I157" s="258"/>
      <c r="J157" s="254"/>
      <c r="K157" s="254"/>
      <c r="L157" s="259"/>
      <c r="M157" s="260"/>
      <c r="N157" s="261"/>
      <c r="O157" s="261"/>
      <c r="P157" s="261"/>
      <c r="Q157" s="261"/>
      <c r="R157" s="261"/>
      <c r="S157" s="261"/>
      <c r="T157" s="262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3" t="s">
        <v>132</v>
      </c>
      <c r="AU157" s="263" t="s">
        <v>90</v>
      </c>
      <c r="AV157" s="15" t="s">
        <v>130</v>
      </c>
      <c r="AW157" s="15" t="s">
        <v>35</v>
      </c>
      <c r="AX157" s="15" t="s">
        <v>88</v>
      </c>
      <c r="AY157" s="263" t="s">
        <v>123</v>
      </c>
    </row>
    <row r="158" s="12" customFormat="1" ht="22.8" customHeight="1">
      <c r="A158" s="12"/>
      <c r="B158" s="202"/>
      <c r="C158" s="203"/>
      <c r="D158" s="204" t="s">
        <v>79</v>
      </c>
      <c r="E158" s="216" t="s">
        <v>432</v>
      </c>
      <c r="F158" s="216" t="s">
        <v>433</v>
      </c>
      <c r="G158" s="203"/>
      <c r="H158" s="203"/>
      <c r="I158" s="206"/>
      <c r="J158" s="217">
        <f>BK158</f>
        <v>0</v>
      </c>
      <c r="K158" s="203"/>
      <c r="L158" s="208"/>
      <c r="M158" s="209"/>
      <c r="N158" s="210"/>
      <c r="O158" s="210"/>
      <c r="P158" s="211">
        <f>SUM(P159:P203)</f>
        <v>0</v>
      </c>
      <c r="Q158" s="210"/>
      <c r="R158" s="211">
        <f>SUM(R159:R203)</f>
        <v>0</v>
      </c>
      <c r="S158" s="210"/>
      <c r="T158" s="212">
        <f>SUM(T159:T203)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3" t="s">
        <v>151</v>
      </c>
      <c r="AT158" s="214" t="s">
        <v>79</v>
      </c>
      <c r="AU158" s="214" t="s">
        <v>88</v>
      </c>
      <c r="AY158" s="213" t="s">
        <v>123</v>
      </c>
      <c r="BK158" s="215">
        <f>SUM(BK159:BK203)</f>
        <v>0</v>
      </c>
    </row>
    <row r="159" s="2" customFormat="1" ht="16.5" customHeight="1">
      <c r="A159" s="38"/>
      <c r="B159" s="39"/>
      <c r="C159" s="218" t="s">
        <v>168</v>
      </c>
      <c r="D159" s="218" t="s">
        <v>125</v>
      </c>
      <c r="E159" s="219" t="s">
        <v>434</v>
      </c>
      <c r="F159" s="220" t="s">
        <v>435</v>
      </c>
      <c r="G159" s="221" t="s">
        <v>402</v>
      </c>
      <c r="H159" s="222">
        <v>1</v>
      </c>
      <c r="I159" s="223"/>
      <c r="J159" s="224">
        <f>ROUND(I159*H159,2)</f>
        <v>0</v>
      </c>
      <c r="K159" s="220" t="s">
        <v>1</v>
      </c>
      <c r="L159" s="44"/>
      <c r="M159" s="225" t="s">
        <v>1</v>
      </c>
      <c r="N159" s="226" t="s">
        <v>45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130</v>
      </c>
      <c r="AT159" s="229" t="s">
        <v>125</v>
      </c>
      <c r="AU159" s="229" t="s">
        <v>90</v>
      </c>
      <c r="AY159" s="17" t="s">
        <v>123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88</v>
      </c>
      <c r="BK159" s="230">
        <f>ROUND(I159*H159,2)</f>
        <v>0</v>
      </c>
      <c r="BL159" s="17" t="s">
        <v>130</v>
      </c>
      <c r="BM159" s="229" t="s">
        <v>436</v>
      </c>
    </row>
    <row r="160" s="13" customFormat="1">
      <c r="A160" s="13"/>
      <c r="B160" s="231"/>
      <c r="C160" s="232"/>
      <c r="D160" s="233" t="s">
        <v>132</v>
      </c>
      <c r="E160" s="234" t="s">
        <v>1</v>
      </c>
      <c r="F160" s="235" t="s">
        <v>437</v>
      </c>
      <c r="G160" s="232"/>
      <c r="H160" s="234" t="s">
        <v>1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132</v>
      </c>
      <c r="AU160" s="241" t="s">
        <v>90</v>
      </c>
      <c r="AV160" s="13" t="s">
        <v>88</v>
      </c>
      <c r="AW160" s="13" t="s">
        <v>35</v>
      </c>
      <c r="AX160" s="13" t="s">
        <v>80</v>
      </c>
      <c r="AY160" s="241" t="s">
        <v>123</v>
      </c>
    </row>
    <row r="161" s="13" customFormat="1">
      <c r="A161" s="13"/>
      <c r="B161" s="231"/>
      <c r="C161" s="232"/>
      <c r="D161" s="233" t="s">
        <v>132</v>
      </c>
      <c r="E161" s="234" t="s">
        <v>1</v>
      </c>
      <c r="F161" s="235" t="s">
        <v>405</v>
      </c>
      <c r="G161" s="232"/>
      <c r="H161" s="234" t="s">
        <v>1</v>
      </c>
      <c r="I161" s="236"/>
      <c r="J161" s="232"/>
      <c r="K161" s="232"/>
      <c r="L161" s="237"/>
      <c r="M161" s="238"/>
      <c r="N161" s="239"/>
      <c r="O161" s="239"/>
      <c r="P161" s="239"/>
      <c r="Q161" s="239"/>
      <c r="R161" s="239"/>
      <c r="S161" s="239"/>
      <c r="T161" s="24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1" t="s">
        <v>132</v>
      </c>
      <c r="AU161" s="241" t="s">
        <v>90</v>
      </c>
      <c r="AV161" s="13" t="s">
        <v>88</v>
      </c>
      <c r="AW161" s="13" t="s">
        <v>35</v>
      </c>
      <c r="AX161" s="13" t="s">
        <v>80</v>
      </c>
      <c r="AY161" s="241" t="s">
        <v>123</v>
      </c>
    </row>
    <row r="162" s="13" customFormat="1">
      <c r="A162" s="13"/>
      <c r="B162" s="231"/>
      <c r="C162" s="232"/>
      <c r="D162" s="233" t="s">
        <v>132</v>
      </c>
      <c r="E162" s="234" t="s">
        <v>1</v>
      </c>
      <c r="F162" s="235" t="s">
        <v>438</v>
      </c>
      <c r="G162" s="232"/>
      <c r="H162" s="234" t="s">
        <v>1</v>
      </c>
      <c r="I162" s="236"/>
      <c r="J162" s="232"/>
      <c r="K162" s="232"/>
      <c r="L162" s="237"/>
      <c r="M162" s="238"/>
      <c r="N162" s="239"/>
      <c r="O162" s="239"/>
      <c r="P162" s="239"/>
      <c r="Q162" s="239"/>
      <c r="R162" s="239"/>
      <c r="S162" s="239"/>
      <c r="T162" s="24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1" t="s">
        <v>132</v>
      </c>
      <c r="AU162" s="241" t="s">
        <v>90</v>
      </c>
      <c r="AV162" s="13" t="s">
        <v>88</v>
      </c>
      <c r="AW162" s="13" t="s">
        <v>35</v>
      </c>
      <c r="AX162" s="13" t="s">
        <v>80</v>
      </c>
      <c r="AY162" s="241" t="s">
        <v>123</v>
      </c>
    </row>
    <row r="163" s="13" customFormat="1">
      <c r="A163" s="13"/>
      <c r="B163" s="231"/>
      <c r="C163" s="232"/>
      <c r="D163" s="233" t="s">
        <v>132</v>
      </c>
      <c r="E163" s="234" t="s">
        <v>1</v>
      </c>
      <c r="F163" s="235" t="s">
        <v>439</v>
      </c>
      <c r="G163" s="232"/>
      <c r="H163" s="234" t="s">
        <v>1</v>
      </c>
      <c r="I163" s="236"/>
      <c r="J163" s="232"/>
      <c r="K163" s="232"/>
      <c r="L163" s="237"/>
      <c r="M163" s="238"/>
      <c r="N163" s="239"/>
      <c r="O163" s="239"/>
      <c r="P163" s="239"/>
      <c r="Q163" s="239"/>
      <c r="R163" s="239"/>
      <c r="S163" s="239"/>
      <c r="T163" s="24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132</v>
      </c>
      <c r="AU163" s="241" t="s">
        <v>90</v>
      </c>
      <c r="AV163" s="13" t="s">
        <v>88</v>
      </c>
      <c r="AW163" s="13" t="s">
        <v>35</v>
      </c>
      <c r="AX163" s="13" t="s">
        <v>80</v>
      </c>
      <c r="AY163" s="241" t="s">
        <v>123</v>
      </c>
    </row>
    <row r="164" s="14" customFormat="1">
      <c r="A164" s="14"/>
      <c r="B164" s="242"/>
      <c r="C164" s="243"/>
      <c r="D164" s="233" t="s">
        <v>132</v>
      </c>
      <c r="E164" s="244" t="s">
        <v>1</v>
      </c>
      <c r="F164" s="245" t="s">
        <v>88</v>
      </c>
      <c r="G164" s="243"/>
      <c r="H164" s="246">
        <v>1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2" t="s">
        <v>132</v>
      </c>
      <c r="AU164" s="252" t="s">
        <v>90</v>
      </c>
      <c r="AV164" s="14" t="s">
        <v>90</v>
      </c>
      <c r="AW164" s="14" t="s">
        <v>35</v>
      </c>
      <c r="AX164" s="14" t="s">
        <v>80</v>
      </c>
      <c r="AY164" s="252" t="s">
        <v>123</v>
      </c>
    </row>
    <row r="165" s="15" customFormat="1">
      <c r="A165" s="15"/>
      <c r="B165" s="253"/>
      <c r="C165" s="254"/>
      <c r="D165" s="233" t="s">
        <v>132</v>
      </c>
      <c r="E165" s="255" t="s">
        <v>1</v>
      </c>
      <c r="F165" s="256" t="s">
        <v>167</v>
      </c>
      <c r="G165" s="254"/>
      <c r="H165" s="257">
        <v>1</v>
      </c>
      <c r="I165" s="258"/>
      <c r="J165" s="254"/>
      <c r="K165" s="254"/>
      <c r="L165" s="259"/>
      <c r="M165" s="260"/>
      <c r="N165" s="261"/>
      <c r="O165" s="261"/>
      <c r="P165" s="261"/>
      <c r="Q165" s="261"/>
      <c r="R165" s="261"/>
      <c r="S165" s="261"/>
      <c r="T165" s="262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3" t="s">
        <v>132</v>
      </c>
      <c r="AU165" s="263" t="s">
        <v>90</v>
      </c>
      <c r="AV165" s="15" t="s">
        <v>130</v>
      </c>
      <c r="AW165" s="15" t="s">
        <v>35</v>
      </c>
      <c r="AX165" s="15" t="s">
        <v>88</v>
      </c>
      <c r="AY165" s="263" t="s">
        <v>123</v>
      </c>
    </row>
    <row r="166" s="2" customFormat="1" ht="16.5" customHeight="1">
      <c r="A166" s="38"/>
      <c r="B166" s="39"/>
      <c r="C166" s="218" t="s">
        <v>174</v>
      </c>
      <c r="D166" s="218" t="s">
        <v>125</v>
      </c>
      <c r="E166" s="219" t="s">
        <v>440</v>
      </c>
      <c r="F166" s="220" t="s">
        <v>441</v>
      </c>
      <c r="G166" s="221" t="s">
        <v>402</v>
      </c>
      <c r="H166" s="222">
        <v>1</v>
      </c>
      <c r="I166" s="223"/>
      <c r="J166" s="224">
        <f>ROUND(I166*H166,2)</f>
        <v>0</v>
      </c>
      <c r="K166" s="220" t="s">
        <v>1</v>
      </c>
      <c r="L166" s="44"/>
      <c r="M166" s="225" t="s">
        <v>1</v>
      </c>
      <c r="N166" s="226" t="s">
        <v>45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130</v>
      </c>
      <c r="AT166" s="229" t="s">
        <v>125</v>
      </c>
      <c r="AU166" s="229" t="s">
        <v>90</v>
      </c>
      <c r="AY166" s="17" t="s">
        <v>123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88</v>
      </c>
      <c r="BK166" s="230">
        <f>ROUND(I166*H166,2)</f>
        <v>0</v>
      </c>
      <c r="BL166" s="17" t="s">
        <v>130</v>
      </c>
      <c r="BM166" s="229" t="s">
        <v>442</v>
      </c>
    </row>
    <row r="167" s="13" customFormat="1">
      <c r="A167" s="13"/>
      <c r="B167" s="231"/>
      <c r="C167" s="232"/>
      <c r="D167" s="233" t="s">
        <v>132</v>
      </c>
      <c r="E167" s="234" t="s">
        <v>1</v>
      </c>
      <c r="F167" s="235" t="s">
        <v>437</v>
      </c>
      <c r="G167" s="232"/>
      <c r="H167" s="234" t="s">
        <v>1</v>
      </c>
      <c r="I167" s="236"/>
      <c r="J167" s="232"/>
      <c r="K167" s="232"/>
      <c r="L167" s="237"/>
      <c r="M167" s="238"/>
      <c r="N167" s="239"/>
      <c r="O167" s="239"/>
      <c r="P167" s="239"/>
      <c r="Q167" s="239"/>
      <c r="R167" s="239"/>
      <c r="S167" s="239"/>
      <c r="T167" s="24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1" t="s">
        <v>132</v>
      </c>
      <c r="AU167" s="241" t="s">
        <v>90</v>
      </c>
      <c r="AV167" s="13" t="s">
        <v>88</v>
      </c>
      <c r="AW167" s="13" t="s">
        <v>35</v>
      </c>
      <c r="AX167" s="13" t="s">
        <v>80</v>
      </c>
      <c r="AY167" s="241" t="s">
        <v>123</v>
      </c>
    </row>
    <row r="168" s="13" customFormat="1">
      <c r="A168" s="13"/>
      <c r="B168" s="231"/>
      <c r="C168" s="232"/>
      <c r="D168" s="233" t="s">
        <v>132</v>
      </c>
      <c r="E168" s="234" t="s">
        <v>1</v>
      </c>
      <c r="F168" s="235" t="s">
        <v>405</v>
      </c>
      <c r="G168" s="232"/>
      <c r="H168" s="234" t="s">
        <v>1</v>
      </c>
      <c r="I168" s="236"/>
      <c r="J168" s="232"/>
      <c r="K168" s="232"/>
      <c r="L168" s="237"/>
      <c r="M168" s="238"/>
      <c r="N168" s="239"/>
      <c r="O168" s="239"/>
      <c r="P168" s="239"/>
      <c r="Q168" s="239"/>
      <c r="R168" s="239"/>
      <c r="S168" s="239"/>
      <c r="T168" s="24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132</v>
      </c>
      <c r="AU168" s="241" t="s">
        <v>90</v>
      </c>
      <c r="AV168" s="13" t="s">
        <v>88</v>
      </c>
      <c r="AW168" s="13" t="s">
        <v>35</v>
      </c>
      <c r="AX168" s="13" t="s">
        <v>80</v>
      </c>
      <c r="AY168" s="241" t="s">
        <v>123</v>
      </c>
    </row>
    <row r="169" s="13" customFormat="1">
      <c r="A169" s="13"/>
      <c r="B169" s="231"/>
      <c r="C169" s="232"/>
      <c r="D169" s="233" t="s">
        <v>132</v>
      </c>
      <c r="E169" s="234" t="s">
        <v>1</v>
      </c>
      <c r="F169" s="235" t="s">
        <v>443</v>
      </c>
      <c r="G169" s="232"/>
      <c r="H169" s="234" t="s">
        <v>1</v>
      </c>
      <c r="I169" s="236"/>
      <c r="J169" s="232"/>
      <c r="K169" s="232"/>
      <c r="L169" s="237"/>
      <c r="M169" s="238"/>
      <c r="N169" s="239"/>
      <c r="O169" s="239"/>
      <c r="P169" s="239"/>
      <c r="Q169" s="239"/>
      <c r="R169" s="239"/>
      <c r="S169" s="239"/>
      <c r="T169" s="24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1" t="s">
        <v>132</v>
      </c>
      <c r="AU169" s="241" t="s">
        <v>90</v>
      </c>
      <c r="AV169" s="13" t="s">
        <v>88</v>
      </c>
      <c r="AW169" s="13" t="s">
        <v>35</v>
      </c>
      <c r="AX169" s="13" t="s">
        <v>80</v>
      </c>
      <c r="AY169" s="241" t="s">
        <v>123</v>
      </c>
    </row>
    <row r="170" s="13" customFormat="1">
      <c r="A170" s="13"/>
      <c r="B170" s="231"/>
      <c r="C170" s="232"/>
      <c r="D170" s="233" t="s">
        <v>132</v>
      </c>
      <c r="E170" s="234" t="s">
        <v>1</v>
      </c>
      <c r="F170" s="235" t="s">
        <v>444</v>
      </c>
      <c r="G170" s="232"/>
      <c r="H170" s="234" t="s">
        <v>1</v>
      </c>
      <c r="I170" s="236"/>
      <c r="J170" s="232"/>
      <c r="K170" s="232"/>
      <c r="L170" s="237"/>
      <c r="M170" s="238"/>
      <c r="N170" s="239"/>
      <c r="O170" s="239"/>
      <c r="P170" s="239"/>
      <c r="Q170" s="239"/>
      <c r="R170" s="239"/>
      <c r="S170" s="239"/>
      <c r="T170" s="24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1" t="s">
        <v>132</v>
      </c>
      <c r="AU170" s="241" t="s">
        <v>90</v>
      </c>
      <c r="AV170" s="13" t="s">
        <v>88</v>
      </c>
      <c r="AW170" s="13" t="s">
        <v>35</v>
      </c>
      <c r="AX170" s="13" t="s">
        <v>80</v>
      </c>
      <c r="AY170" s="241" t="s">
        <v>123</v>
      </c>
    </row>
    <row r="171" s="14" customFormat="1">
      <c r="A171" s="14"/>
      <c r="B171" s="242"/>
      <c r="C171" s="243"/>
      <c r="D171" s="233" t="s">
        <v>132</v>
      </c>
      <c r="E171" s="244" t="s">
        <v>1</v>
      </c>
      <c r="F171" s="245" t="s">
        <v>88</v>
      </c>
      <c r="G171" s="243"/>
      <c r="H171" s="246">
        <v>1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2" t="s">
        <v>132</v>
      </c>
      <c r="AU171" s="252" t="s">
        <v>90</v>
      </c>
      <c r="AV171" s="14" t="s">
        <v>90</v>
      </c>
      <c r="AW171" s="14" t="s">
        <v>35</v>
      </c>
      <c r="AX171" s="14" t="s">
        <v>80</v>
      </c>
      <c r="AY171" s="252" t="s">
        <v>123</v>
      </c>
    </row>
    <row r="172" s="15" customFormat="1">
      <c r="A172" s="15"/>
      <c r="B172" s="253"/>
      <c r="C172" s="254"/>
      <c r="D172" s="233" t="s">
        <v>132</v>
      </c>
      <c r="E172" s="255" t="s">
        <v>1</v>
      </c>
      <c r="F172" s="256" t="s">
        <v>167</v>
      </c>
      <c r="G172" s="254"/>
      <c r="H172" s="257">
        <v>1</v>
      </c>
      <c r="I172" s="258"/>
      <c r="J172" s="254"/>
      <c r="K172" s="254"/>
      <c r="L172" s="259"/>
      <c r="M172" s="260"/>
      <c r="N172" s="261"/>
      <c r="O172" s="261"/>
      <c r="P172" s="261"/>
      <c r="Q172" s="261"/>
      <c r="R172" s="261"/>
      <c r="S172" s="261"/>
      <c r="T172" s="262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3" t="s">
        <v>132</v>
      </c>
      <c r="AU172" s="263" t="s">
        <v>90</v>
      </c>
      <c r="AV172" s="15" t="s">
        <v>130</v>
      </c>
      <c r="AW172" s="15" t="s">
        <v>35</v>
      </c>
      <c r="AX172" s="15" t="s">
        <v>88</v>
      </c>
      <c r="AY172" s="263" t="s">
        <v>123</v>
      </c>
    </row>
    <row r="173" s="2" customFormat="1" ht="16.5" customHeight="1">
      <c r="A173" s="38"/>
      <c r="B173" s="39"/>
      <c r="C173" s="218" t="s">
        <v>180</v>
      </c>
      <c r="D173" s="218" t="s">
        <v>125</v>
      </c>
      <c r="E173" s="219" t="s">
        <v>445</v>
      </c>
      <c r="F173" s="220" t="s">
        <v>446</v>
      </c>
      <c r="G173" s="221" t="s">
        <v>419</v>
      </c>
      <c r="H173" s="222">
        <v>1</v>
      </c>
      <c r="I173" s="223"/>
      <c r="J173" s="224">
        <f>ROUND(I173*H173,2)</f>
        <v>0</v>
      </c>
      <c r="K173" s="220" t="s">
        <v>1</v>
      </c>
      <c r="L173" s="44"/>
      <c r="M173" s="225" t="s">
        <v>1</v>
      </c>
      <c r="N173" s="226" t="s">
        <v>45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130</v>
      </c>
      <c r="AT173" s="229" t="s">
        <v>125</v>
      </c>
      <c r="AU173" s="229" t="s">
        <v>90</v>
      </c>
      <c r="AY173" s="17" t="s">
        <v>123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88</v>
      </c>
      <c r="BK173" s="230">
        <f>ROUND(I173*H173,2)</f>
        <v>0</v>
      </c>
      <c r="BL173" s="17" t="s">
        <v>130</v>
      </c>
      <c r="BM173" s="229" t="s">
        <v>447</v>
      </c>
    </row>
    <row r="174" s="13" customFormat="1">
      <c r="A174" s="13"/>
      <c r="B174" s="231"/>
      <c r="C174" s="232"/>
      <c r="D174" s="233" t="s">
        <v>132</v>
      </c>
      <c r="E174" s="234" t="s">
        <v>1</v>
      </c>
      <c r="F174" s="235" t="s">
        <v>448</v>
      </c>
      <c r="G174" s="232"/>
      <c r="H174" s="234" t="s">
        <v>1</v>
      </c>
      <c r="I174" s="236"/>
      <c r="J174" s="232"/>
      <c r="K174" s="232"/>
      <c r="L174" s="237"/>
      <c r="M174" s="238"/>
      <c r="N174" s="239"/>
      <c r="O174" s="239"/>
      <c r="P174" s="239"/>
      <c r="Q174" s="239"/>
      <c r="R174" s="239"/>
      <c r="S174" s="239"/>
      <c r="T174" s="24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1" t="s">
        <v>132</v>
      </c>
      <c r="AU174" s="241" t="s">
        <v>90</v>
      </c>
      <c r="AV174" s="13" t="s">
        <v>88</v>
      </c>
      <c r="AW174" s="13" t="s">
        <v>35</v>
      </c>
      <c r="AX174" s="13" t="s">
        <v>80</v>
      </c>
      <c r="AY174" s="241" t="s">
        <v>123</v>
      </c>
    </row>
    <row r="175" s="13" customFormat="1">
      <c r="A175" s="13"/>
      <c r="B175" s="231"/>
      <c r="C175" s="232"/>
      <c r="D175" s="233" t="s">
        <v>132</v>
      </c>
      <c r="E175" s="234" t="s">
        <v>1</v>
      </c>
      <c r="F175" s="235" t="s">
        <v>405</v>
      </c>
      <c r="G175" s="232"/>
      <c r="H175" s="234" t="s">
        <v>1</v>
      </c>
      <c r="I175" s="236"/>
      <c r="J175" s="232"/>
      <c r="K175" s="232"/>
      <c r="L175" s="237"/>
      <c r="M175" s="238"/>
      <c r="N175" s="239"/>
      <c r="O175" s="239"/>
      <c r="P175" s="239"/>
      <c r="Q175" s="239"/>
      <c r="R175" s="239"/>
      <c r="S175" s="239"/>
      <c r="T175" s="24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1" t="s">
        <v>132</v>
      </c>
      <c r="AU175" s="241" t="s">
        <v>90</v>
      </c>
      <c r="AV175" s="13" t="s">
        <v>88</v>
      </c>
      <c r="AW175" s="13" t="s">
        <v>35</v>
      </c>
      <c r="AX175" s="13" t="s">
        <v>80</v>
      </c>
      <c r="AY175" s="241" t="s">
        <v>123</v>
      </c>
    </row>
    <row r="176" s="13" customFormat="1">
      <c r="A176" s="13"/>
      <c r="B176" s="231"/>
      <c r="C176" s="232"/>
      <c r="D176" s="233" t="s">
        <v>132</v>
      </c>
      <c r="E176" s="234" t="s">
        <v>1</v>
      </c>
      <c r="F176" s="235" t="s">
        <v>449</v>
      </c>
      <c r="G176" s="232"/>
      <c r="H176" s="234" t="s">
        <v>1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132</v>
      </c>
      <c r="AU176" s="241" t="s">
        <v>90</v>
      </c>
      <c r="AV176" s="13" t="s">
        <v>88</v>
      </c>
      <c r="AW176" s="13" t="s">
        <v>35</v>
      </c>
      <c r="AX176" s="13" t="s">
        <v>80</v>
      </c>
      <c r="AY176" s="241" t="s">
        <v>123</v>
      </c>
    </row>
    <row r="177" s="14" customFormat="1">
      <c r="A177" s="14"/>
      <c r="B177" s="242"/>
      <c r="C177" s="243"/>
      <c r="D177" s="233" t="s">
        <v>132</v>
      </c>
      <c r="E177" s="244" t="s">
        <v>1</v>
      </c>
      <c r="F177" s="245" t="s">
        <v>88</v>
      </c>
      <c r="G177" s="243"/>
      <c r="H177" s="246">
        <v>1</v>
      </c>
      <c r="I177" s="247"/>
      <c r="J177" s="243"/>
      <c r="K177" s="243"/>
      <c r="L177" s="248"/>
      <c r="M177" s="249"/>
      <c r="N177" s="250"/>
      <c r="O177" s="250"/>
      <c r="P177" s="250"/>
      <c r="Q177" s="250"/>
      <c r="R177" s="250"/>
      <c r="S177" s="250"/>
      <c r="T177" s="25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2" t="s">
        <v>132</v>
      </c>
      <c r="AU177" s="252" t="s">
        <v>90</v>
      </c>
      <c r="AV177" s="14" t="s">
        <v>90</v>
      </c>
      <c r="AW177" s="14" t="s">
        <v>35</v>
      </c>
      <c r="AX177" s="14" t="s">
        <v>80</v>
      </c>
      <c r="AY177" s="252" t="s">
        <v>123</v>
      </c>
    </row>
    <row r="178" s="15" customFormat="1">
      <c r="A178" s="15"/>
      <c r="B178" s="253"/>
      <c r="C178" s="254"/>
      <c r="D178" s="233" t="s">
        <v>132</v>
      </c>
      <c r="E178" s="255" t="s">
        <v>1</v>
      </c>
      <c r="F178" s="256" t="s">
        <v>167</v>
      </c>
      <c r="G178" s="254"/>
      <c r="H178" s="257">
        <v>1</v>
      </c>
      <c r="I178" s="258"/>
      <c r="J178" s="254"/>
      <c r="K178" s="254"/>
      <c r="L178" s="259"/>
      <c r="M178" s="260"/>
      <c r="N178" s="261"/>
      <c r="O178" s="261"/>
      <c r="P178" s="261"/>
      <c r="Q178" s="261"/>
      <c r="R178" s="261"/>
      <c r="S178" s="261"/>
      <c r="T178" s="262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3" t="s">
        <v>132</v>
      </c>
      <c r="AU178" s="263" t="s">
        <v>90</v>
      </c>
      <c r="AV178" s="15" t="s">
        <v>130</v>
      </c>
      <c r="AW178" s="15" t="s">
        <v>35</v>
      </c>
      <c r="AX178" s="15" t="s">
        <v>88</v>
      </c>
      <c r="AY178" s="263" t="s">
        <v>123</v>
      </c>
    </row>
    <row r="179" s="2" customFormat="1" ht="16.5" customHeight="1">
      <c r="A179" s="38"/>
      <c r="B179" s="39"/>
      <c r="C179" s="218" t="s">
        <v>186</v>
      </c>
      <c r="D179" s="218" t="s">
        <v>125</v>
      </c>
      <c r="E179" s="219" t="s">
        <v>450</v>
      </c>
      <c r="F179" s="220" t="s">
        <v>451</v>
      </c>
      <c r="G179" s="221" t="s">
        <v>402</v>
      </c>
      <c r="H179" s="222">
        <v>1</v>
      </c>
      <c r="I179" s="223"/>
      <c r="J179" s="224">
        <f>ROUND(I179*H179,2)</f>
        <v>0</v>
      </c>
      <c r="K179" s="220" t="s">
        <v>1</v>
      </c>
      <c r="L179" s="44"/>
      <c r="M179" s="225" t="s">
        <v>1</v>
      </c>
      <c r="N179" s="226" t="s">
        <v>45</v>
      </c>
      <c r="O179" s="91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130</v>
      </c>
      <c r="AT179" s="229" t="s">
        <v>125</v>
      </c>
      <c r="AU179" s="229" t="s">
        <v>90</v>
      </c>
      <c r="AY179" s="17" t="s">
        <v>123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88</v>
      </c>
      <c r="BK179" s="230">
        <f>ROUND(I179*H179,2)</f>
        <v>0</v>
      </c>
      <c r="BL179" s="17" t="s">
        <v>130</v>
      </c>
      <c r="BM179" s="229" t="s">
        <v>452</v>
      </c>
    </row>
    <row r="180" s="13" customFormat="1">
      <c r="A180" s="13"/>
      <c r="B180" s="231"/>
      <c r="C180" s="232"/>
      <c r="D180" s="233" t="s">
        <v>132</v>
      </c>
      <c r="E180" s="234" t="s">
        <v>1</v>
      </c>
      <c r="F180" s="235" t="s">
        <v>453</v>
      </c>
      <c r="G180" s="232"/>
      <c r="H180" s="234" t="s">
        <v>1</v>
      </c>
      <c r="I180" s="236"/>
      <c r="J180" s="232"/>
      <c r="K180" s="232"/>
      <c r="L180" s="237"/>
      <c r="M180" s="238"/>
      <c r="N180" s="239"/>
      <c r="O180" s="239"/>
      <c r="P180" s="239"/>
      <c r="Q180" s="239"/>
      <c r="R180" s="239"/>
      <c r="S180" s="239"/>
      <c r="T180" s="24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1" t="s">
        <v>132</v>
      </c>
      <c r="AU180" s="241" t="s">
        <v>90</v>
      </c>
      <c r="AV180" s="13" t="s">
        <v>88</v>
      </c>
      <c r="AW180" s="13" t="s">
        <v>35</v>
      </c>
      <c r="AX180" s="13" t="s">
        <v>80</v>
      </c>
      <c r="AY180" s="241" t="s">
        <v>123</v>
      </c>
    </row>
    <row r="181" s="13" customFormat="1">
      <c r="A181" s="13"/>
      <c r="B181" s="231"/>
      <c r="C181" s="232"/>
      <c r="D181" s="233" t="s">
        <v>132</v>
      </c>
      <c r="E181" s="234" t="s">
        <v>1</v>
      </c>
      <c r="F181" s="235" t="s">
        <v>405</v>
      </c>
      <c r="G181" s="232"/>
      <c r="H181" s="234" t="s">
        <v>1</v>
      </c>
      <c r="I181" s="236"/>
      <c r="J181" s="232"/>
      <c r="K181" s="232"/>
      <c r="L181" s="237"/>
      <c r="M181" s="238"/>
      <c r="N181" s="239"/>
      <c r="O181" s="239"/>
      <c r="P181" s="239"/>
      <c r="Q181" s="239"/>
      <c r="R181" s="239"/>
      <c r="S181" s="239"/>
      <c r="T181" s="24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1" t="s">
        <v>132</v>
      </c>
      <c r="AU181" s="241" t="s">
        <v>90</v>
      </c>
      <c r="AV181" s="13" t="s">
        <v>88</v>
      </c>
      <c r="AW181" s="13" t="s">
        <v>35</v>
      </c>
      <c r="AX181" s="13" t="s">
        <v>80</v>
      </c>
      <c r="AY181" s="241" t="s">
        <v>123</v>
      </c>
    </row>
    <row r="182" s="13" customFormat="1">
      <c r="A182" s="13"/>
      <c r="B182" s="231"/>
      <c r="C182" s="232"/>
      <c r="D182" s="233" t="s">
        <v>132</v>
      </c>
      <c r="E182" s="234" t="s">
        <v>1</v>
      </c>
      <c r="F182" s="235" t="s">
        <v>454</v>
      </c>
      <c r="G182" s="232"/>
      <c r="H182" s="234" t="s">
        <v>1</v>
      </c>
      <c r="I182" s="236"/>
      <c r="J182" s="232"/>
      <c r="K182" s="232"/>
      <c r="L182" s="237"/>
      <c r="M182" s="238"/>
      <c r="N182" s="239"/>
      <c r="O182" s="239"/>
      <c r="P182" s="239"/>
      <c r="Q182" s="239"/>
      <c r="R182" s="239"/>
      <c r="S182" s="239"/>
      <c r="T182" s="24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1" t="s">
        <v>132</v>
      </c>
      <c r="AU182" s="241" t="s">
        <v>90</v>
      </c>
      <c r="AV182" s="13" t="s">
        <v>88</v>
      </c>
      <c r="AW182" s="13" t="s">
        <v>35</v>
      </c>
      <c r="AX182" s="13" t="s">
        <v>80</v>
      </c>
      <c r="AY182" s="241" t="s">
        <v>123</v>
      </c>
    </row>
    <row r="183" s="13" customFormat="1">
      <c r="A183" s="13"/>
      <c r="B183" s="231"/>
      <c r="C183" s="232"/>
      <c r="D183" s="233" t="s">
        <v>132</v>
      </c>
      <c r="E183" s="234" t="s">
        <v>1</v>
      </c>
      <c r="F183" s="235" t="s">
        <v>455</v>
      </c>
      <c r="G183" s="232"/>
      <c r="H183" s="234" t="s">
        <v>1</v>
      </c>
      <c r="I183" s="236"/>
      <c r="J183" s="232"/>
      <c r="K183" s="232"/>
      <c r="L183" s="237"/>
      <c r="M183" s="238"/>
      <c r="N183" s="239"/>
      <c r="O183" s="239"/>
      <c r="P183" s="239"/>
      <c r="Q183" s="239"/>
      <c r="R183" s="239"/>
      <c r="S183" s="239"/>
      <c r="T183" s="24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1" t="s">
        <v>132</v>
      </c>
      <c r="AU183" s="241" t="s">
        <v>90</v>
      </c>
      <c r="AV183" s="13" t="s">
        <v>88</v>
      </c>
      <c r="AW183" s="13" t="s">
        <v>35</v>
      </c>
      <c r="AX183" s="13" t="s">
        <v>80</v>
      </c>
      <c r="AY183" s="241" t="s">
        <v>123</v>
      </c>
    </row>
    <row r="184" s="13" customFormat="1">
      <c r="A184" s="13"/>
      <c r="B184" s="231"/>
      <c r="C184" s="232"/>
      <c r="D184" s="233" t="s">
        <v>132</v>
      </c>
      <c r="E184" s="234" t="s">
        <v>1</v>
      </c>
      <c r="F184" s="235" t="s">
        <v>456</v>
      </c>
      <c r="G184" s="232"/>
      <c r="H184" s="234" t="s">
        <v>1</v>
      </c>
      <c r="I184" s="236"/>
      <c r="J184" s="232"/>
      <c r="K184" s="232"/>
      <c r="L184" s="237"/>
      <c r="M184" s="238"/>
      <c r="N184" s="239"/>
      <c r="O184" s="239"/>
      <c r="P184" s="239"/>
      <c r="Q184" s="239"/>
      <c r="R184" s="239"/>
      <c r="S184" s="239"/>
      <c r="T184" s="24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1" t="s">
        <v>132</v>
      </c>
      <c r="AU184" s="241" t="s">
        <v>90</v>
      </c>
      <c r="AV184" s="13" t="s">
        <v>88</v>
      </c>
      <c r="AW184" s="13" t="s">
        <v>35</v>
      </c>
      <c r="AX184" s="13" t="s">
        <v>80</v>
      </c>
      <c r="AY184" s="241" t="s">
        <v>123</v>
      </c>
    </row>
    <row r="185" s="13" customFormat="1">
      <c r="A185" s="13"/>
      <c r="B185" s="231"/>
      <c r="C185" s="232"/>
      <c r="D185" s="233" t="s">
        <v>132</v>
      </c>
      <c r="E185" s="234" t="s">
        <v>1</v>
      </c>
      <c r="F185" s="235" t="s">
        <v>457</v>
      </c>
      <c r="G185" s="232"/>
      <c r="H185" s="234" t="s">
        <v>1</v>
      </c>
      <c r="I185" s="236"/>
      <c r="J185" s="232"/>
      <c r="K185" s="232"/>
      <c r="L185" s="237"/>
      <c r="M185" s="238"/>
      <c r="N185" s="239"/>
      <c r="O185" s="239"/>
      <c r="P185" s="239"/>
      <c r="Q185" s="239"/>
      <c r="R185" s="239"/>
      <c r="S185" s="239"/>
      <c r="T185" s="24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1" t="s">
        <v>132</v>
      </c>
      <c r="AU185" s="241" t="s">
        <v>90</v>
      </c>
      <c r="AV185" s="13" t="s">
        <v>88</v>
      </c>
      <c r="AW185" s="13" t="s">
        <v>35</v>
      </c>
      <c r="AX185" s="13" t="s">
        <v>80</v>
      </c>
      <c r="AY185" s="241" t="s">
        <v>123</v>
      </c>
    </row>
    <row r="186" s="13" customFormat="1">
      <c r="A186" s="13"/>
      <c r="B186" s="231"/>
      <c r="C186" s="232"/>
      <c r="D186" s="233" t="s">
        <v>132</v>
      </c>
      <c r="E186" s="234" t="s">
        <v>1</v>
      </c>
      <c r="F186" s="235" t="s">
        <v>458</v>
      </c>
      <c r="G186" s="232"/>
      <c r="H186" s="234" t="s">
        <v>1</v>
      </c>
      <c r="I186" s="236"/>
      <c r="J186" s="232"/>
      <c r="K186" s="232"/>
      <c r="L186" s="237"/>
      <c r="M186" s="238"/>
      <c r="N186" s="239"/>
      <c r="O186" s="239"/>
      <c r="P186" s="239"/>
      <c r="Q186" s="239"/>
      <c r="R186" s="239"/>
      <c r="S186" s="239"/>
      <c r="T186" s="24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1" t="s">
        <v>132</v>
      </c>
      <c r="AU186" s="241" t="s">
        <v>90</v>
      </c>
      <c r="AV186" s="13" t="s">
        <v>88</v>
      </c>
      <c r="AW186" s="13" t="s">
        <v>35</v>
      </c>
      <c r="AX186" s="13" t="s">
        <v>80</v>
      </c>
      <c r="AY186" s="241" t="s">
        <v>123</v>
      </c>
    </row>
    <row r="187" s="14" customFormat="1">
      <c r="A187" s="14"/>
      <c r="B187" s="242"/>
      <c r="C187" s="243"/>
      <c r="D187" s="233" t="s">
        <v>132</v>
      </c>
      <c r="E187" s="244" t="s">
        <v>1</v>
      </c>
      <c r="F187" s="245" t="s">
        <v>88</v>
      </c>
      <c r="G187" s="243"/>
      <c r="H187" s="246">
        <v>1</v>
      </c>
      <c r="I187" s="247"/>
      <c r="J187" s="243"/>
      <c r="K187" s="243"/>
      <c r="L187" s="248"/>
      <c r="M187" s="249"/>
      <c r="N187" s="250"/>
      <c r="O187" s="250"/>
      <c r="P187" s="250"/>
      <c r="Q187" s="250"/>
      <c r="R187" s="250"/>
      <c r="S187" s="250"/>
      <c r="T187" s="25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2" t="s">
        <v>132</v>
      </c>
      <c r="AU187" s="252" t="s">
        <v>90</v>
      </c>
      <c r="AV187" s="14" t="s">
        <v>90</v>
      </c>
      <c r="AW187" s="14" t="s">
        <v>35</v>
      </c>
      <c r="AX187" s="14" t="s">
        <v>80</v>
      </c>
      <c r="AY187" s="252" t="s">
        <v>123</v>
      </c>
    </row>
    <row r="188" s="15" customFormat="1">
      <c r="A188" s="15"/>
      <c r="B188" s="253"/>
      <c r="C188" s="254"/>
      <c r="D188" s="233" t="s">
        <v>132</v>
      </c>
      <c r="E188" s="255" t="s">
        <v>1</v>
      </c>
      <c r="F188" s="256" t="s">
        <v>167</v>
      </c>
      <c r="G188" s="254"/>
      <c r="H188" s="257">
        <v>1</v>
      </c>
      <c r="I188" s="258"/>
      <c r="J188" s="254"/>
      <c r="K188" s="254"/>
      <c r="L188" s="259"/>
      <c r="M188" s="260"/>
      <c r="N188" s="261"/>
      <c r="O188" s="261"/>
      <c r="P188" s="261"/>
      <c r="Q188" s="261"/>
      <c r="R188" s="261"/>
      <c r="S188" s="261"/>
      <c r="T188" s="262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63" t="s">
        <v>132</v>
      </c>
      <c r="AU188" s="263" t="s">
        <v>90</v>
      </c>
      <c r="AV188" s="15" t="s">
        <v>130</v>
      </c>
      <c r="AW188" s="15" t="s">
        <v>35</v>
      </c>
      <c r="AX188" s="15" t="s">
        <v>88</v>
      </c>
      <c r="AY188" s="263" t="s">
        <v>123</v>
      </c>
    </row>
    <row r="189" s="2" customFormat="1" ht="16.5" customHeight="1">
      <c r="A189" s="38"/>
      <c r="B189" s="39"/>
      <c r="C189" s="218" t="s">
        <v>192</v>
      </c>
      <c r="D189" s="218" t="s">
        <v>125</v>
      </c>
      <c r="E189" s="219" t="s">
        <v>459</v>
      </c>
      <c r="F189" s="220" t="s">
        <v>460</v>
      </c>
      <c r="G189" s="221" t="s">
        <v>402</v>
      </c>
      <c r="H189" s="222">
        <v>1</v>
      </c>
      <c r="I189" s="223"/>
      <c r="J189" s="224">
        <f>ROUND(I189*H189,2)</f>
        <v>0</v>
      </c>
      <c r="K189" s="220" t="s">
        <v>1</v>
      </c>
      <c r="L189" s="44"/>
      <c r="M189" s="225" t="s">
        <v>1</v>
      </c>
      <c r="N189" s="226" t="s">
        <v>45</v>
      </c>
      <c r="O189" s="91"/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130</v>
      </c>
      <c r="AT189" s="229" t="s">
        <v>125</v>
      </c>
      <c r="AU189" s="229" t="s">
        <v>90</v>
      </c>
      <c r="AY189" s="17" t="s">
        <v>123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88</v>
      </c>
      <c r="BK189" s="230">
        <f>ROUND(I189*H189,2)</f>
        <v>0</v>
      </c>
      <c r="BL189" s="17" t="s">
        <v>130</v>
      </c>
      <c r="BM189" s="229" t="s">
        <v>461</v>
      </c>
    </row>
    <row r="190" s="13" customFormat="1">
      <c r="A190" s="13"/>
      <c r="B190" s="231"/>
      <c r="C190" s="232"/>
      <c r="D190" s="233" t="s">
        <v>132</v>
      </c>
      <c r="E190" s="234" t="s">
        <v>1</v>
      </c>
      <c r="F190" s="235" t="s">
        <v>460</v>
      </c>
      <c r="G190" s="232"/>
      <c r="H190" s="234" t="s">
        <v>1</v>
      </c>
      <c r="I190" s="236"/>
      <c r="J190" s="232"/>
      <c r="K190" s="232"/>
      <c r="L190" s="237"/>
      <c r="M190" s="238"/>
      <c r="N190" s="239"/>
      <c r="O190" s="239"/>
      <c r="P190" s="239"/>
      <c r="Q190" s="239"/>
      <c r="R190" s="239"/>
      <c r="S190" s="239"/>
      <c r="T190" s="24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1" t="s">
        <v>132</v>
      </c>
      <c r="AU190" s="241" t="s">
        <v>90</v>
      </c>
      <c r="AV190" s="13" t="s">
        <v>88</v>
      </c>
      <c r="AW190" s="13" t="s">
        <v>35</v>
      </c>
      <c r="AX190" s="13" t="s">
        <v>80</v>
      </c>
      <c r="AY190" s="241" t="s">
        <v>123</v>
      </c>
    </row>
    <row r="191" s="13" customFormat="1">
      <c r="A191" s="13"/>
      <c r="B191" s="231"/>
      <c r="C191" s="232"/>
      <c r="D191" s="233" t="s">
        <v>132</v>
      </c>
      <c r="E191" s="234" t="s">
        <v>1</v>
      </c>
      <c r="F191" s="235" t="s">
        <v>405</v>
      </c>
      <c r="G191" s="232"/>
      <c r="H191" s="234" t="s">
        <v>1</v>
      </c>
      <c r="I191" s="236"/>
      <c r="J191" s="232"/>
      <c r="K191" s="232"/>
      <c r="L191" s="237"/>
      <c r="M191" s="238"/>
      <c r="N191" s="239"/>
      <c r="O191" s="239"/>
      <c r="P191" s="239"/>
      <c r="Q191" s="239"/>
      <c r="R191" s="239"/>
      <c r="S191" s="239"/>
      <c r="T191" s="24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1" t="s">
        <v>132</v>
      </c>
      <c r="AU191" s="241" t="s">
        <v>90</v>
      </c>
      <c r="AV191" s="13" t="s">
        <v>88</v>
      </c>
      <c r="AW191" s="13" t="s">
        <v>35</v>
      </c>
      <c r="AX191" s="13" t="s">
        <v>80</v>
      </c>
      <c r="AY191" s="241" t="s">
        <v>123</v>
      </c>
    </row>
    <row r="192" s="13" customFormat="1">
      <c r="A192" s="13"/>
      <c r="B192" s="231"/>
      <c r="C192" s="232"/>
      <c r="D192" s="233" t="s">
        <v>132</v>
      </c>
      <c r="E192" s="234" t="s">
        <v>1</v>
      </c>
      <c r="F192" s="235" t="s">
        <v>462</v>
      </c>
      <c r="G192" s="232"/>
      <c r="H192" s="234" t="s">
        <v>1</v>
      </c>
      <c r="I192" s="236"/>
      <c r="J192" s="232"/>
      <c r="K192" s="232"/>
      <c r="L192" s="237"/>
      <c r="M192" s="238"/>
      <c r="N192" s="239"/>
      <c r="O192" s="239"/>
      <c r="P192" s="239"/>
      <c r="Q192" s="239"/>
      <c r="R192" s="239"/>
      <c r="S192" s="239"/>
      <c r="T192" s="24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1" t="s">
        <v>132</v>
      </c>
      <c r="AU192" s="241" t="s">
        <v>90</v>
      </c>
      <c r="AV192" s="13" t="s">
        <v>88</v>
      </c>
      <c r="AW192" s="13" t="s">
        <v>35</v>
      </c>
      <c r="AX192" s="13" t="s">
        <v>80</v>
      </c>
      <c r="AY192" s="241" t="s">
        <v>123</v>
      </c>
    </row>
    <row r="193" s="14" customFormat="1">
      <c r="A193" s="14"/>
      <c r="B193" s="242"/>
      <c r="C193" s="243"/>
      <c r="D193" s="233" t="s">
        <v>132</v>
      </c>
      <c r="E193" s="244" t="s">
        <v>1</v>
      </c>
      <c r="F193" s="245" t="s">
        <v>88</v>
      </c>
      <c r="G193" s="243"/>
      <c r="H193" s="246">
        <v>1</v>
      </c>
      <c r="I193" s="247"/>
      <c r="J193" s="243"/>
      <c r="K193" s="243"/>
      <c r="L193" s="248"/>
      <c r="M193" s="249"/>
      <c r="N193" s="250"/>
      <c r="O193" s="250"/>
      <c r="P193" s="250"/>
      <c r="Q193" s="250"/>
      <c r="R193" s="250"/>
      <c r="S193" s="250"/>
      <c r="T193" s="25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2" t="s">
        <v>132</v>
      </c>
      <c r="AU193" s="252" t="s">
        <v>90</v>
      </c>
      <c r="AV193" s="14" t="s">
        <v>90</v>
      </c>
      <c r="AW193" s="14" t="s">
        <v>35</v>
      </c>
      <c r="AX193" s="14" t="s">
        <v>80</v>
      </c>
      <c r="AY193" s="252" t="s">
        <v>123</v>
      </c>
    </row>
    <row r="194" s="15" customFormat="1">
      <c r="A194" s="15"/>
      <c r="B194" s="253"/>
      <c r="C194" s="254"/>
      <c r="D194" s="233" t="s">
        <v>132</v>
      </c>
      <c r="E194" s="255" t="s">
        <v>1</v>
      </c>
      <c r="F194" s="256" t="s">
        <v>167</v>
      </c>
      <c r="G194" s="254"/>
      <c r="H194" s="257">
        <v>1</v>
      </c>
      <c r="I194" s="258"/>
      <c r="J194" s="254"/>
      <c r="K194" s="254"/>
      <c r="L194" s="259"/>
      <c r="M194" s="260"/>
      <c r="N194" s="261"/>
      <c r="O194" s="261"/>
      <c r="P194" s="261"/>
      <c r="Q194" s="261"/>
      <c r="R194" s="261"/>
      <c r="S194" s="261"/>
      <c r="T194" s="262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3" t="s">
        <v>132</v>
      </c>
      <c r="AU194" s="263" t="s">
        <v>90</v>
      </c>
      <c r="AV194" s="15" t="s">
        <v>130</v>
      </c>
      <c r="AW194" s="15" t="s">
        <v>35</v>
      </c>
      <c r="AX194" s="15" t="s">
        <v>88</v>
      </c>
      <c r="AY194" s="263" t="s">
        <v>123</v>
      </c>
    </row>
    <row r="195" s="2" customFormat="1" ht="16.5" customHeight="1">
      <c r="A195" s="38"/>
      <c r="B195" s="39"/>
      <c r="C195" s="218" t="s">
        <v>140</v>
      </c>
      <c r="D195" s="218" t="s">
        <v>125</v>
      </c>
      <c r="E195" s="219" t="s">
        <v>463</v>
      </c>
      <c r="F195" s="220" t="s">
        <v>464</v>
      </c>
      <c r="G195" s="221" t="s">
        <v>402</v>
      </c>
      <c r="H195" s="222">
        <v>1</v>
      </c>
      <c r="I195" s="223"/>
      <c r="J195" s="224">
        <f>ROUND(I195*H195,2)</f>
        <v>0</v>
      </c>
      <c r="K195" s="220" t="s">
        <v>1</v>
      </c>
      <c r="L195" s="44"/>
      <c r="M195" s="225" t="s">
        <v>1</v>
      </c>
      <c r="N195" s="226" t="s">
        <v>45</v>
      </c>
      <c r="O195" s="91"/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130</v>
      </c>
      <c r="AT195" s="229" t="s">
        <v>125</v>
      </c>
      <c r="AU195" s="229" t="s">
        <v>90</v>
      </c>
      <c r="AY195" s="17" t="s">
        <v>123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88</v>
      </c>
      <c r="BK195" s="230">
        <f>ROUND(I195*H195,2)</f>
        <v>0</v>
      </c>
      <c r="BL195" s="17" t="s">
        <v>130</v>
      </c>
      <c r="BM195" s="229" t="s">
        <v>465</v>
      </c>
    </row>
    <row r="196" s="13" customFormat="1">
      <c r="A196" s="13"/>
      <c r="B196" s="231"/>
      <c r="C196" s="232"/>
      <c r="D196" s="233" t="s">
        <v>132</v>
      </c>
      <c r="E196" s="234" t="s">
        <v>1</v>
      </c>
      <c r="F196" s="235" t="s">
        <v>466</v>
      </c>
      <c r="G196" s="232"/>
      <c r="H196" s="234" t="s">
        <v>1</v>
      </c>
      <c r="I196" s="236"/>
      <c r="J196" s="232"/>
      <c r="K196" s="232"/>
      <c r="L196" s="237"/>
      <c r="M196" s="238"/>
      <c r="N196" s="239"/>
      <c r="O196" s="239"/>
      <c r="P196" s="239"/>
      <c r="Q196" s="239"/>
      <c r="R196" s="239"/>
      <c r="S196" s="239"/>
      <c r="T196" s="24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1" t="s">
        <v>132</v>
      </c>
      <c r="AU196" s="241" t="s">
        <v>90</v>
      </c>
      <c r="AV196" s="13" t="s">
        <v>88</v>
      </c>
      <c r="AW196" s="13" t="s">
        <v>35</v>
      </c>
      <c r="AX196" s="13" t="s">
        <v>80</v>
      </c>
      <c r="AY196" s="241" t="s">
        <v>123</v>
      </c>
    </row>
    <row r="197" s="13" customFormat="1">
      <c r="A197" s="13"/>
      <c r="B197" s="231"/>
      <c r="C197" s="232"/>
      <c r="D197" s="233" t="s">
        <v>132</v>
      </c>
      <c r="E197" s="234" t="s">
        <v>1</v>
      </c>
      <c r="F197" s="235" t="s">
        <v>405</v>
      </c>
      <c r="G197" s="232"/>
      <c r="H197" s="234" t="s">
        <v>1</v>
      </c>
      <c r="I197" s="236"/>
      <c r="J197" s="232"/>
      <c r="K197" s="232"/>
      <c r="L197" s="237"/>
      <c r="M197" s="238"/>
      <c r="N197" s="239"/>
      <c r="O197" s="239"/>
      <c r="P197" s="239"/>
      <c r="Q197" s="239"/>
      <c r="R197" s="239"/>
      <c r="S197" s="239"/>
      <c r="T197" s="24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1" t="s">
        <v>132</v>
      </c>
      <c r="AU197" s="241" t="s">
        <v>90</v>
      </c>
      <c r="AV197" s="13" t="s">
        <v>88</v>
      </c>
      <c r="AW197" s="13" t="s">
        <v>35</v>
      </c>
      <c r="AX197" s="13" t="s">
        <v>80</v>
      </c>
      <c r="AY197" s="241" t="s">
        <v>123</v>
      </c>
    </row>
    <row r="198" s="13" customFormat="1">
      <c r="A198" s="13"/>
      <c r="B198" s="231"/>
      <c r="C198" s="232"/>
      <c r="D198" s="233" t="s">
        <v>132</v>
      </c>
      <c r="E198" s="234" t="s">
        <v>1</v>
      </c>
      <c r="F198" s="235" t="s">
        <v>467</v>
      </c>
      <c r="G198" s="232"/>
      <c r="H198" s="234" t="s">
        <v>1</v>
      </c>
      <c r="I198" s="236"/>
      <c r="J198" s="232"/>
      <c r="K198" s="232"/>
      <c r="L198" s="237"/>
      <c r="M198" s="238"/>
      <c r="N198" s="239"/>
      <c r="O198" s="239"/>
      <c r="P198" s="239"/>
      <c r="Q198" s="239"/>
      <c r="R198" s="239"/>
      <c r="S198" s="239"/>
      <c r="T198" s="24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1" t="s">
        <v>132</v>
      </c>
      <c r="AU198" s="241" t="s">
        <v>90</v>
      </c>
      <c r="AV198" s="13" t="s">
        <v>88</v>
      </c>
      <c r="AW198" s="13" t="s">
        <v>35</v>
      </c>
      <c r="AX198" s="13" t="s">
        <v>80</v>
      </c>
      <c r="AY198" s="241" t="s">
        <v>123</v>
      </c>
    </row>
    <row r="199" s="13" customFormat="1">
      <c r="A199" s="13"/>
      <c r="B199" s="231"/>
      <c r="C199" s="232"/>
      <c r="D199" s="233" t="s">
        <v>132</v>
      </c>
      <c r="E199" s="234" t="s">
        <v>1</v>
      </c>
      <c r="F199" s="235" t="s">
        <v>468</v>
      </c>
      <c r="G199" s="232"/>
      <c r="H199" s="234" t="s">
        <v>1</v>
      </c>
      <c r="I199" s="236"/>
      <c r="J199" s="232"/>
      <c r="K199" s="232"/>
      <c r="L199" s="237"/>
      <c r="M199" s="238"/>
      <c r="N199" s="239"/>
      <c r="O199" s="239"/>
      <c r="P199" s="239"/>
      <c r="Q199" s="239"/>
      <c r="R199" s="239"/>
      <c r="S199" s="239"/>
      <c r="T199" s="24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1" t="s">
        <v>132</v>
      </c>
      <c r="AU199" s="241" t="s">
        <v>90</v>
      </c>
      <c r="AV199" s="13" t="s">
        <v>88</v>
      </c>
      <c r="AW199" s="13" t="s">
        <v>35</v>
      </c>
      <c r="AX199" s="13" t="s">
        <v>80</v>
      </c>
      <c r="AY199" s="241" t="s">
        <v>123</v>
      </c>
    </row>
    <row r="200" s="13" customFormat="1">
      <c r="A200" s="13"/>
      <c r="B200" s="231"/>
      <c r="C200" s="232"/>
      <c r="D200" s="233" t="s">
        <v>132</v>
      </c>
      <c r="E200" s="234" t="s">
        <v>1</v>
      </c>
      <c r="F200" s="235" t="s">
        <v>469</v>
      </c>
      <c r="G200" s="232"/>
      <c r="H200" s="234" t="s">
        <v>1</v>
      </c>
      <c r="I200" s="236"/>
      <c r="J200" s="232"/>
      <c r="K200" s="232"/>
      <c r="L200" s="237"/>
      <c r="M200" s="238"/>
      <c r="N200" s="239"/>
      <c r="O200" s="239"/>
      <c r="P200" s="239"/>
      <c r="Q200" s="239"/>
      <c r="R200" s="239"/>
      <c r="S200" s="239"/>
      <c r="T200" s="24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1" t="s">
        <v>132</v>
      </c>
      <c r="AU200" s="241" t="s">
        <v>90</v>
      </c>
      <c r="AV200" s="13" t="s">
        <v>88</v>
      </c>
      <c r="AW200" s="13" t="s">
        <v>35</v>
      </c>
      <c r="AX200" s="13" t="s">
        <v>80</v>
      </c>
      <c r="AY200" s="241" t="s">
        <v>123</v>
      </c>
    </row>
    <row r="201" s="13" customFormat="1">
      <c r="A201" s="13"/>
      <c r="B201" s="231"/>
      <c r="C201" s="232"/>
      <c r="D201" s="233" t="s">
        <v>132</v>
      </c>
      <c r="E201" s="234" t="s">
        <v>1</v>
      </c>
      <c r="F201" s="235" t="s">
        <v>470</v>
      </c>
      <c r="G201" s="232"/>
      <c r="H201" s="234" t="s">
        <v>1</v>
      </c>
      <c r="I201" s="236"/>
      <c r="J201" s="232"/>
      <c r="K201" s="232"/>
      <c r="L201" s="237"/>
      <c r="M201" s="238"/>
      <c r="N201" s="239"/>
      <c r="O201" s="239"/>
      <c r="P201" s="239"/>
      <c r="Q201" s="239"/>
      <c r="R201" s="239"/>
      <c r="S201" s="239"/>
      <c r="T201" s="24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1" t="s">
        <v>132</v>
      </c>
      <c r="AU201" s="241" t="s">
        <v>90</v>
      </c>
      <c r="AV201" s="13" t="s">
        <v>88</v>
      </c>
      <c r="AW201" s="13" t="s">
        <v>35</v>
      </c>
      <c r="AX201" s="13" t="s">
        <v>80</v>
      </c>
      <c r="AY201" s="241" t="s">
        <v>123</v>
      </c>
    </row>
    <row r="202" s="14" customFormat="1">
      <c r="A202" s="14"/>
      <c r="B202" s="242"/>
      <c r="C202" s="243"/>
      <c r="D202" s="233" t="s">
        <v>132</v>
      </c>
      <c r="E202" s="244" t="s">
        <v>1</v>
      </c>
      <c r="F202" s="245" t="s">
        <v>88</v>
      </c>
      <c r="G202" s="243"/>
      <c r="H202" s="246">
        <v>1</v>
      </c>
      <c r="I202" s="247"/>
      <c r="J202" s="243"/>
      <c r="K202" s="243"/>
      <c r="L202" s="248"/>
      <c r="M202" s="249"/>
      <c r="N202" s="250"/>
      <c r="O202" s="250"/>
      <c r="P202" s="250"/>
      <c r="Q202" s="250"/>
      <c r="R202" s="250"/>
      <c r="S202" s="250"/>
      <c r="T202" s="25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2" t="s">
        <v>132</v>
      </c>
      <c r="AU202" s="252" t="s">
        <v>90</v>
      </c>
      <c r="AV202" s="14" t="s">
        <v>90</v>
      </c>
      <c r="AW202" s="14" t="s">
        <v>35</v>
      </c>
      <c r="AX202" s="14" t="s">
        <v>80</v>
      </c>
      <c r="AY202" s="252" t="s">
        <v>123</v>
      </c>
    </row>
    <row r="203" s="15" customFormat="1">
      <c r="A203" s="15"/>
      <c r="B203" s="253"/>
      <c r="C203" s="254"/>
      <c r="D203" s="233" t="s">
        <v>132</v>
      </c>
      <c r="E203" s="255" t="s">
        <v>1</v>
      </c>
      <c r="F203" s="256" t="s">
        <v>167</v>
      </c>
      <c r="G203" s="254"/>
      <c r="H203" s="257">
        <v>1</v>
      </c>
      <c r="I203" s="258"/>
      <c r="J203" s="254"/>
      <c r="K203" s="254"/>
      <c r="L203" s="259"/>
      <c r="M203" s="260"/>
      <c r="N203" s="261"/>
      <c r="O203" s="261"/>
      <c r="P203" s="261"/>
      <c r="Q203" s="261"/>
      <c r="R203" s="261"/>
      <c r="S203" s="261"/>
      <c r="T203" s="262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3" t="s">
        <v>132</v>
      </c>
      <c r="AU203" s="263" t="s">
        <v>90</v>
      </c>
      <c r="AV203" s="15" t="s">
        <v>130</v>
      </c>
      <c r="AW203" s="15" t="s">
        <v>35</v>
      </c>
      <c r="AX203" s="15" t="s">
        <v>88</v>
      </c>
      <c r="AY203" s="263" t="s">
        <v>123</v>
      </c>
    </row>
    <row r="204" s="12" customFormat="1" ht="22.8" customHeight="1">
      <c r="A204" s="12"/>
      <c r="B204" s="202"/>
      <c r="C204" s="203"/>
      <c r="D204" s="204" t="s">
        <v>79</v>
      </c>
      <c r="E204" s="216" t="s">
        <v>471</v>
      </c>
      <c r="F204" s="216" t="s">
        <v>472</v>
      </c>
      <c r="G204" s="203"/>
      <c r="H204" s="203"/>
      <c r="I204" s="206"/>
      <c r="J204" s="217">
        <f>BK204</f>
        <v>0</v>
      </c>
      <c r="K204" s="203"/>
      <c r="L204" s="208"/>
      <c r="M204" s="209"/>
      <c r="N204" s="210"/>
      <c r="O204" s="210"/>
      <c r="P204" s="211">
        <f>SUM(P205:P211)</f>
        <v>0</v>
      </c>
      <c r="Q204" s="210"/>
      <c r="R204" s="211">
        <f>SUM(R205:R211)</f>
        <v>0</v>
      </c>
      <c r="S204" s="210"/>
      <c r="T204" s="212">
        <f>SUM(T205:T211)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3" t="s">
        <v>151</v>
      </c>
      <c r="AT204" s="214" t="s">
        <v>79</v>
      </c>
      <c r="AU204" s="214" t="s">
        <v>88</v>
      </c>
      <c r="AY204" s="213" t="s">
        <v>123</v>
      </c>
      <c r="BK204" s="215">
        <f>SUM(BK205:BK211)</f>
        <v>0</v>
      </c>
    </row>
    <row r="205" s="2" customFormat="1" ht="16.5" customHeight="1">
      <c r="A205" s="38"/>
      <c r="B205" s="39"/>
      <c r="C205" s="218" t="s">
        <v>201</v>
      </c>
      <c r="D205" s="218" t="s">
        <v>125</v>
      </c>
      <c r="E205" s="219" t="s">
        <v>473</v>
      </c>
      <c r="F205" s="220" t="s">
        <v>474</v>
      </c>
      <c r="G205" s="221" t="s">
        <v>419</v>
      </c>
      <c r="H205" s="222">
        <v>1</v>
      </c>
      <c r="I205" s="223"/>
      <c r="J205" s="224">
        <f>ROUND(I205*H205,2)</f>
        <v>0</v>
      </c>
      <c r="K205" s="220" t="s">
        <v>1</v>
      </c>
      <c r="L205" s="44"/>
      <c r="M205" s="225" t="s">
        <v>1</v>
      </c>
      <c r="N205" s="226" t="s">
        <v>45</v>
      </c>
      <c r="O205" s="91"/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130</v>
      </c>
      <c r="AT205" s="229" t="s">
        <v>125</v>
      </c>
      <c r="AU205" s="229" t="s">
        <v>90</v>
      </c>
      <c r="AY205" s="17" t="s">
        <v>123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88</v>
      </c>
      <c r="BK205" s="230">
        <f>ROUND(I205*H205,2)</f>
        <v>0</v>
      </c>
      <c r="BL205" s="17" t="s">
        <v>130</v>
      </c>
      <c r="BM205" s="229" t="s">
        <v>475</v>
      </c>
    </row>
    <row r="206" s="13" customFormat="1">
      <c r="A206" s="13"/>
      <c r="B206" s="231"/>
      <c r="C206" s="232"/>
      <c r="D206" s="233" t="s">
        <v>132</v>
      </c>
      <c r="E206" s="234" t="s">
        <v>1</v>
      </c>
      <c r="F206" s="235" t="s">
        <v>476</v>
      </c>
      <c r="G206" s="232"/>
      <c r="H206" s="234" t="s">
        <v>1</v>
      </c>
      <c r="I206" s="236"/>
      <c r="J206" s="232"/>
      <c r="K206" s="232"/>
      <c r="L206" s="237"/>
      <c r="M206" s="238"/>
      <c r="N206" s="239"/>
      <c r="O206" s="239"/>
      <c r="P206" s="239"/>
      <c r="Q206" s="239"/>
      <c r="R206" s="239"/>
      <c r="S206" s="239"/>
      <c r="T206" s="24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1" t="s">
        <v>132</v>
      </c>
      <c r="AU206" s="241" t="s">
        <v>90</v>
      </c>
      <c r="AV206" s="13" t="s">
        <v>88</v>
      </c>
      <c r="AW206" s="13" t="s">
        <v>35</v>
      </c>
      <c r="AX206" s="13" t="s">
        <v>80</v>
      </c>
      <c r="AY206" s="241" t="s">
        <v>123</v>
      </c>
    </row>
    <row r="207" s="13" customFormat="1">
      <c r="A207" s="13"/>
      <c r="B207" s="231"/>
      <c r="C207" s="232"/>
      <c r="D207" s="233" t="s">
        <v>132</v>
      </c>
      <c r="E207" s="234" t="s">
        <v>1</v>
      </c>
      <c r="F207" s="235" t="s">
        <v>405</v>
      </c>
      <c r="G207" s="232"/>
      <c r="H207" s="234" t="s">
        <v>1</v>
      </c>
      <c r="I207" s="236"/>
      <c r="J207" s="232"/>
      <c r="K207" s="232"/>
      <c r="L207" s="237"/>
      <c r="M207" s="238"/>
      <c r="N207" s="239"/>
      <c r="O207" s="239"/>
      <c r="P207" s="239"/>
      <c r="Q207" s="239"/>
      <c r="R207" s="239"/>
      <c r="S207" s="239"/>
      <c r="T207" s="24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1" t="s">
        <v>132</v>
      </c>
      <c r="AU207" s="241" t="s">
        <v>90</v>
      </c>
      <c r="AV207" s="13" t="s">
        <v>88</v>
      </c>
      <c r="AW207" s="13" t="s">
        <v>35</v>
      </c>
      <c r="AX207" s="13" t="s">
        <v>80</v>
      </c>
      <c r="AY207" s="241" t="s">
        <v>123</v>
      </c>
    </row>
    <row r="208" s="13" customFormat="1">
      <c r="A208" s="13"/>
      <c r="B208" s="231"/>
      <c r="C208" s="232"/>
      <c r="D208" s="233" t="s">
        <v>132</v>
      </c>
      <c r="E208" s="234" t="s">
        <v>1</v>
      </c>
      <c r="F208" s="235" t="s">
        <v>477</v>
      </c>
      <c r="G208" s="232"/>
      <c r="H208" s="234" t="s">
        <v>1</v>
      </c>
      <c r="I208" s="236"/>
      <c r="J208" s="232"/>
      <c r="K208" s="232"/>
      <c r="L208" s="237"/>
      <c r="M208" s="238"/>
      <c r="N208" s="239"/>
      <c r="O208" s="239"/>
      <c r="P208" s="239"/>
      <c r="Q208" s="239"/>
      <c r="R208" s="239"/>
      <c r="S208" s="239"/>
      <c r="T208" s="24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1" t="s">
        <v>132</v>
      </c>
      <c r="AU208" s="241" t="s">
        <v>90</v>
      </c>
      <c r="AV208" s="13" t="s">
        <v>88</v>
      </c>
      <c r="AW208" s="13" t="s">
        <v>35</v>
      </c>
      <c r="AX208" s="13" t="s">
        <v>80</v>
      </c>
      <c r="AY208" s="241" t="s">
        <v>123</v>
      </c>
    </row>
    <row r="209" s="13" customFormat="1">
      <c r="A209" s="13"/>
      <c r="B209" s="231"/>
      <c r="C209" s="232"/>
      <c r="D209" s="233" t="s">
        <v>132</v>
      </c>
      <c r="E209" s="234" t="s">
        <v>1</v>
      </c>
      <c r="F209" s="235" t="s">
        <v>478</v>
      </c>
      <c r="G209" s="232"/>
      <c r="H209" s="234" t="s">
        <v>1</v>
      </c>
      <c r="I209" s="236"/>
      <c r="J209" s="232"/>
      <c r="K209" s="232"/>
      <c r="L209" s="237"/>
      <c r="M209" s="238"/>
      <c r="N209" s="239"/>
      <c r="O209" s="239"/>
      <c r="P209" s="239"/>
      <c r="Q209" s="239"/>
      <c r="R209" s="239"/>
      <c r="S209" s="239"/>
      <c r="T209" s="24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1" t="s">
        <v>132</v>
      </c>
      <c r="AU209" s="241" t="s">
        <v>90</v>
      </c>
      <c r="AV209" s="13" t="s">
        <v>88</v>
      </c>
      <c r="AW209" s="13" t="s">
        <v>35</v>
      </c>
      <c r="AX209" s="13" t="s">
        <v>80</v>
      </c>
      <c r="AY209" s="241" t="s">
        <v>123</v>
      </c>
    </row>
    <row r="210" s="14" customFormat="1">
      <c r="A210" s="14"/>
      <c r="B210" s="242"/>
      <c r="C210" s="243"/>
      <c r="D210" s="233" t="s">
        <v>132</v>
      </c>
      <c r="E210" s="244" t="s">
        <v>1</v>
      </c>
      <c r="F210" s="245" t="s">
        <v>88</v>
      </c>
      <c r="G210" s="243"/>
      <c r="H210" s="246">
        <v>1</v>
      </c>
      <c r="I210" s="247"/>
      <c r="J210" s="243"/>
      <c r="K210" s="243"/>
      <c r="L210" s="248"/>
      <c r="M210" s="249"/>
      <c r="N210" s="250"/>
      <c r="O210" s="250"/>
      <c r="P210" s="250"/>
      <c r="Q210" s="250"/>
      <c r="R210" s="250"/>
      <c r="S210" s="250"/>
      <c r="T210" s="25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2" t="s">
        <v>132</v>
      </c>
      <c r="AU210" s="252" t="s">
        <v>90</v>
      </c>
      <c r="AV210" s="14" t="s">
        <v>90</v>
      </c>
      <c r="AW210" s="14" t="s">
        <v>35</v>
      </c>
      <c r="AX210" s="14" t="s">
        <v>80</v>
      </c>
      <c r="AY210" s="252" t="s">
        <v>123</v>
      </c>
    </row>
    <row r="211" s="15" customFormat="1">
      <c r="A211" s="15"/>
      <c r="B211" s="253"/>
      <c r="C211" s="254"/>
      <c r="D211" s="233" t="s">
        <v>132</v>
      </c>
      <c r="E211" s="255" t="s">
        <v>1</v>
      </c>
      <c r="F211" s="256" t="s">
        <v>167</v>
      </c>
      <c r="G211" s="254"/>
      <c r="H211" s="257">
        <v>1</v>
      </c>
      <c r="I211" s="258"/>
      <c r="J211" s="254"/>
      <c r="K211" s="254"/>
      <c r="L211" s="259"/>
      <c r="M211" s="260"/>
      <c r="N211" s="261"/>
      <c r="O211" s="261"/>
      <c r="P211" s="261"/>
      <c r="Q211" s="261"/>
      <c r="R211" s="261"/>
      <c r="S211" s="261"/>
      <c r="T211" s="262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63" t="s">
        <v>132</v>
      </c>
      <c r="AU211" s="263" t="s">
        <v>90</v>
      </c>
      <c r="AV211" s="15" t="s">
        <v>130</v>
      </c>
      <c r="AW211" s="15" t="s">
        <v>35</v>
      </c>
      <c r="AX211" s="15" t="s">
        <v>88</v>
      </c>
      <c r="AY211" s="263" t="s">
        <v>123</v>
      </c>
    </row>
    <row r="212" s="12" customFormat="1" ht="22.8" customHeight="1">
      <c r="A212" s="12"/>
      <c r="B212" s="202"/>
      <c r="C212" s="203"/>
      <c r="D212" s="204" t="s">
        <v>79</v>
      </c>
      <c r="E212" s="216" t="s">
        <v>479</v>
      </c>
      <c r="F212" s="216" t="s">
        <v>480</v>
      </c>
      <c r="G212" s="203"/>
      <c r="H212" s="203"/>
      <c r="I212" s="206"/>
      <c r="J212" s="217">
        <f>BK212</f>
        <v>0</v>
      </c>
      <c r="K212" s="203"/>
      <c r="L212" s="208"/>
      <c r="M212" s="209"/>
      <c r="N212" s="210"/>
      <c r="O212" s="210"/>
      <c r="P212" s="211">
        <f>SUM(P213:P219)</f>
        <v>0</v>
      </c>
      <c r="Q212" s="210"/>
      <c r="R212" s="211">
        <f>SUM(R213:R219)</f>
        <v>0</v>
      </c>
      <c r="S212" s="210"/>
      <c r="T212" s="212">
        <f>SUM(T213:T219)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3" t="s">
        <v>151</v>
      </c>
      <c r="AT212" s="214" t="s">
        <v>79</v>
      </c>
      <c r="AU212" s="214" t="s">
        <v>88</v>
      </c>
      <c r="AY212" s="213" t="s">
        <v>123</v>
      </c>
      <c r="BK212" s="215">
        <f>SUM(BK213:BK219)</f>
        <v>0</v>
      </c>
    </row>
    <row r="213" s="2" customFormat="1" ht="16.5" customHeight="1">
      <c r="A213" s="38"/>
      <c r="B213" s="39"/>
      <c r="C213" s="218" t="s">
        <v>207</v>
      </c>
      <c r="D213" s="218" t="s">
        <v>125</v>
      </c>
      <c r="E213" s="219" t="s">
        <v>481</v>
      </c>
      <c r="F213" s="220" t="s">
        <v>482</v>
      </c>
      <c r="G213" s="221" t="s">
        <v>402</v>
      </c>
      <c r="H213" s="222">
        <v>1</v>
      </c>
      <c r="I213" s="223"/>
      <c r="J213" s="224">
        <f>ROUND(I213*H213,2)</f>
        <v>0</v>
      </c>
      <c r="K213" s="220" t="s">
        <v>1</v>
      </c>
      <c r="L213" s="44"/>
      <c r="M213" s="225" t="s">
        <v>1</v>
      </c>
      <c r="N213" s="226" t="s">
        <v>45</v>
      </c>
      <c r="O213" s="91"/>
      <c r="P213" s="227">
        <f>O213*H213</f>
        <v>0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130</v>
      </c>
      <c r="AT213" s="229" t="s">
        <v>125</v>
      </c>
      <c r="AU213" s="229" t="s">
        <v>90</v>
      </c>
      <c r="AY213" s="17" t="s">
        <v>123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88</v>
      </c>
      <c r="BK213" s="230">
        <f>ROUND(I213*H213,2)</f>
        <v>0</v>
      </c>
      <c r="BL213" s="17" t="s">
        <v>130</v>
      </c>
      <c r="BM213" s="229" t="s">
        <v>483</v>
      </c>
    </row>
    <row r="214" s="13" customFormat="1">
      <c r="A214" s="13"/>
      <c r="B214" s="231"/>
      <c r="C214" s="232"/>
      <c r="D214" s="233" t="s">
        <v>132</v>
      </c>
      <c r="E214" s="234" t="s">
        <v>1</v>
      </c>
      <c r="F214" s="235" t="s">
        <v>405</v>
      </c>
      <c r="G214" s="232"/>
      <c r="H214" s="234" t="s">
        <v>1</v>
      </c>
      <c r="I214" s="236"/>
      <c r="J214" s="232"/>
      <c r="K214" s="232"/>
      <c r="L214" s="237"/>
      <c r="M214" s="238"/>
      <c r="N214" s="239"/>
      <c r="O214" s="239"/>
      <c r="P214" s="239"/>
      <c r="Q214" s="239"/>
      <c r="R214" s="239"/>
      <c r="S214" s="239"/>
      <c r="T214" s="24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1" t="s">
        <v>132</v>
      </c>
      <c r="AU214" s="241" t="s">
        <v>90</v>
      </c>
      <c r="AV214" s="13" t="s">
        <v>88</v>
      </c>
      <c r="AW214" s="13" t="s">
        <v>35</v>
      </c>
      <c r="AX214" s="13" t="s">
        <v>80</v>
      </c>
      <c r="AY214" s="241" t="s">
        <v>123</v>
      </c>
    </row>
    <row r="215" s="13" customFormat="1">
      <c r="A215" s="13"/>
      <c r="B215" s="231"/>
      <c r="C215" s="232"/>
      <c r="D215" s="233" t="s">
        <v>132</v>
      </c>
      <c r="E215" s="234" t="s">
        <v>1</v>
      </c>
      <c r="F215" s="235" t="s">
        <v>484</v>
      </c>
      <c r="G215" s="232"/>
      <c r="H215" s="234" t="s">
        <v>1</v>
      </c>
      <c r="I215" s="236"/>
      <c r="J215" s="232"/>
      <c r="K215" s="232"/>
      <c r="L215" s="237"/>
      <c r="M215" s="238"/>
      <c r="N215" s="239"/>
      <c r="O215" s="239"/>
      <c r="P215" s="239"/>
      <c r="Q215" s="239"/>
      <c r="R215" s="239"/>
      <c r="S215" s="239"/>
      <c r="T215" s="24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1" t="s">
        <v>132</v>
      </c>
      <c r="AU215" s="241" t="s">
        <v>90</v>
      </c>
      <c r="AV215" s="13" t="s">
        <v>88</v>
      </c>
      <c r="AW215" s="13" t="s">
        <v>35</v>
      </c>
      <c r="AX215" s="13" t="s">
        <v>80</v>
      </c>
      <c r="AY215" s="241" t="s">
        <v>123</v>
      </c>
    </row>
    <row r="216" s="13" customFormat="1">
      <c r="A216" s="13"/>
      <c r="B216" s="231"/>
      <c r="C216" s="232"/>
      <c r="D216" s="233" t="s">
        <v>132</v>
      </c>
      <c r="E216" s="234" t="s">
        <v>1</v>
      </c>
      <c r="F216" s="235" t="s">
        <v>485</v>
      </c>
      <c r="G216" s="232"/>
      <c r="H216" s="234" t="s">
        <v>1</v>
      </c>
      <c r="I216" s="236"/>
      <c r="J216" s="232"/>
      <c r="K216" s="232"/>
      <c r="L216" s="237"/>
      <c r="M216" s="238"/>
      <c r="N216" s="239"/>
      <c r="O216" s="239"/>
      <c r="P216" s="239"/>
      <c r="Q216" s="239"/>
      <c r="R216" s="239"/>
      <c r="S216" s="239"/>
      <c r="T216" s="24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1" t="s">
        <v>132</v>
      </c>
      <c r="AU216" s="241" t="s">
        <v>90</v>
      </c>
      <c r="AV216" s="13" t="s">
        <v>88</v>
      </c>
      <c r="AW216" s="13" t="s">
        <v>35</v>
      </c>
      <c r="AX216" s="13" t="s">
        <v>80</v>
      </c>
      <c r="AY216" s="241" t="s">
        <v>123</v>
      </c>
    </row>
    <row r="217" s="13" customFormat="1">
      <c r="A217" s="13"/>
      <c r="B217" s="231"/>
      <c r="C217" s="232"/>
      <c r="D217" s="233" t="s">
        <v>132</v>
      </c>
      <c r="E217" s="234" t="s">
        <v>1</v>
      </c>
      <c r="F217" s="235" t="s">
        <v>486</v>
      </c>
      <c r="G217" s="232"/>
      <c r="H217" s="234" t="s">
        <v>1</v>
      </c>
      <c r="I217" s="236"/>
      <c r="J217" s="232"/>
      <c r="K217" s="232"/>
      <c r="L217" s="237"/>
      <c r="M217" s="238"/>
      <c r="N217" s="239"/>
      <c r="O217" s="239"/>
      <c r="P217" s="239"/>
      <c r="Q217" s="239"/>
      <c r="R217" s="239"/>
      <c r="S217" s="239"/>
      <c r="T217" s="24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1" t="s">
        <v>132</v>
      </c>
      <c r="AU217" s="241" t="s">
        <v>90</v>
      </c>
      <c r="AV217" s="13" t="s">
        <v>88</v>
      </c>
      <c r="AW217" s="13" t="s">
        <v>35</v>
      </c>
      <c r="AX217" s="13" t="s">
        <v>80</v>
      </c>
      <c r="AY217" s="241" t="s">
        <v>123</v>
      </c>
    </row>
    <row r="218" s="14" customFormat="1">
      <c r="A218" s="14"/>
      <c r="B218" s="242"/>
      <c r="C218" s="243"/>
      <c r="D218" s="233" t="s">
        <v>132</v>
      </c>
      <c r="E218" s="244" t="s">
        <v>1</v>
      </c>
      <c r="F218" s="245" t="s">
        <v>88</v>
      </c>
      <c r="G218" s="243"/>
      <c r="H218" s="246">
        <v>1</v>
      </c>
      <c r="I218" s="247"/>
      <c r="J218" s="243"/>
      <c r="K218" s="243"/>
      <c r="L218" s="248"/>
      <c r="M218" s="249"/>
      <c r="N218" s="250"/>
      <c r="O218" s="250"/>
      <c r="P218" s="250"/>
      <c r="Q218" s="250"/>
      <c r="R218" s="250"/>
      <c r="S218" s="250"/>
      <c r="T218" s="25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2" t="s">
        <v>132</v>
      </c>
      <c r="AU218" s="252" t="s">
        <v>90</v>
      </c>
      <c r="AV218" s="14" t="s">
        <v>90</v>
      </c>
      <c r="AW218" s="14" t="s">
        <v>35</v>
      </c>
      <c r="AX218" s="14" t="s">
        <v>80</v>
      </c>
      <c r="AY218" s="252" t="s">
        <v>123</v>
      </c>
    </row>
    <row r="219" s="15" customFormat="1">
      <c r="A219" s="15"/>
      <c r="B219" s="253"/>
      <c r="C219" s="254"/>
      <c r="D219" s="233" t="s">
        <v>132</v>
      </c>
      <c r="E219" s="255" t="s">
        <v>1</v>
      </c>
      <c r="F219" s="256" t="s">
        <v>167</v>
      </c>
      <c r="G219" s="254"/>
      <c r="H219" s="257">
        <v>1</v>
      </c>
      <c r="I219" s="258"/>
      <c r="J219" s="254"/>
      <c r="K219" s="254"/>
      <c r="L219" s="259"/>
      <c r="M219" s="279"/>
      <c r="N219" s="280"/>
      <c r="O219" s="280"/>
      <c r="P219" s="280"/>
      <c r="Q219" s="280"/>
      <c r="R219" s="280"/>
      <c r="S219" s="280"/>
      <c r="T219" s="281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3" t="s">
        <v>132</v>
      </c>
      <c r="AU219" s="263" t="s">
        <v>90</v>
      </c>
      <c r="AV219" s="15" t="s">
        <v>130</v>
      </c>
      <c r="AW219" s="15" t="s">
        <v>35</v>
      </c>
      <c r="AX219" s="15" t="s">
        <v>88</v>
      </c>
      <c r="AY219" s="263" t="s">
        <v>123</v>
      </c>
    </row>
    <row r="220" s="2" customFormat="1" ht="6.96" customHeight="1">
      <c r="A220" s="38"/>
      <c r="B220" s="66"/>
      <c r="C220" s="67"/>
      <c r="D220" s="67"/>
      <c r="E220" s="67"/>
      <c r="F220" s="67"/>
      <c r="G220" s="67"/>
      <c r="H220" s="67"/>
      <c r="I220" s="67"/>
      <c r="J220" s="67"/>
      <c r="K220" s="67"/>
      <c r="L220" s="44"/>
      <c r="M220" s="38"/>
      <c r="O220" s="38"/>
      <c r="P220" s="38"/>
      <c r="Q220" s="38"/>
      <c r="R220" s="38"/>
      <c r="S220" s="38"/>
      <c r="T220" s="38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</row>
  </sheetData>
  <sheetProtection sheet="1" autoFilter="0" formatColumns="0" formatRows="0" objects="1" scenarios="1" spinCount="100000" saltValue="mo05Bxg3E26Sf9bgBiugzGqWf5fEIlTkReGq2yyg1KnAkvxTUVnXIV6IqRP94eQTy6sKrZH9aMrPqHzXLX+b1Q==" hashValue="AI67Sqf8euSAUHE1IfviSWI9ciRNLE9Wj7bYI7cooLtAK8IasIT6Qs3Biuqa1lXREWFvPmyYerlhhQkc5jnM6A==" algorithmName="SHA-512" password="CC35"/>
  <autoFilter ref="C120:K219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Milena Uhlárová</dc:creator>
  <cp:lastModifiedBy>Milena Uhlárová</cp:lastModifiedBy>
  <dcterms:created xsi:type="dcterms:W3CDTF">2022-05-18T13:53:15Z</dcterms:created>
  <dcterms:modified xsi:type="dcterms:W3CDTF">2022-05-18T13:53:18Z</dcterms:modified>
</cp:coreProperties>
</file>