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tropkov MK  2022\Vysvetlenie 1\"/>
    </mc:Choice>
  </mc:AlternateContent>
  <xr:revisionPtr revIDLastSave="0" documentId="13_ncr:1_{2CD8E72F-FAE6-467E-BEB5-47A90E8755BF}" xr6:coauthVersionLast="47" xr6:coauthVersionMax="47" xr10:uidLastSave="{00000000-0000-0000-0000-000000000000}"/>
  <bookViews>
    <workbookView xWindow="28680" yWindow="-120" windowWidth="29040" windowHeight="15840" activeTab="4" xr2:uid="{9CCA0ECC-C96C-4A4F-B30F-D9D3508726FB}"/>
  </bookViews>
  <sheets>
    <sheet name="Rekapitulácia" sheetId="1" r:id="rId1"/>
    <sheet name="Krycí list stavby" sheetId="2" r:id="rId2"/>
    <sheet name="SO 15776" sheetId="3" r:id="rId3"/>
    <sheet name="SO 15778" sheetId="4" r:id="rId4"/>
    <sheet name="SO 15779" sheetId="5" r:id="rId5"/>
    <sheet name="SO 15780" sheetId="6" r:id="rId6"/>
  </sheets>
  <definedNames>
    <definedName name="_xlnm.Print_Area" localSheetId="2">'SO 15776'!$B$2:$V$163</definedName>
    <definedName name="_xlnm.Print_Area" localSheetId="3">'SO 15778'!$B$2:$V$102</definedName>
    <definedName name="_xlnm.Print_Area" localSheetId="4">'SO 15779'!$B$2:$V$106</definedName>
    <definedName name="_xlnm.Print_Area" localSheetId="5">'SO 15780'!$B$2:$V$98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I17" i="2"/>
  <c r="I16" i="2"/>
  <c r="I14" i="2"/>
  <c r="E18" i="2"/>
  <c r="E19" i="2"/>
  <c r="D19" i="2"/>
  <c r="C19" i="2"/>
  <c r="D18" i="2"/>
  <c r="C18" i="2"/>
  <c r="E17" i="2"/>
  <c r="D17" i="2"/>
  <c r="C17" i="2"/>
  <c r="E16" i="2"/>
  <c r="D16" i="2"/>
  <c r="C16" i="2"/>
  <c r="F11" i="1"/>
  <c r="E10" i="1"/>
  <c r="D10" i="1"/>
  <c r="E9" i="1"/>
  <c r="D9" i="1"/>
  <c r="E8" i="1"/>
  <c r="D8" i="1"/>
  <c r="E7" i="1"/>
  <c r="E11" i="1" s="1"/>
  <c r="D7" i="1"/>
  <c r="D11" i="1" s="1"/>
  <c r="K10" i="1"/>
  <c r="H29" i="6"/>
  <c r="P29" i="6" s="1"/>
  <c r="P17" i="6"/>
  <c r="P16" i="6"/>
  <c r="P20" i="6" s="1"/>
  <c r="Y98" i="6"/>
  <c r="Z98" i="6"/>
  <c r="I59" i="6"/>
  <c r="H59" i="6"/>
  <c r="S95" i="6"/>
  <c r="V95" i="6"/>
  <c r="M95" i="6"/>
  <c r="F59" i="6" s="1"/>
  <c r="I95" i="6"/>
  <c r="G59" i="6" s="1"/>
  <c r="K94" i="6"/>
  <c r="J94" i="6"/>
  <c r="S94" i="6"/>
  <c r="L94" i="6"/>
  <c r="L95" i="6" s="1"/>
  <c r="E59" i="6" s="1"/>
  <c r="I94" i="6"/>
  <c r="V91" i="6"/>
  <c r="I58" i="6" s="1"/>
  <c r="M91" i="6"/>
  <c r="F58" i="6" s="1"/>
  <c r="K90" i="6"/>
  <c r="J90" i="6"/>
  <c r="S90" i="6"/>
  <c r="L90" i="6"/>
  <c r="I90" i="6"/>
  <c r="I91" i="6" s="1"/>
  <c r="G58" i="6" s="1"/>
  <c r="K89" i="6"/>
  <c r="J89" i="6"/>
  <c r="S89" i="6"/>
  <c r="S91" i="6" s="1"/>
  <c r="H58" i="6" s="1"/>
  <c r="L89" i="6"/>
  <c r="L91" i="6" s="1"/>
  <c r="E58" i="6" s="1"/>
  <c r="I89" i="6"/>
  <c r="F57" i="6"/>
  <c r="S86" i="6"/>
  <c r="H57" i="6" s="1"/>
  <c r="V86" i="6"/>
  <c r="I57" i="6" s="1"/>
  <c r="M86" i="6"/>
  <c r="K85" i="6"/>
  <c r="J85" i="6"/>
  <c r="S85" i="6"/>
  <c r="L85" i="6"/>
  <c r="L86" i="6" s="1"/>
  <c r="E57" i="6" s="1"/>
  <c r="I85" i="6"/>
  <c r="I86" i="6" s="1"/>
  <c r="G57" i="6" s="1"/>
  <c r="V82" i="6"/>
  <c r="I56" i="6" s="1"/>
  <c r="M82" i="6"/>
  <c r="K81" i="6"/>
  <c r="J81" i="6"/>
  <c r="S81" i="6"/>
  <c r="L81" i="6"/>
  <c r="I81" i="6"/>
  <c r="K80" i="6"/>
  <c r="K98" i="6" s="1"/>
  <c r="J80" i="6"/>
  <c r="S80" i="6"/>
  <c r="L80" i="6"/>
  <c r="I80" i="6"/>
  <c r="K79" i="6"/>
  <c r="J79" i="6"/>
  <c r="S79" i="6"/>
  <c r="S82" i="6" s="1"/>
  <c r="H56" i="6" s="1"/>
  <c r="L79" i="6"/>
  <c r="I79" i="6"/>
  <c r="K9" i="1"/>
  <c r="H29" i="5"/>
  <c r="P29" i="5" s="1"/>
  <c r="P17" i="5"/>
  <c r="P16" i="5"/>
  <c r="Y106" i="5"/>
  <c r="Z106" i="5"/>
  <c r="M105" i="5"/>
  <c r="F61" i="5" s="1"/>
  <c r="D15" i="5" s="1"/>
  <c r="F60" i="5"/>
  <c r="S103" i="5"/>
  <c r="H60" i="5" s="1"/>
  <c r="V103" i="5"/>
  <c r="I60" i="5" s="1"/>
  <c r="M103" i="5"/>
  <c r="K102" i="5"/>
  <c r="J102" i="5"/>
  <c r="S102" i="5"/>
  <c r="L102" i="5"/>
  <c r="L103" i="5" s="1"/>
  <c r="E60" i="5" s="1"/>
  <c r="I102" i="5"/>
  <c r="I103" i="5" s="1"/>
  <c r="G60" i="5" s="1"/>
  <c r="F59" i="5"/>
  <c r="V99" i="5"/>
  <c r="I59" i="5" s="1"/>
  <c r="M99" i="5"/>
  <c r="K98" i="5"/>
  <c r="J98" i="5"/>
  <c r="S98" i="5"/>
  <c r="L98" i="5"/>
  <c r="I98" i="5"/>
  <c r="K97" i="5"/>
  <c r="J97" i="5"/>
  <c r="S97" i="5"/>
  <c r="L97" i="5"/>
  <c r="I97" i="5"/>
  <c r="K96" i="5"/>
  <c r="J96" i="5"/>
  <c r="S96" i="5"/>
  <c r="S99" i="5" s="1"/>
  <c r="H59" i="5" s="1"/>
  <c r="L96" i="5"/>
  <c r="I96" i="5"/>
  <c r="K95" i="5"/>
  <c r="J95" i="5"/>
  <c r="S95" i="5"/>
  <c r="L95" i="5"/>
  <c r="I95" i="5"/>
  <c r="I58" i="5"/>
  <c r="S92" i="5"/>
  <c r="H58" i="5" s="1"/>
  <c r="V92" i="5"/>
  <c r="V105" i="5" s="1"/>
  <c r="I61" i="5" s="1"/>
  <c r="M92" i="5"/>
  <c r="F58" i="5" s="1"/>
  <c r="K91" i="5"/>
  <c r="J91" i="5"/>
  <c r="S91" i="5"/>
  <c r="L91" i="5"/>
  <c r="L92" i="5" s="1"/>
  <c r="E58" i="5" s="1"/>
  <c r="I91" i="5"/>
  <c r="I92" i="5" s="1"/>
  <c r="G58" i="5" s="1"/>
  <c r="K90" i="5"/>
  <c r="J90" i="5"/>
  <c r="S90" i="5"/>
  <c r="L90" i="5"/>
  <c r="I90" i="5"/>
  <c r="F57" i="5"/>
  <c r="V87" i="5"/>
  <c r="I57" i="5" s="1"/>
  <c r="M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S87" i="5" s="1"/>
  <c r="H57" i="5" s="1"/>
  <c r="L84" i="5"/>
  <c r="I84" i="5"/>
  <c r="I56" i="5"/>
  <c r="G56" i="5"/>
  <c r="F56" i="5"/>
  <c r="V81" i="5"/>
  <c r="M81" i="5"/>
  <c r="L81" i="5"/>
  <c r="E56" i="5" s="1"/>
  <c r="I81" i="5"/>
  <c r="K80" i="5"/>
  <c r="K106" i="5" s="1"/>
  <c r="J80" i="5"/>
  <c r="S80" i="5"/>
  <c r="S81" i="5" s="1"/>
  <c r="L80" i="5"/>
  <c r="I80" i="5"/>
  <c r="P20" i="5"/>
  <c r="K8" i="1"/>
  <c r="H29" i="4"/>
  <c r="P29" i="4" s="1"/>
  <c r="P17" i="4"/>
  <c r="P16" i="4"/>
  <c r="P20" i="4" s="1"/>
  <c r="Y102" i="4"/>
  <c r="Z102" i="4"/>
  <c r="I59" i="4"/>
  <c r="F59" i="4"/>
  <c r="S99" i="4"/>
  <c r="H59" i="4" s="1"/>
  <c r="V99" i="4"/>
  <c r="M99" i="4"/>
  <c r="K98" i="4"/>
  <c r="J98" i="4"/>
  <c r="S98" i="4"/>
  <c r="L98" i="4"/>
  <c r="L99" i="4" s="1"/>
  <c r="E59" i="4" s="1"/>
  <c r="I98" i="4"/>
  <c r="I99" i="4" s="1"/>
  <c r="G59" i="4" s="1"/>
  <c r="S95" i="4"/>
  <c r="H58" i="4" s="1"/>
  <c r="V95" i="4"/>
  <c r="I58" i="4" s="1"/>
  <c r="K94" i="4"/>
  <c r="J94" i="4"/>
  <c r="S94" i="4"/>
  <c r="M94" i="4"/>
  <c r="M95" i="4" s="1"/>
  <c r="I94" i="4"/>
  <c r="K93" i="4"/>
  <c r="J93" i="4"/>
  <c r="S93" i="4"/>
  <c r="L93" i="4"/>
  <c r="L95" i="4" s="1"/>
  <c r="E58" i="4" s="1"/>
  <c r="I93" i="4"/>
  <c r="I57" i="4"/>
  <c r="V90" i="4"/>
  <c r="M90" i="4"/>
  <c r="F57" i="4" s="1"/>
  <c r="K89" i="4"/>
  <c r="J89" i="4"/>
  <c r="S89" i="4"/>
  <c r="M89" i="4"/>
  <c r="I89" i="4"/>
  <c r="K88" i="4"/>
  <c r="J88" i="4"/>
  <c r="S88" i="4"/>
  <c r="L88" i="4"/>
  <c r="I88" i="4"/>
  <c r="K87" i="4"/>
  <c r="J87" i="4"/>
  <c r="S87" i="4"/>
  <c r="S90" i="4" s="1"/>
  <c r="H57" i="4" s="1"/>
  <c r="L87" i="4"/>
  <c r="I87" i="4"/>
  <c r="I90" i="4" s="1"/>
  <c r="G57" i="4" s="1"/>
  <c r="I56" i="4"/>
  <c r="V84" i="4"/>
  <c r="M84" i="4"/>
  <c r="F56" i="4" s="1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K102" i="4" s="1"/>
  <c r="J79" i="4"/>
  <c r="S79" i="4"/>
  <c r="S84" i="4" s="1"/>
  <c r="H56" i="4" s="1"/>
  <c r="L79" i="4"/>
  <c r="I79" i="4"/>
  <c r="I84" i="4" s="1"/>
  <c r="G56" i="4" s="1"/>
  <c r="K7" i="1"/>
  <c r="H29" i="3"/>
  <c r="P29" i="3" s="1"/>
  <c r="P17" i="3"/>
  <c r="P16" i="3"/>
  <c r="Y163" i="3"/>
  <c r="Z163" i="3"/>
  <c r="F62" i="3"/>
  <c r="V160" i="3"/>
  <c r="I62" i="3" s="1"/>
  <c r="M160" i="3"/>
  <c r="K159" i="3"/>
  <c r="J159" i="3"/>
  <c r="S159" i="3"/>
  <c r="S160" i="3" s="1"/>
  <c r="H62" i="3" s="1"/>
  <c r="L159" i="3"/>
  <c r="L160" i="3" s="1"/>
  <c r="E62" i="3" s="1"/>
  <c r="I159" i="3"/>
  <c r="I160" i="3" s="1"/>
  <c r="G62" i="3" s="1"/>
  <c r="V156" i="3"/>
  <c r="I61" i="3" s="1"/>
  <c r="K155" i="3"/>
  <c r="J155" i="3"/>
  <c r="S155" i="3"/>
  <c r="M155" i="3"/>
  <c r="I155" i="3"/>
  <c r="K154" i="3"/>
  <c r="J154" i="3"/>
  <c r="S154" i="3"/>
  <c r="M154" i="3"/>
  <c r="I154" i="3"/>
  <c r="K153" i="3"/>
  <c r="J153" i="3"/>
  <c r="S153" i="3"/>
  <c r="M153" i="3"/>
  <c r="I153" i="3"/>
  <c r="K152" i="3"/>
  <c r="J152" i="3"/>
  <c r="S152" i="3"/>
  <c r="M152" i="3"/>
  <c r="I152" i="3"/>
  <c r="K151" i="3"/>
  <c r="J151" i="3"/>
  <c r="S151" i="3"/>
  <c r="M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S156" i="3" s="1"/>
  <c r="H61" i="3" s="1"/>
  <c r="L142" i="3"/>
  <c r="I142" i="3"/>
  <c r="K141" i="3"/>
  <c r="J141" i="3"/>
  <c r="S141" i="3"/>
  <c r="L141" i="3"/>
  <c r="I141" i="3"/>
  <c r="K140" i="3"/>
  <c r="J140" i="3"/>
  <c r="S140" i="3"/>
  <c r="L140" i="3"/>
  <c r="I140" i="3"/>
  <c r="V137" i="3"/>
  <c r="I60" i="3" s="1"/>
  <c r="K136" i="3"/>
  <c r="J136" i="3"/>
  <c r="S136" i="3"/>
  <c r="M136" i="3"/>
  <c r="M137" i="3" s="1"/>
  <c r="F60" i="3" s="1"/>
  <c r="I136" i="3"/>
  <c r="K135" i="3"/>
  <c r="J135" i="3"/>
  <c r="S135" i="3"/>
  <c r="L135" i="3"/>
  <c r="L137" i="3" s="1"/>
  <c r="E60" i="3" s="1"/>
  <c r="I135" i="3"/>
  <c r="K134" i="3"/>
  <c r="J134" i="3"/>
  <c r="S134" i="3"/>
  <c r="S137" i="3" s="1"/>
  <c r="H60" i="3" s="1"/>
  <c r="L134" i="3"/>
  <c r="I134" i="3"/>
  <c r="I59" i="3"/>
  <c r="G59" i="3"/>
  <c r="F59" i="3"/>
  <c r="V131" i="3"/>
  <c r="M131" i="3"/>
  <c r="L131" i="3"/>
  <c r="E59" i="3" s="1"/>
  <c r="I131" i="3"/>
  <c r="K130" i="3"/>
  <c r="J130" i="3"/>
  <c r="S130" i="3"/>
  <c r="S131" i="3" s="1"/>
  <c r="H59" i="3" s="1"/>
  <c r="L130" i="3"/>
  <c r="I130" i="3"/>
  <c r="V127" i="3"/>
  <c r="I58" i="3" s="1"/>
  <c r="K126" i="3"/>
  <c r="J126" i="3"/>
  <c r="S126" i="3"/>
  <c r="M126" i="3"/>
  <c r="M127" i="3" s="1"/>
  <c r="F58" i="3" s="1"/>
  <c r="I126" i="3"/>
  <c r="K125" i="3"/>
  <c r="J125" i="3"/>
  <c r="S125" i="3"/>
  <c r="L125" i="3"/>
  <c r="I125" i="3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S127" i="3" s="1"/>
  <c r="H58" i="3" s="1"/>
  <c r="L120" i="3"/>
  <c r="I120" i="3"/>
  <c r="V117" i="3"/>
  <c r="I57" i="3" s="1"/>
  <c r="M117" i="3"/>
  <c r="F57" i="3" s="1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S117" i="3" s="1"/>
  <c r="H57" i="3" s="1"/>
  <c r="L114" i="3"/>
  <c r="I114" i="3"/>
  <c r="K113" i="3"/>
  <c r="J113" i="3"/>
  <c r="S113" i="3"/>
  <c r="L113" i="3"/>
  <c r="I113" i="3"/>
  <c r="I56" i="3"/>
  <c r="V110" i="3"/>
  <c r="M110" i="3"/>
  <c r="F56" i="3" s="1"/>
  <c r="K109" i="3"/>
  <c r="J109" i="3"/>
  <c r="S109" i="3"/>
  <c r="M109" i="3"/>
  <c r="I109" i="3"/>
  <c r="K108" i="3"/>
  <c r="J108" i="3"/>
  <c r="S108" i="3"/>
  <c r="L108" i="3"/>
  <c r="I108" i="3"/>
  <c r="K107" i="3"/>
  <c r="J107" i="3"/>
  <c r="S107" i="3"/>
  <c r="L107" i="3"/>
  <c r="I107" i="3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L101" i="3"/>
  <c r="I101" i="3"/>
  <c r="K100" i="3"/>
  <c r="J100" i="3"/>
  <c r="S100" i="3"/>
  <c r="L100" i="3"/>
  <c r="I100" i="3"/>
  <c r="K99" i="3"/>
  <c r="J99" i="3"/>
  <c r="S99" i="3"/>
  <c r="L99" i="3"/>
  <c r="I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K163" i="3" s="1"/>
  <c r="J82" i="3"/>
  <c r="S82" i="3"/>
  <c r="S110" i="3" s="1"/>
  <c r="H56" i="3" s="1"/>
  <c r="L82" i="3"/>
  <c r="I82" i="3"/>
  <c r="P20" i="3"/>
  <c r="L82" i="6" l="1"/>
  <c r="E56" i="6" s="1"/>
  <c r="L87" i="5"/>
  <c r="I99" i="5"/>
  <c r="G59" i="5" s="1"/>
  <c r="L99" i="5"/>
  <c r="E59" i="5" s="1"/>
  <c r="I87" i="5"/>
  <c r="G57" i="5" s="1"/>
  <c r="L84" i="4"/>
  <c r="E56" i="4" s="1"/>
  <c r="I95" i="4"/>
  <c r="G58" i="4" s="1"/>
  <c r="L90" i="4"/>
  <c r="E57" i="4" s="1"/>
  <c r="L110" i="3"/>
  <c r="E56" i="3" s="1"/>
  <c r="I127" i="3"/>
  <c r="G58" i="3" s="1"/>
  <c r="I156" i="3"/>
  <c r="G61" i="3" s="1"/>
  <c r="M156" i="3"/>
  <c r="F61" i="3" s="1"/>
  <c r="L127" i="3"/>
  <c r="E58" i="3" s="1"/>
  <c r="L156" i="3"/>
  <c r="E61" i="3" s="1"/>
  <c r="I110" i="3"/>
  <c r="G56" i="3" s="1"/>
  <c r="I117" i="3"/>
  <c r="G57" i="3" s="1"/>
  <c r="L117" i="3"/>
  <c r="E57" i="3" s="1"/>
  <c r="I137" i="3"/>
  <c r="G60" i="3" s="1"/>
  <c r="M98" i="6"/>
  <c r="F62" i="6" s="1"/>
  <c r="L97" i="6"/>
  <c r="E60" i="6" s="1"/>
  <c r="C15" i="6" s="1"/>
  <c r="F56" i="6"/>
  <c r="M97" i="6"/>
  <c r="F60" i="6" s="1"/>
  <c r="D15" i="6" s="1"/>
  <c r="S97" i="6"/>
  <c r="H60" i="6" s="1"/>
  <c r="I82" i="6"/>
  <c r="G56" i="6" s="1"/>
  <c r="V97" i="6"/>
  <c r="I60" i="6" s="1"/>
  <c r="S105" i="5"/>
  <c r="H61" i="5" s="1"/>
  <c r="H56" i="5"/>
  <c r="I105" i="5"/>
  <c r="G61" i="5" s="1"/>
  <c r="E15" i="5" s="1"/>
  <c r="E20" i="5" s="1"/>
  <c r="V106" i="5"/>
  <c r="I63" i="5" s="1"/>
  <c r="E57" i="5"/>
  <c r="M106" i="5"/>
  <c r="F63" i="5" s="1"/>
  <c r="V102" i="4"/>
  <c r="I62" i="4" s="1"/>
  <c r="F58" i="4"/>
  <c r="M101" i="4"/>
  <c r="F60" i="4" s="1"/>
  <c r="D15" i="4" s="1"/>
  <c r="I101" i="4"/>
  <c r="G60" i="4" s="1"/>
  <c r="E15" i="4" s="1"/>
  <c r="S101" i="4"/>
  <c r="H60" i="4" s="1"/>
  <c r="L101" i="4"/>
  <c r="E60" i="4" s="1"/>
  <c r="C15" i="4" s="1"/>
  <c r="V101" i="4"/>
  <c r="I60" i="4" s="1"/>
  <c r="S102" i="4"/>
  <c r="H62" i="4" s="1"/>
  <c r="S162" i="3"/>
  <c r="H63" i="3" s="1"/>
  <c r="I162" i="3"/>
  <c r="G63" i="3" s="1"/>
  <c r="E15" i="3" s="1"/>
  <c r="L162" i="3"/>
  <c r="E63" i="3" s="1"/>
  <c r="C15" i="3" s="1"/>
  <c r="M162" i="3"/>
  <c r="F63" i="3" s="1"/>
  <c r="D15" i="3" s="1"/>
  <c r="V162" i="3"/>
  <c r="I63" i="3" s="1"/>
  <c r="I97" i="6" l="1"/>
  <c r="G60" i="6" s="1"/>
  <c r="E15" i="6" s="1"/>
  <c r="P22" i="6" s="1"/>
  <c r="L98" i="6"/>
  <c r="E62" i="6" s="1"/>
  <c r="E21" i="5"/>
  <c r="P21" i="5"/>
  <c r="L105" i="5"/>
  <c r="E61" i="5" s="1"/>
  <c r="C15" i="5" s="1"/>
  <c r="C15" i="2" s="1"/>
  <c r="E22" i="5"/>
  <c r="E23" i="5"/>
  <c r="M102" i="4"/>
  <c r="F62" i="4" s="1"/>
  <c r="D15" i="2"/>
  <c r="P23" i="3"/>
  <c r="E15" i="2"/>
  <c r="E20" i="2" s="1"/>
  <c r="E22" i="3"/>
  <c r="S98" i="6"/>
  <c r="H62" i="6" s="1"/>
  <c r="V98" i="6"/>
  <c r="I62" i="6" s="1"/>
  <c r="I98" i="6"/>
  <c r="P23" i="6"/>
  <c r="P21" i="6"/>
  <c r="E23" i="6"/>
  <c r="E22" i="6"/>
  <c r="E21" i="6"/>
  <c r="E20" i="6"/>
  <c r="L106" i="5"/>
  <c r="E63" i="5" s="1"/>
  <c r="P22" i="5"/>
  <c r="P23" i="5"/>
  <c r="I106" i="5"/>
  <c r="S106" i="5"/>
  <c r="H63" i="5" s="1"/>
  <c r="L102" i="4"/>
  <c r="E62" i="4" s="1"/>
  <c r="I102" i="4"/>
  <c r="P22" i="4"/>
  <c r="P21" i="4"/>
  <c r="E20" i="4"/>
  <c r="P23" i="4"/>
  <c r="E23" i="4"/>
  <c r="E22" i="4"/>
  <c r="E21" i="4"/>
  <c r="P21" i="3"/>
  <c r="I22" i="2" s="1"/>
  <c r="E20" i="3"/>
  <c r="L163" i="3"/>
  <c r="E65" i="3" s="1"/>
  <c r="E23" i="3"/>
  <c r="P22" i="3"/>
  <c r="E21" i="3"/>
  <c r="S163" i="3"/>
  <c r="H65" i="3" s="1"/>
  <c r="V163" i="3"/>
  <c r="I65" i="3" s="1"/>
  <c r="M163" i="3"/>
  <c r="F65" i="3" s="1"/>
  <c r="I163" i="3"/>
  <c r="G62" i="6" l="1"/>
  <c r="B10" i="1"/>
  <c r="G63" i="5"/>
  <c r="B9" i="1"/>
  <c r="E24" i="2"/>
  <c r="P25" i="5"/>
  <c r="E23" i="2"/>
  <c r="I24" i="2"/>
  <c r="G62" i="4"/>
  <c r="B8" i="1"/>
  <c r="I23" i="2"/>
  <c r="G65" i="3"/>
  <c r="B7" i="1"/>
  <c r="P25" i="3"/>
  <c r="E22" i="2"/>
  <c r="I25" i="2" s="1"/>
  <c r="I27" i="2" s="1"/>
  <c r="P25" i="6"/>
  <c r="P25" i="4"/>
  <c r="C8" i="1" s="1"/>
  <c r="G8" i="1" s="1"/>
  <c r="P27" i="4"/>
  <c r="P27" i="6" l="1"/>
  <c r="C10" i="1"/>
  <c r="G10" i="1"/>
  <c r="P27" i="5"/>
  <c r="C9" i="1"/>
  <c r="G9" i="1"/>
  <c r="H28" i="4"/>
  <c r="P28" i="4" s="1"/>
  <c r="P30" i="4" s="1"/>
  <c r="P27" i="3"/>
  <c r="C7" i="1"/>
  <c r="C11" i="1" s="1"/>
  <c r="G7" i="1"/>
  <c r="B11" i="1"/>
  <c r="H28" i="6" l="1"/>
  <c r="P28" i="6" s="1"/>
  <c r="P30" i="6" s="1"/>
  <c r="G11" i="1"/>
  <c r="H28" i="5"/>
  <c r="P28" i="5" s="1"/>
  <c r="P30" i="5" s="1"/>
  <c r="B12" i="1"/>
  <c r="B13" i="1" s="1"/>
  <c r="H28" i="3"/>
  <c r="P28" i="3" s="1"/>
  <c r="P30" i="3" s="1"/>
  <c r="G13" i="1" l="1"/>
  <c r="H29" i="2"/>
  <c r="I29" i="2" s="1"/>
  <c r="G12" i="1"/>
  <c r="H28" i="2"/>
  <c r="I28" i="2" s="1"/>
  <c r="I30" i="2" l="1"/>
  <c r="G14" i="1"/>
</calcChain>
</file>

<file path=xl/sharedStrings.xml><?xml version="1.0" encoding="utf-8"?>
<sst xmlns="http://schemas.openxmlformats.org/spreadsheetml/2006/main" count="771" uniqueCount="270">
  <si>
    <t>Rekapitulácia rozpočtu</t>
  </si>
  <si>
    <t>Stavba Oprava miestnych komunikácií v meste Stropkov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</si>
  <si>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</si>
  <si>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</si>
  <si>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</si>
  <si>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</si>
  <si>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</si>
  <si>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</si>
  <si>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</si>
  <si>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</si>
  <si>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</si>
  <si>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</si>
  <si>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STROPKOV-PREDĹŽENIE UL. JARKOVEJ - SO 01-MIESTNA KOMUNIKÁCIA-1. ETAPA</t>
  </si>
  <si>
    <t>STROPKOV-PREDĹŽENIE UL. JARKOVEJ -  SO 02-CHODNÍK-1. ETAPA</t>
  </si>
  <si>
    <t>Ul. Matice Slovenskej</t>
  </si>
  <si>
    <t xml:space="preserve">Ul. J. Kráľa </t>
  </si>
  <si>
    <t>Krycí list rozpočtu</t>
  </si>
  <si>
    <t>Objekt STROPKOV-PREDĹŽENIE UL. JARKOVEJ - SO 01-MIESTNA KOMUNIKÁCIA-1. ETAPA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</si>
  <si>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</si>
  <si>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</si>
  <si>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</si>
  <si>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</si>
  <si>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</si>
  <si>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17. 6. 2022</t>
  </si>
  <si>
    <t>Odberateľ: Mesto Stropkov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</si>
  <si>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</si>
  <si>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</si>
  <si>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</si>
  <si>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</si>
  <si>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</si>
  <si>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</si>
  <si>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</si>
  <si>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</si>
  <si>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</si>
  <si>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</si>
  <si>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</si>
  <si>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</si>
  <si>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</si>
  <si>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</si>
  <si>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</si>
  <si>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</si>
  <si>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</si>
  <si>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</si>
  <si>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</si>
  <si>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</si>
  <si>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</si>
  <si>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</si>
  <si>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</si>
  <si>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</si>
  <si>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</si>
  <si>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</si>
  <si>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</si>
  <si>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</si>
  <si>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</si>
  <si>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</si>
  <si>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</si>
  <si>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</si>
  <si>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</si>
  <si>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17. 6. 2022</t>
  </si>
  <si>
    <t>Prehľad rozpočtových nákladov</t>
  </si>
  <si>
    <t>Práce HSV</t>
  </si>
  <si>
    <t xml:space="preserve">   ZEMNÉ PRÁCE</t>
  </si>
  <si>
    <t xml:space="preserve">   ZÁKLADY</t>
  </si>
  <si>
    <t xml:space="preserve">   SPEVNENÉ PLOCHY</t>
  </si>
  <si>
    <t xml:space="preserve">   POVRCHOVÉ ÚPRAVY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</si>
  <si>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</si>
  <si>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</si>
  <si>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</si>
  <si>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</si>
  <si>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</si>
  <si>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</si>
  <si>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</si>
  <si>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</si>
  <si>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</si>
  <si>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</si>
  <si>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</si>
  <si>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</si>
  <si>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</si>
  <si>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</si>
  <si>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</si>
  <si>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</si>
  <si>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</si>
  <si>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</si>
  <si>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Oprava miestnych komunikácií v meste Stropkov</t>
  </si>
  <si>
    <t>ZEMNÉ PRÁCE</t>
  </si>
  <si>
    <t>111201101</t>
  </si>
  <si>
    <t>Odstránenie krovín a stromov s koreňmi do 1000 m2</t>
  </si>
  <si>
    <t>m2</t>
  </si>
  <si>
    <t>112101121</t>
  </si>
  <si>
    <t>Vyrúbanie stromov ihličnatých priemer do 300 mm</t>
  </si>
  <si>
    <t>kus</t>
  </si>
  <si>
    <t>112201101</t>
  </si>
  <si>
    <t>Odstránenie pňov priemer do 300 mm</t>
  </si>
  <si>
    <t>121101101</t>
  </si>
  <si>
    <t>Odstránenie ornice s premiestnením do 50 m</t>
  </si>
  <si>
    <t>m3</t>
  </si>
  <si>
    <t>132201101</t>
  </si>
  <si>
    <t>Hĺbenie rýh šírka do 60 cm v horn. tr. 3 do 100 m3</t>
  </si>
  <si>
    <t>132201109</t>
  </si>
  <si>
    <t>Príplatok za lepivosť horniny tr. 3 v rýhach š. do 60 cm</t>
  </si>
  <si>
    <t>133201101</t>
  </si>
  <si>
    <t>Hĺbenie šachiet v horn. tr. 3 do 100 m3</t>
  </si>
  <si>
    <t>133201109</t>
  </si>
  <si>
    <t>Príplatok za lepivosť horniny tr.3</t>
  </si>
  <si>
    <t>162701105</t>
  </si>
  <si>
    <t>Vodorovné premiestnenie výkopu do 10000 m horn. tr. 1-4</t>
  </si>
  <si>
    <t>167101102</t>
  </si>
  <si>
    <t>Nakladanie výkopku nad 100 m3 v horn. tr. 1-4</t>
  </si>
  <si>
    <t>171201201</t>
  </si>
  <si>
    <t>Uloženie sypaniny na skládku</t>
  </si>
  <si>
    <t>181101101</t>
  </si>
  <si>
    <t>Úprava pláne v zárezoch v horn. tr. 1-4 bez zhutnenia</t>
  </si>
  <si>
    <t>181101102</t>
  </si>
  <si>
    <t>Úprava pláne v zárezoch v horn. tr. 1-4 so zhutnením</t>
  </si>
  <si>
    <t>181301101</t>
  </si>
  <si>
    <t>Rozprestretie ornice, sklon do 1:5 do 500 m2 hr. do 10 cm</t>
  </si>
  <si>
    <t>122202202</t>
  </si>
  <si>
    <t>Odkopávky pre cesty v horn. tr. 3 nad 100 do 1 000 m3</t>
  </si>
  <si>
    <t>122202209</t>
  </si>
  <si>
    <t>Príplatok za lepivosť horn. tr. 3 pre cesty</t>
  </si>
  <si>
    <t>113106121</t>
  </si>
  <si>
    <t>Rozobratie dlažby pre chodcov z betón. dlaždíc alebo tvárnic</t>
  </si>
  <si>
    <t>113107141</t>
  </si>
  <si>
    <t>Odstránenie podkladov alebo krytov živičných hr. do 50 mm, do 200 m2</t>
  </si>
  <si>
    <t>113107222</t>
  </si>
  <si>
    <t>Odstránenie podkladov alebo krytov z kameniva drv. hr. 100-200 mm, nad 200 m2</t>
  </si>
  <si>
    <t>113202111</t>
  </si>
  <si>
    <t>Vytrhanie krajníkov alebo obrubníkov stojatých</t>
  </si>
  <si>
    <t>m</t>
  </si>
  <si>
    <t>113204111</t>
  </si>
  <si>
    <t>Vytrhanie obrubníkov záhonových</t>
  </si>
  <si>
    <t>180402111</t>
  </si>
  <si>
    <t>Založenie parkového trávnika výsevom v rovine</t>
  </si>
  <si>
    <t>183403153</t>
  </si>
  <si>
    <t>Obrobenie pôdy hrabaním v rovine</t>
  </si>
  <si>
    <t>111251111</t>
  </si>
  <si>
    <t>Drvenie odrezaných konárov do 100 mm s odvozom a zložením do 20 km</t>
  </si>
  <si>
    <t>162201461</t>
  </si>
  <si>
    <t>Vodorovné premiestnenie do 3 km konárov ihlič. do 30 cm</t>
  </si>
  <si>
    <t>162201471</t>
  </si>
  <si>
    <t>Vodorovné premiestnenie do 3 km kmeňov ihlič. do 30 cm</t>
  </si>
  <si>
    <t>162201475</t>
  </si>
  <si>
    <t>Vodorovné premiestnenie do 3 km pňov do 30 cm</t>
  </si>
  <si>
    <t>005724000</t>
  </si>
  <si>
    <t>Zmes trávna parková sídlisková</t>
  </si>
  <si>
    <t>kg</t>
  </si>
  <si>
    <t>ZÁKLADY</t>
  </si>
  <si>
    <t>212572111</t>
  </si>
  <si>
    <t>Lôžko pre trativod zo štrkopiesku triedeného</t>
  </si>
  <si>
    <t>212755116</t>
  </si>
  <si>
    <t>Trativody z drenážnych rúrok sv. 16 cm</t>
  </si>
  <si>
    <t>212571111</t>
  </si>
  <si>
    <t>Výplň trativodov štrkopieskom triedeným</t>
  </si>
  <si>
    <t>286112250</t>
  </si>
  <si>
    <t>Rúrka PVC drenážna flexibilná d 160 mm</t>
  </si>
  <si>
    <t>SPEVNENÉ PLOCHY</t>
  </si>
  <si>
    <t>564851114</t>
  </si>
  <si>
    <t>Podklad zo štrkodrte hr. 180 mm</t>
  </si>
  <si>
    <t>564861111</t>
  </si>
  <si>
    <t>Podklad zo štrkodrte hr. 200 mm</t>
  </si>
  <si>
    <t>573111112</t>
  </si>
  <si>
    <t>Postrek živ. infiltračný s posypom kam. z asfaltu 1,0 kg/m2</t>
  </si>
  <si>
    <t>577144221</t>
  </si>
  <si>
    <t>Asfaltový betón AC 11 (ABS II) hr. 50 mm, š. nad 3 m</t>
  </si>
  <si>
    <t>577156223</t>
  </si>
  <si>
    <t>Asfaltový betón ABVH II hr. 80 mm, š. nad 3 m</t>
  </si>
  <si>
    <t>596211230</t>
  </si>
  <si>
    <t>Kladenie zámkovej dlažby pre chodcov hr. 80 mm sk. C do 50 m2</t>
  </si>
  <si>
    <t>592960016</t>
  </si>
  <si>
    <t>Dlažba  200*100*80  sivá</t>
  </si>
  <si>
    <t>POVRCHOVÉ ÚPRAVY</t>
  </si>
  <si>
    <t>631571003</t>
  </si>
  <si>
    <t>Násyp zo štrkopiesku 0-32 spevňujúceho</t>
  </si>
  <si>
    <t>POTRUBNÉ ROZVODY</t>
  </si>
  <si>
    <t>899331111</t>
  </si>
  <si>
    <t>Výšková úprava vstupu alebo vpuste do 200 mm zvýšením poklopu</t>
  </si>
  <si>
    <t>899103111</t>
  </si>
  <si>
    <t>Osadenie poklopov liatinových, oceľových s rámom nad 100 do 150 kg</t>
  </si>
  <si>
    <t>552434400</t>
  </si>
  <si>
    <t>Poklop vstupný šachtový d 600 C</t>
  </si>
  <si>
    <t>OSTATNÉ PRÁCE</t>
  </si>
  <si>
    <t>914001111</t>
  </si>
  <si>
    <t>Osadenie zvislých cestných dopravných značiek na stĺpiky, konzoly alebo objekty</t>
  </si>
  <si>
    <t>917862111</t>
  </si>
  <si>
    <t>Osad. chodník. obrubníka betón. stojatého s oporou do lôžka z betónu tr. C 12/15</t>
  </si>
  <si>
    <t>919735111</t>
  </si>
  <si>
    <t>Rezanie stávajúceho živičného krytu alebo podkladu hr. do 50 mm</t>
  </si>
  <si>
    <t>966006132</t>
  </si>
  <si>
    <t>Odstránenie dopravných značiek so stĺpikmi s betónovými pätkami</t>
  </si>
  <si>
    <t>979082213</t>
  </si>
  <si>
    <t>Vodorovná doprava sute po suchu do 1 km</t>
  </si>
  <si>
    <t>t</t>
  </si>
  <si>
    <t>979082219</t>
  </si>
  <si>
    <t>Príplatok za každý ďalší 1 km sute</t>
  </si>
  <si>
    <t>979084216</t>
  </si>
  <si>
    <t>Vodorovná doprava vybúraných hmôt po suchu do 5 km</t>
  </si>
  <si>
    <t>979084219</t>
  </si>
  <si>
    <t>Príplatok za každých ďalších 5 km vybúr. hmôt nad 5 km</t>
  </si>
  <si>
    <t>961044111</t>
  </si>
  <si>
    <t>Búranie základov z betónu prostého alebo otvorov nad 4 m2</t>
  </si>
  <si>
    <t>979088110</t>
  </si>
  <si>
    <t>Poplatok za uloženie sute a vyb. hmôt na skladku</t>
  </si>
  <si>
    <t>990101111</t>
  </si>
  <si>
    <t>Vybúranie oplotenia</t>
  </si>
  <si>
    <t>bm</t>
  </si>
  <si>
    <t>404455015</t>
  </si>
  <si>
    <t>Značka dopravná 302 500x500 mm AL lisovaná</t>
  </si>
  <si>
    <t>404455100</t>
  </si>
  <si>
    <t>Značka dopravná príkaz. 201 reflexná FE</t>
  </si>
  <si>
    <t>404459610</t>
  </si>
  <si>
    <t>Stĺpik Al 60/5 hladký drážkový</t>
  </si>
  <si>
    <t>592174020</t>
  </si>
  <si>
    <t>Betón. obrubník nábehový 1000/200/150</t>
  </si>
  <si>
    <t>ks</t>
  </si>
  <si>
    <t>592174510</t>
  </si>
  <si>
    <t>Obrubník chodníkový ABO 2-15 100x15x25</t>
  </si>
  <si>
    <t>PRESUNY HMÔT</t>
  </si>
  <si>
    <t>998225111</t>
  </si>
  <si>
    <t>Presun hmôt pre pozemné komunikácie a plochy letísk, kryt živičný</t>
  </si>
  <si>
    <t>Objekt STROPKOV-PREDĹŽENIE UL. JARKOVEJ -  SO 02-CHODNÍK-1. ETAPA</t>
  </si>
  <si>
    <t>122202201</t>
  </si>
  <si>
    <t>Odkopávky pre cesty v horn. tr. 3 do 100 m3</t>
  </si>
  <si>
    <t>564251111</t>
  </si>
  <si>
    <t>Podklad zo štrkopiesku hr. 150 mm</t>
  </si>
  <si>
    <t>596211133</t>
  </si>
  <si>
    <t>Kladenie zámkovej dlažby pre chodcov hr. 60 mm sk. C nad 300 m2</t>
  </si>
  <si>
    <t>592450009</t>
  </si>
  <si>
    <t>Betónová dlažba 200*100*60 sivá</t>
  </si>
  <si>
    <t>916561111</t>
  </si>
  <si>
    <t>Osadenie záhon. obrubníka betón. do lôžka z betónu tr. C 12/15 s bočnou oporou</t>
  </si>
  <si>
    <t>592172000</t>
  </si>
  <si>
    <t>Betónový obrubník parkový 500/200/50</t>
  </si>
  <si>
    <t>998223011</t>
  </si>
  <si>
    <t>Presun hmôt pre pozemné komunikácie, kryt dláždený</t>
  </si>
  <si>
    <t>Objekt Ul. Matice Slovenskej</t>
  </si>
  <si>
    <t>113152620.S</t>
  </si>
  <si>
    <t>Frézovanie asf. podkladu alebo krytu bez prek., plochy cez 1000 do 10000 m2, pruh š. cez 1 m do 2 m, hr. 40 mm  0,102 t (cca 80% plochy komunikácie)</t>
  </si>
  <si>
    <t>573211108.S</t>
  </si>
  <si>
    <t xml:space="preserve">Postrek asfaltový spojovací bez posypu kamenivom z asfaltu cestného v množstve 0,50 kg/m2   </t>
  </si>
  <si>
    <t>572754111.S</t>
  </si>
  <si>
    <t>Vyrovnanie povrchu doterajších krytov asfaltovým betónom AC hr.  40 mm</t>
  </si>
  <si>
    <t>577144261.S</t>
  </si>
  <si>
    <t xml:space="preserve">Asfaltový betón vrstva obrusná AC 11 O v pruhu š. nad 3 m z nemodifik. asfaltu tr. II, po zhutnení hr. 50 mm   </t>
  </si>
  <si>
    <t>899331111.S</t>
  </si>
  <si>
    <t>Výšková úprava uličného vstupu alebo vpuste do 200 mm zvýšením poklopu</t>
  </si>
  <si>
    <t>899431111.S</t>
  </si>
  <si>
    <t>Výšková úprava uličného vstupu alebo vpuste do 200 mm zvýšením krycieho hrnca</t>
  </si>
  <si>
    <t>919735111.S</t>
  </si>
  <si>
    <t xml:space="preserve">Rezanie existujúceho asfaltového krytu alebo podkladu hĺbky do 50 mm   </t>
  </si>
  <si>
    <t>Vodorovná doprava sutiny so zložením a hrubým urovnaním na vzdialenosť do 1 km</t>
  </si>
  <si>
    <t>Príplatok k cene za každý ďalší aj začatý 1 km nad 1 km</t>
  </si>
  <si>
    <t>938909311.S</t>
  </si>
  <si>
    <t xml:space="preserve">Odstránenie blata, prachu alebo hlineného nánosu, z povrchu podkladu alebo krytu bet. alebo asfalt.   </t>
  </si>
  <si>
    <t>998225111.S</t>
  </si>
  <si>
    <t xml:space="preserve">Presun hmôt pre pozemnú komunikáciu a letisko s krytom asfaltovým akejkoľvek dĺžky objektu   </t>
  </si>
  <si>
    <t xml:space="preserve">Objekt Ul. J. Kráľa </t>
  </si>
  <si>
    <t>572713111.S</t>
  </si>
  <si>
    <t>Vyrovnanie povrchu s rozprest. Hmôt a zhutnením krytov asfaltovou zmesou pre koberec otvorený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</si>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</sst>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1" fillId="0" borderId="36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1" fillId="0" borderId="76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1" fillId="0" borderId="49" xfId="0" applyFont="1" applyFill="1" applyBorder="1"/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0" xfId="0" applyFont="1" applyAlignment="1">
      <alignment horizontal="left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59" xfId="0" applyFont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E4B4-10DD-4290-BA6D-BBC43A64C2C4}">
  <dimension ref="A1:Z14"/>
  <sheetViews>
    <sheetView workbookViewId="0">
      <selection activeCell="C26" sqref="C26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10.218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26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26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7.4" customHeight="1" x14ac:dyDescent="0.3">
      <c r="A6" s="274" t="s">
        <v>5</v>
      </c>
      <c r="B6" s="274" t="s">
        <v>6</v>
      </c>
      <c r="C6" s="274" t="s">
        <v>7</v>
      </c>
      <c r="D6" s="274" t="s">
        <v>8</v>
      </c>
      <c r="E6" s="274" t="s">
        <v>9</v>
      </c>
      <c r="F6" s="274" t="s">
        <v>10</v>
      </c>
      <c r="G6" s="274" t="s">
        <v>11</v>
      </c>
    </row>
    <row r="7" spans="1:26" ht="25.2" customHeight="1" x14ac:dyDescent="0.3">
      <c r="A7" s="275" t="s">
        <v>12</v>
      </c>
      <c r="B7" s="218">
        <f>'SO 15776'!I163-Rekapitulácia!D7</f>
        <v>0</v>
      </c>
      <c r="C7" s="218">
        <f>'SO 15776'!P25</f>
        <v>0</v>
      </c>
      <c r="D7" s="218">
        <f>'SO 15776'!P17</f>
        <v>0</v>
      </c>
      <c r="E7" s="218">
        <f>'SO 15776'!P16</f>
        <v>0</v>
      </c>
      <c r="F7" s="218">
        <v>0</v>
      </c>
      <c r="G7" s="218">
        <f>B7+C7+D7+E7+F7</f>
        <v>0</v>
      </c>
      <c r="K7">
        <f>'SO 15776'!K163</f>
        <v>0</v>
      </c>
      <c r="Q7">
        <v>30.126000000000001</v>
      </c>
    </row>
    <row r="8" spans="1:26" ht="29.4" customHeight="1" x14ac:dyDescent="0.3">
      <c r="A8" s="275" t="s">
        <v>13</v>
      </c>
      <c r="B8" s="218">
        <f>'SO 15778'!I102-Rekapitulácia!D8</f>
        <v>0</v>
      </c>
      <c r="C8" s="218">
        <f>'SO 15778'!P25</f>
        <v>0</v>
      </c>
      <c r="D8" s="218">
        <f>'SO 15778'!P17</f>
        <v>0</v>
      </c>
      <c r="E8" s="218">
        <f>'SO 15778'!P16</f>
        <v>0</v>
      </c>
      <c r="F8" s="218">
        <v>0</v>
      </c>
      <c r="G8" s="218">
        <f>B8+C8+D8+E8+F8</f>
        <v>0</v>
      </c>
      <c r="K8">
        <f>'SO 15778'!K102</f>
        <v>0</v>
      </c>
      <c r="Q8">
        <v>30.126000000000001</v>
      </c>
    </row>
    <row r="9" spans="1:26" x14ac:dyDescent="0.3">
      <c r="A9" s="275" t="s">
        <v>14</v>
      </c>
      <c r="B9" s="218">
        <f>'SO 15779'!I106-Rekapitulácia!D9</f>
        <v>0</v>
      </c>
      <c r="C9" s="218">
        <f>'SO 15779'!P25</f>
        <v>0</v>
      </c>
      <c r="D9" s="218">
        <f>'SO 15779'!P17</f>
        <v>0</v>
      </c>
      <c r="E9" s="218">
        <f>'SO 15779'!P16</f>
        <v>0</v>
      </c>
      <c r="F9" s="218">
        <v>0</v>
      </c>
      <c r="G9" s="218">
        <f>B9+C9+D9+E9+F9</f>
        <v>0</v>
      </c>
      <c r="K9">
        <f>'SO 15779'!K106</f>
        <v>0</v>
      </c>
      <c r="Q9">
        <v>30.126000000000001</v>
      </c>
    </row>
    <row r="10" spans="1:26" x14ac:dyDescent="0.3">
      <c r="A10" s="275" t="s">
        <v>15</v>
      </c>
      <c r="B10" s="220">
        <f>'SO 15780'!I98-Rekapitulácia!D10</f>
        <v>0</v>
      </c>
      <c r="C10" s="220">
        <f>'SO 15780'!P25</f>
        <v>0</v>
      </c>
      <c r="D10" s="220">
        <f>'SO 15780'!P17</f>
        <v>0</v>
      </c>
      <c r="E10" s="220">
        <f>'SO 15780'!P16</f>
        <v>0</v>
      </c>
      <c r="F10" s="220">
        <v>0</v>
      </c>
      <c r="G10" s="220">
        <f>B10+C10+D10+E10+F10</f>
        <v>0</v>
      </c>
      <c r="K10">
        <f>'SO 15780'!K98</f>
        <v>0</v>
      </c>
      <c r="Q10">
        <v>30.126000000000001</v>
      </c>
    </row>
    <row r="11" spans="1:26" x14ac:dyDescent="0.3">
      <c r="A11" s="223" t="s">
        <v>258</v>
      </c>
      <c r="B11" s="224">
        <f>SUM(B7:B10)</f>
        <v>0</v>
      </c>
      <c r="C11" s="224">
        <f>SUM(C7:C10)</f>
        <v>0</v>
      </c>
      <c r="D11" s="224">
        <f>SUM(D7:D10)</f>
        <v>0</v>
      </c>
      <c r="E11" s="224">
        <f>SUM(E7:E10)</f>
        <v>0</v>
      </c>
      <c r="F11" s="224">
        <f>SUM(F7:F10)</f>
        <v>0</v>
      </c>
      <c r="G11" s="224">
        <f>SUM(G7:G10)-SUM(Z7:Z10)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21" t="s">
        <v>259</v>
      </c>
      <c r="B12" s="222">
        <f>G11-SUM(Rekapitulácia!K7:'Rekapitulácia'!K10)*1</f>
        <v>0</v>
      </c>
      <c r="C12" s="222"/>
      <c r="D12" s="222"/>
      <c r="E12" s="222"/>
      <c r="F12" s="222"/>
      <c r="G12" s="222">
        <f>ROUND(((ROUND(B12,2)*20)/100),2)*1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4" t="s">
        <v>260</v>
      </c>
      <c r="B13" s="219">
        <f>(G11-B12)</f>
        <v>0</v>
      </c>
      <c r="C13" s="219"/>
      <c r="D13" s="219"/>
      <c r="E13" s="219"/>
      <c r="F13" s="219"/>
      <c r="G13" s="219">
        <f>ROUND(((ROUND(B13,2)*0)/100),2)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225" t="s">
        <v>261</v>
      </c>
      <c r="B14" s="226"/>
      <c r="C14" s="226"/>
      <c r="D14" s="226"/>
      <c r="E14" s="226"/>
      <c r="F14" s="226"/>
      <c r="G14" s="226">
        <f>SUM(G11:G13)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C9B1-1C28-4B70-856C-4FE8C72FE18F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664062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1" t="s">
        <v>262</v>
      </c>
      <c r="C2" s="282"/>
      <c r="D2" s="282"/>
      <c r="E2" s="282"/>
      <c r="F2" s="282"/>
      <c r="G2" s="282"/>
      <c r="H2" s="282"/>
      <c r="I2" s="282"/>
      <c r="J2" s="283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284" t="s">
        <v>1</v>
      </c>
      <c r="C3" s="285"/>
      <c r="D3" s="285"/>
      <c r="E3" s="285"/>
      <c r="F3" s="285"/>
      <c r="G3" s="286"/>
      <c r="H3" s="286"/>
      <c r="I3" s="286"/>
      <c r="J3" s="287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18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19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20</v>
      </c>
      <c r="C6" s="227"/>
      <c r="D6" s="237" t="s">
        <v>21</v>
      </c>
      <c r="E6" s="227"/>
      <c r="F6" s="237" t="s">
        <v>22</v>
      </c>
      <c r="G6" s="237" t="s">
        <v>23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288" t="s">
        <v>24</v>
      </c>
      <c r="C7" s="289"/>
      <c r="D7" s="289"/>
      <c r="E7" s="289"/>
      <c r="F7" s="289"/>
      <c r="G7" s="289"/>
      <c r="H7" s="289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27</v>
      </c>
      <c r="C8" s="227"/>
      <c r="D8" s="227"/>
      <c r="E8" s="227"/>
      <c r="F8" s="237" t="s">
        <v>28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288" t="s">
        <v>25</v>
      </c>
      <c r="C9" s="289"/>
      <c r="D9" s="289"/>
      <c r="E9" s="289"/>
      <c r="F9" s="289"/>
      <c r="G9" s="289"/>
      <c r="H9" s="289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27</v>
      </c>
      <c r="C10" s="227"/>
      <c r="D10" s="227"/>
      <c r="E10" s="227"/>
      <c r="F10" s="237" t="s">
        <v>28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288" t="s">
        <v>26</v>
      </c>
      <c r="C11" s="289"/>
      <c r="D11" s="289"/>
      <c r="E11" s="289"/>
      <c r="F11" s="289"/>
      <c r="G11" s="289"/>
      <c r="H11" s="289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27</v>
      </c>
      <c r="C12" s="227"/>
      <c r="D12" s="227"/>
      <c r="E12" s="227"/>
      <c r="F12" s="237" t="s">
        <v>28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49</v>
      </c>
      <c r="D14" s="246" t="s">
        <v>50</v>
      </c>
      <c r="E14" s="242" t="s">
        <v>51</v>
      </c>
      <c r="F14" s="279" t="s">
        <v>10</v>
      </c>
      <c r="G14" s="280"/>
      <c r="H14" s="232"/>
      <c r="I14" s="241">
        <f>'SO 15776'!P14+'SO 15778'!P14+'SO 15779'!P14+'SO 15780'!P14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08" t="s">
        <v>29</v>
      </c>
      <c r="C15" s="251">
        <f>'SO 15776'!C15+'SO 15778'!C15+'SO 15779'!C15+'SO 15780'!C15</f>
        <v>0</v>
      </c>
      <c r="D15" s="247">
        <f>'SO 15776'!D15+'SO 15778'!D15+'SO 15779'!D15+'SO 15780'!D15</f>
        <v>0</v>
      </c>
      <c r="E15" s="240">
        <f>'SO 15776'!E15+'SO 15778'!E15+'SO 15779'!E15+'SO 15780'!E15</f>
        <v>0</v>
      </c>
      <c r="F15" s="292"/>
      <c r="G15" s="293"/>
      <c r="H15" s="230"/>
      <c r="I15" s="254"/>
      <c r="J15" s="197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30</v>
      </c>
      <c r="C16" s="259">
        <f>'SO 15776'!C16+'SO 15778'!C16+'SO 15779'!C16+'SO 15780'!C16</f>
        <v>0</v>
      </c>
      <c r="D16" s="260">
        <f>'SO 15776'!D16+'SO 15778'!D16+'SO 15779'!D16+'SO 15780'!D16</f>
        <v>0</v>
      </c>
      <c r="E16" s="244">
        <f>'SO 15776'!E16+'SO 15778'!E16+'SO 15779'!E16+'SO 15780'!E16</f>
        <v>0</v>
      </c>
      <c r="F16" s="294" t="s">
        <v>36</v>
      </c>
      <c r="G16" s="280"/>
      <c r="H16" s="233"/>
      <c r="I16" s="261">
        <f>Rekapitulácia!E11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08" t="s">
        <v>31</v>
      </c>
      <c r="C17" s="251">
        <f>'SO 15776'!C17+'SO 15778'!C17+'SO 15779'!C17+'SO 15780'!C17</f>
        <v>0</v>
      </c>
      <c r="D17" s="247">
        <f>'SO 15776'!D17+'SO 15778'!D17+'SO 15779'!D17+'SO 15780'!D17</f>
        <v>0</v>
      </c>
      <c r="E17" s="240">
        <f>'SO 15776'!E17+'SO 15778'!E17+'SO 15779'!E17+'SO 15780'!E17</f>
        <v>0</v>
      </c>
      <c r="F17" s="295" t="s">
        <v>37</v>
      </c>
      <c r="G17" s="296"/>
      <c r="H17" s="231"/>
      <c r="I17" s="254">
        <f>Rekapitulácia!D11</f>
        <v>0</v>
      </c>
      <c r="J17" s="197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32</v>
      </c>
      <c r="C18" s="252">
        <f>'SO 15776'!C18+'SO 15778'!C18+'SO 15779'!C18+'SO 15780'!C18</f>
        <v>0</v>
      </c>
      <c r="D18" s="248">
        <f>'SO 15776'!D18+'SO 15778'!D18+'SO 15779'!D18+'SO 15780'!D18</f>
        <v>0</v>
      </c>
      <c r="E18" s="228">
        <f>'SO 15776'!E18+'SO 15778'!E18+'SO 15779'!E18+'SO 15780'!E18</f>
        <v>0</v>
      </c>
      <c r="F18" s="297"/>
      <c r="G18" s="298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33</v>
      </c>
      <c r="C19" s="253">
        <f>'SO 15776'!C19+'SO 15778'!C19+'SO 15779'!C19+'SO 15780'!C19</f>
        <v>0</v>
      </c>
      <c r="D19" s="249">
        <f>'SO 15776'!D19+'SO 15778'!D19+'SO 15779'!D19+'SO 15780'!D19</f>
        <v>0</v>
      </c>
      <c r="E19" s="228">
        <f>'SO 15776'!E19+'SO 15778'!E19+'SO 15779'!E19+'SO 15780'!E19</f>
        <v>0</v>
      </c>
      <c r="F19" s="299"/>
      <c r="G19" s="300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34</v>
      </c>
      <c r="C20" s="245"/>
      <c r="D20" s="245"/>
      <c r="E20" s="262">
        <f>SUM(E15:E19)</f>
        <v>0</v>
      </c>
      <c r="F20" s="290" t="s">
        <v>34</v>
      </c>
      <c r="G20" s="280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08" t="s">
        <v>263</v>
      </c>
      <c r="C21" s="231"/>
      <c r="D21" s="231"/>
      <c r="E21" s="231"/>
      <c r="F21" s="301" t="s">
        <v>263</v>
      </c>
      <c r="G21" s="298"/>
      <c r="H21" s="231"/>
      <c r="I21" s="257"/>
      <c r="J21" s="197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264</v>
      </c>
      <c r="C22" s="229"/>
      <c r="D22" s="229"/>
      <c r="E22" s="228">
        <f>'SO 15776'!E21+'SO 15778'!E21+'SO 15779'!E21+'SO 15780'!E21</f>
        <v>0</v>
      </c>
      <c r="F22" s="301" t="s">
        <v>267</v>
      </c>
      <c r="G22" s="298"/>
      <c r="H22" s="229"/>
      <c r="I22" s="255">
        <f>'SO 15776'!P21+'SO 15778'!P21+'SO 15779'!P21+'SO 15780'!P21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265</v>
      </c>
      <c r="C23" s="229"/>
      <c r="D23" s="229"/>
      <c r="E23" s="228">
        <f>'SO 15776'!E22+'SO 15778'!E22+'SO 15779'!E22+'SO 15780'!E22</f>
        <v>0</v>
      </c>
      <c r="F23" s="301" t="s">
        <v>268</v>
      </c>
      <c r="G23" s="298"/>
      <c r="H23" s="229"/>
      <c r="I23" s="255">
        <f>'SO 15776'!P22+'SO 15778'!P22+'SO 15779'!P22+'SO 15780'!P22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266</v>
      </c>
      <c r="C24" s="229"/>
      <c r="D24" s="229"/>
      <c r="E24" s="228">
        <f>'SO 15776'!E23+'SO 15778'!E23+'SO 15779'!E23+'SO 15780'!E23</f>
        <v>0</v>
      </c>
      <c r="F24" s="301" t="s">
        <v>269</v>
      </c>
      <c r="G24" s="298"/>
      <c r="H24" s="229"/>
      <c r="I24" s="238">
        <f>'SO 15776'!P23+'SO 15778'!P23+'SO 15779'!P23+'SO 15780'!P23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302" t="s">
        <v>34</v>
      </c>
      <c r="G25" s="303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7" t="s">
        <v>54</v>
      </c>
      <c r="C26" s="130"/>
      <c r="D26" s="130"/>
      <c r="E26" s="263"/>
      <c r="F26" s="290" t="s">
        <v>38</v>
      </c>
      <c r="G26" s="291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4"/>
      <c r="C27" s="1"/>
      <c r="D27" s="1"/>
      <c r="E27" s="264"/>
      <c r="F27" s="304" t="s">
        <v>39</v>
      </c>
      <c r="G27" s="305"/>
      <c r="H27" s="131"/>
      <c r="I27" s="254">
        <f>E20+I20+I25</f>
        <v>0</v>
      </c>
      <c r="J27" s="197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4"/>
      <c r="C28" s="1"/>
      <c r="D28" s="1"/>
      <c r="E28" s="264"/>
      <c r="F28" s="306" t="s">
        <v>40</v>
      </c>
      <c r="G28" s="307"/>
      <c r="H28" s="244">
        <f>Rekapitulácia!B12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4"/>
      <c r="C29" s="1"/>
      <c r="D29" s="1"/>
      <c r="E29" s="264"/>
      <c r="F29" s="308" t="s">
        <v>41</v>
      </c>
      <c r="G29" s="309"/>
      <c r="H29" s="240">
        <f>Rekapitulácia!B13</f>
        <v>0</v>
      </c>
      <c r="I29" s="208">
        <f>ROUND(((ROUND(H29,2)*0)/100),2)</f>
        <v>0</v>
      </c>
      <c r="J29" s="197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4"/>
      <c r="C30" s="1"/>
      <c r="D30" s="1"/>
      <c r="E30" s="264"/>
      <c r="F30" s="306" t="s">
        <v>42</v>
      </c>
      <c r="G30" s="307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4"/>
      <c r="C31" s="1"/>
      <c r="D31" s="1"/>
      <c r="E31" s="265"/>
      <c r="F31" s="305"/>
      <c r="G31" s="293"/>
      <c r="H31" s="231"/>
      <c r="I31" s="204"/>
      <c r="J31" s="197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7" t="s">
        <v>52</v>
      </c>
      <c r="C32" s="125"/>
      <c r="D32" s="125"/>
      <c r="E32" s="243" t="s">
        <v>53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4"/>
      <c r="C33" s="1"/>
      <c r="D33" s="1"/>
      <c r="E33" s="1"/>
      <c r="F33" s="1"/>
      <c r="G33" s="1"/>
      <c r="H33" s="1"/>
      <c r="I33" s="1"/>
      <c r="J33" s="197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4"/>
      <c r="C34" s="1"/>
      <c r="D34" s="1"/>
      <c r="E34" s="1"/>
      <c r="F34" s="1"/>
      <c r="G34" s="1"/>
      <c r="H34" s="1"/>
      <c r="I34" s="1"/>
      <c r="J34" s="197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4"/>
      <c r="C35" s="1"/>
      <c r="D35" s="1"/>
      <c r="E35" s="1"/>
      <c r="F35" s="1"/>
      <c r="G35" s="1"/>
      <c r="H35" s="1"/>
      <c r="I35" s="1"/>
      <c r="J35" s="197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4"/>
      <c r="C36" s="1"/>
      <c r="D36" s="1"/>
      <c r="E36" s="1"/>
      <c r="F36" s="1"/>
      <c r="G36" s="1"/>
      <c r="H36" s="1"/>
      <c r="I36" s="1"/>
      <c r="J36" s="197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4"/>
      <c r="C37" s="1"/>
      <c r="D37" s="1"/>
      <c r="E37" s="1"/>
      <c r="F37" s="1"/>
      <c r="G37" s="1"/>
      <c r="H37" s="1"/>
      <c r="I37" s="1"/>
      <c r="J37" s="197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A9EE-E347-45C1-9828-FDED43EAAA19}">
  <dimension ref="A1:AA163"/>
  <sheetViews>
    <sheetView workbookViewId="0">
      <pane ySplit="1" topLeftCell="A70" activePane="bottomLeft" state="frozen"/>
      <selection pane="bottomLeft" activeCell="H160" sqref="H82:H16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3" t="s">
        <v>16</v>
      </c>
      <c r="C1" s="324"/>
      <c r="D1" s="11"/>
      <c r="E1" s="325" t="s">
        <v>0</v>
      </c>
      <c r="F1" s="326"/>
      <c r="G1" s="12"/>
      <c r="H1" s="373" t="s">
        <v>69</v>
      </c>
      <c r="I1" s="32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7" t="s">
        <v>16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9"/>
      <c r="R2" s="329"/>
      <c r="S2" s="329"/>
      <c r="T2" s="329"/>
      <c r="U2" s="329"/>
      <c r="V2" s="330"/>
      <c r="W2" s="52"/>
    </row>
    <row r="3" spans="1:23" ht="18" customHeight="1" x14ac:dyDescent="0.3">
      <c r="A3" s="14"/>
      <c r="B3" s="331" t="s">
        <v>1</v>
      </c>
      <c r="C3" s="332"/>
      <c r="D3" s="332"/>
      <c r="E3" s="332"/>
      <c r="F3" s="332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4"/>
      <c r="W3" s="52"/>
    </row>
    <row r="4" spans="1:23" ht="18" customHeight="1" x14ac:dyDescent="0.3">
      <c r="A4" s="14"/>
      <c r="B4" s="42" t="s">
        <v>17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5" t="s">
        <v>24</v>
      </c>
      <c r="C7" s="336"/>
      <c r="D7" s="336"/>
      <c r="E7" s="336"/>
      <c r="F7" s="336"/>
      <c r="G7" s="336"/>
      <c r="H7" s="33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25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26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13" t="s">
        <v>35</v>
      </c>
      <c r="G14" s="314"/>
      <c r="H14" s="315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15776'!E63</f>
        <v>0</v>
      </c>
      <c r="D15" s="57">
        <f>'SO 15776'!F63</f>
        <v>0</v>
      </c>
      <c r="E15" s="66">
        <f>'SO 15776'!G63</f>
        <v>0</v>
      </c>
      <c r="F15" s="316"/>
      <c r="G15" s="317"/>
      <c r="H15" s="31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19" t="s">
        <v>36</v>
      </c>
      <c r="G16" s="317"/>
      <c r="H16" s="318"/>
      <c r="I16" s="24"/>
      <c r="J16" s="24"/>
      <c r="K16" s="25"/>
      <c r="L16" s="25"/>
      <c r="M16" s="25"/>
      <c r="N16" s="25"/>
      <c r="O16" s="72"/>
      <c r="P16" s="82">
        <f>(SUM(Z80:Z162))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20" t="s">
        <v>37</v>
      </c>
      <c r="G17" s="317"/>
      <c r="H17" s="318"/>
      <c r="I17" s="24"/>
      <c r="J17" s="24"/>
      <c r="K17" s="25"/>
      <c r="L17" s="25"/>
      <c r="M17" s="25"/>
      <c r="N17" s="25"/>
      <c r="O17" s="72"/>
      <c r="P17" s="82">
        <f>(SUM(Y80:Y162))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21"/>
      <c r="G18" s="322"/>
      <c r="H18" s="31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5"/>
      <c r="G19" s="342"/>
      <c r="H19" s="35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3" t="s">
        <v>34</v>
      </c>
      <c r="G20" s="357"/>
      <c r="H20" s="315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58" t="s">
        <v>46</v>
      </c>
      <c r="G21" s="317"/>
      <c r="H21" s="31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58" t="s">
        <v>47</v>
      </c>
      <c r="G22" s="317"/>
      <c r="H22" s="31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58" t="s">
        <v>48</v>
      </c>
      <c r="G23" s="317"/>
      <c r="H23" s="31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9"/>
      <c r="G24" s="322"/>
      <c r="H24" s="31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1" t="s">
        <v>34</v>
      </c>
      <c r="G25" s="342"/>
      <c r="H25" s="31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3" t="s">
        <v>38</v>
      </c>
      <c r="G26" s="344"/>
      <c r="H26" s="345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6" t="s">
        <v>39</v>
      </c>
      <c r="G27" s="347"/>
      <c r="H27" s="348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9" t="s">
        <v>40</v>
      </c>
      <c r="G28" s="350"/>
      <c r="H28" s="214">
        <f>P27-SUM('SO 15776'!K80:'SO 15776'!K162)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1" t="s">
        <v>41</v>
      </c>
      <c r="G29" s="352"/>
      <c r="H29" s="32">
        <f>SUM('SO 15776'!K80:'SO 15776'!K162)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3" t="s">
        <v>42</v>
      </c>
      <c r="G30" s="354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7"/>
      <c r="G31" s="37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8" t="s">
        <v>0</v>
      </c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8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81" t="s">
        <v>24</v>
      </c>
      <c r="C46" s="382"/>
      <c r="D46" s="382"/>
      <c r="E46" s="383"/>
      <c r="F46" s="384" t="s">
        <v>21</v>
      </c>
      <c r="G46" s="382"/>
      <c r="H46" s="38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81" t="s">
        <v>25</v>
      </c>
      <c r="C47" s="382"/>
      <c r="D47" s="382"/>
      <c r="E47" s="383"/>
      <c r="F47" s="384" t="s">
        <v>19</v>
      </c>
      <c r="G47" s="382"/>
      <c r="H47" s="38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81" t="s">
        <v>26</v>
      </c>
      <c r="C48" s="382"/>
      <c r="D48" s="382"/>
      <c r="E48" s="383"/>
      <c r="F48" s="384" t="s">
        <v>58</v>
      </c>
      <c r="G48" s="382"/>
      <c r="H48" s="38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38" t="s">
        <v>1</v>
      </c>
      <c r="C49" s="339"/>
      <c r="D49" s="339"/>
      <c r="E49" s="339"/>
      <c r="F49" s="339"/>
      <c r="G49" s="339"/>
      <c r="H49" s="339"/>
      <c r="I49" s="34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6" t="s">
        <v>55</v>
      </c>
      <c r="C54" s="37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4" t="s">
        <v>60</v>
      </c>
      <c r="C55" s="363"/>
      <c r="D55" s="363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65" t="s">
        <v>61</v>
      </c>
      <c r="C56" s="366"/>
      <c r="D56" s="366"/>
      <c r="E56" s="138">
        <f>'SO 15776'!L110</f>
        <v>0</v>
      </c>
      <c r="F56" s="138">
        <f>'SO 15776'!M110</f>
        <v>0</v>
      </c>
      <c r="G56" s="138">
        <f>'SO 15776'!I110</f>
        <v>0</v>
      </c>
      <c r="H56" s="139">
        <f>'SO 15776'!S110</f>
        <v>0</v>
      </c>
      <c r="I56" s="139">
        <f>'SO 15776'!V110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65" t="s">
        <v>62</v>
      </c>
      <c r="C57" s="366"/>
      <c r="D57" s="366"/>
      <c r="E57" s="138">
        <f>'SO 15776'!L117</f>
        <v>0</v>
      </c>
      <c r="F57" s="138">
        <f>'SO 15776'!M117</f>
        <v>0</v>
      </c>
      <c r="G57" s="138">
        <f>'SO 15776'!I117</f>
        <v>0</v>
      </c>
      <c r="H57" s="139">
        <f>'SO 15776'!S117</f>
        <v>25.25</v>
      </c>
      <c r="I57" s="139">
        <f>'SO 15776'!V117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65" t="s">
        <v>63</v>
      </c>
      <c r="C58" s="366"/>
      <c r="D58" s="366"/>
      <c r="E58" s="138">
        <f>'SO 15776'!L127</f>
        <v>0</v>
      </c>
      <c r="F58" s="138">
        <f>'SO 15776'!M127</f>
        <v>0</v>
      </c>
      <c r="G58" s="138">
        <f>'SO 15776'!I127</f>
        <v>0</v>
      </c>
      <c r="H58" s="139">
        <f>'SO 15776'!S127</f>
        <v>858.22</v>
      </c>
      <c r="I58" s="139">
        <f>'SO 15776'!V127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65" t="s">
        <v>64</v>
      </c>
      <c r="C59" s="366"/>
      <c r="D59" s="366"/>
      <c r="E59" s="138">
        <f>'SO 15776'!L131</f>
        <v>0</v>
      </c>
      <c r="F59" s="138">
        <f>'SO 15776'!M131</f>
        <v>0</v>
      </c>
      <c r="G59" s="138">
        <f>'SO 15776'!I131</f>
        <v>0</v>
      </c>
      <c r="H59" s="139">
        <f>'SO 15776'!S131</f>
        <v>5.29</v>
      </c>
      <c r="I59" s="139">
        <f>'SO 15776'!V131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65" t="s">
        <v>65</v>
      </c>
      <c r="C60" s="366"/>
      <c r="D60" s="366"/>
      <c r="E60" s="138">
        <f>'SO 15776'!L137</f>
        <v>0</v>
      </c>
      <c r="F60" s="138">
        <f>'SO 15776'!M137</f>
        <v>0</v>
      </c>
      <c r="G60" s="138">
        <f>'SO 15776'!I137</f>
        <v>0</v>
      </c>
      <c r="H60" s="139">
        <f>'SO 15776'!S137</f>
        <v>1.39</v>
      </c>
      <c r="I60" s="139">
        <f>'SO 15776'!V137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65" t="s">
        <v>66</v>
      </c>
      <c r="C61" s="366"/>
      <c r="D61" s="366"/>
      <c r="E61" s="138">
        <f>'SO 15776'!L156</f>
        <v>0</v>
      </c>
      <c r="F61" s="138">
        <f>'SO 15776'!M156</f>
        <v>0</v>
      </c>
      <c r="G61" s="138">
        <f>'SO 15776'!I156</f>
        <v>0</v>
      </c>
      <c r="H61" s="139">
        <f>'SO 15776'!S156</f>
        <v>54.05</v>
      </c>
      <c r="I61" s="139">
        <f>'SO 15776'!V156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9"/>
      <c r="B62" s="365" t="s">
        <v>67</v>
      </c>
      <c r="C62" s="366"/>
      <c r="D62" s="366"/>
      <c r="E62" s="138">
        <f>'SO 15776'!L160</f>
        <v>0</v>
      </c>
      <c r="F62" s="138">
        <f>'SO 15776'!M160</f>
        <v>0</v>
      </c>
      <c r="G62" s="138">
        <f>'SO 15776'!I160</f>
        <v>0</v>
      </c>
      <c r="H62" s="139">
        <f>'SO 15776'!S160</f>
        <v>0</v>
      </c>
      <c r="I62" s="139">
        <f>'SO 15776'!V160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3"/>
      <c r="X62" s="137"/>
      <c r="Y62" s="137"/>
      <c r="Z62" s="137"/>
    </row>
    <row r="63" spans="1:26" x14ac:dyDescent="0.3">
      <c r="A63" s="9"/>
      <c r="B63" s="367" t="s">
        <v>60</v>
      </c>
      <c r="C63" s="368"/>
      <c r="D63" s="368"/>
      <c r="E63" s="140">
        <f>'SO 15776'!L162</f>
        <v>0</v>
      </c>
      <c r="F63" s="140">
        <f>'SO 15776'!M162</f>
        <v>0</v>
      </c>
      <c r="G63" s="140">
        <f>'SO 15776'!I162</f>
        <v>0</v>
      </c>
      <c r="H63" s="141">
        <f>'SO 15776'!S162</f>
        <v>944.2</v>
      </c>
      <c r="I63" s="141">
        <f>'SO 15776'!V162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3"/>
      <c r="X63" s="137"/>
      <c r="Y63" s="137"/>
      <c r="Z63" s="137"/>
    </row>
    <row r="64" spans="1:26" x14ac:dyDescent="0.3">
      <c r="A64" s="1"/>
      <c r="B64" s="204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2"/>
    </row>
    <row r="65" spans="1:26" x14ac:dyDescent="0.3">
      <c r="A65" s="142"/>
      <c r="B65" s="369" t="s">
        <v>68</v>
      </c>
      <c r="C65" s="370"/>
      <c r="D65" s="370"/>
      <c r="E65" s="144">
        <f>'SO 15776'!L163</f>
        <v>0</v>
      </c>
      <c r="F65" s="144">
        <f>'SO 15776'!M163</f>
        <v>0</v>
      </c>
      <c r="G65" s="144">
        <f>'SO 15776'!I163</f>
        <v>0</v>
      </c>
      <c r="H65" s="145">
        <f>'SO 15776'!S163</f>
        <v>944.2</v>
      </c>
      <c r="I65" s="145">
        <f>'SO 15776'!V163</f>
        <v>0</v>
      </c>
      <c r="J65" s="146"/>
      <c r="K65" s="146"/>
      <c r="L65" s="146"/>
      <c r="M65" s="146"/>
      <c r="N65" s="146"/>
      <c r="O65" s="146"/>
      <c r="P65" s="146"/>
      <c r="Q65" s="147"/>
      <c r="R65" s="147"/>
      <c r="S65" s="147"/>
      <c r="T65" s="147"/>
      <c r="U65" s="147"/>
      <c r="V65" s="152"/>
      <c r="W65" s="213"/>
      <c r="X65" s="143"/>
      <c r="Y65" s="143"/>
      <c r="Z65" s="143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37"/>
      <c r="C68" s="8"/>
      <c r="D68" s="8"/>
      <c r="E68" s="26"/>
      <c r="F68" s="26"/>
      <c r="G68" s="26"/>
      <c r="H68" s="154"/>
      <c r="I68" s="154"/>
      <c r="J68" s="154"/>
      <c r="K68" s="154"/>
      <c r="L68" s="154"/>
      <c r="M68" s="154"/>
      <c r="N68" s="154"/>
      <c r="O68" s="154"/>
      <c r="P68" s="154"/>
      <c r="Q68" s="15"/>
      <c r="R68" s="15"/>
      <c r="S68" s="15"/>
      <c r="T68" s="15"/>
      <c r="U68" s="15"/>
      <c r="V68" s="15"/>
      <c r="W68" s="52"/>
    </row>
    <row r="69" spans="1:26" ht="34.950000000000003" customHeight="1" x14ac:dyDescent="0.3">
      <c r="A69" s="1"/>
      <c r="B69" s="371" t="s">
        <v>69</v>
      </c>
      <c r="C69" s="372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52"/>
    </row>
    <row r="70" spans="1:26" x14ac:dyDescent="0.3">
      <c r="A70" s="14"/>
      <c r="B70" s="95"/>
      <c r="C70" s="18"/>
      <c r="D70" s="18"/>
      <c r="E70" s="97"/>
      <c r="F70" s="97"/>
      <c r="G70" s="97"/>
      <c r="H70" s="168"/>
      <c r="I70" s="168"/>
      <c r="J70" s="168"/>
      <c r="K70" s="168"/>
      <c r="L70" s="168"/>
      <c r="M70" s="168"/>
      <c r="N70" s="168"/>
      <c r="O70" s="168"/>
      <c r="P70" s="168"/>
      <c r="Q70" s="19"/>
      <c r="R70" s="19"/>
      <c r="S70" s="19"/>
      <c r="T70" s="19"/>
      <c r="U70" s="19"/>
      <c r="V70" s="19"/>
      <c r="W70" s="52"/>
    </row>
    <row r="71" spans="1:26" ht="19.95" customHeight="1" x14ac:dyDescent="0.3">
      <c r="A71" s="199"/>
      <c r="B71" s="386" t="s">
        <v>24</v>
      </c>
      <c r="C71" s="387"/>
      <c r="D71" s="387"/>
      <c r="E71" s="388"/>
      <c r="F71" s="166"/>
      <c r="G71" s="166"/>
      <c r="H71" s="167" t="s">
        <v>80</v>
      </c>
      <c r="I71" s="360" t="s">
        <v>81</v>
      </c>
      <c r="J71" s="361"/>
      <c r="K71" s="361"/>
      <c r="L71" s="361"/>
      <c r="M71" s="361"/>
      <c r="N71" s="361"/>
      <c r="O71" s="361"/>
      <c r="P71" s="362"/>
      <c r="Q71" s="17"/>
      <c r="R71" s="17"/>
      <c r="S71" s="17"/>
      <c r="T71" s="17"/>
      <c r="U71" s="17"/>
      <c r="V71" s="17"/>
      <c r="W71" s="52"/>
    </row>
    <row r="72" spans="1:26" ht="19.95" customHeight="1" x14ac:dyDescent="0.3">
      <c r="A72" s="199"/>
      <c r="B72" s="381" t="s">
        <v>25</v>
      </c>
      <c r="C72" s="382"/>
      <c r="D72" s="382"/>
      <c r="E72" s="383"/>
      <c r="F72" s="162"/>
      <c r="G72" s="162"/>
      <c r="H72" s="163" t="s">
        <v>19</v>
      </c>
      <c r="I72" s="16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99"/>
      <c r="B73" s="381" t="s">
        <v>26</v>
      </c>
      <c r="C73" s="382"/>
      <c r="D73" s="382"/>
      <c r="E73" s="383"/>
      <c r="F73" s="162"/>
      <c r="G73" s="162"/>
      <c r="H73" s="163" t="s">
        <v>82</v>
      </c>
      <c r="I73" s="163" t="s">
        <v>23</v>
      </c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3" t="s">
        <v>83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3" t="s">
        <v>17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205" t="s">
        <v>59</v>
      </c>
      <c r="C78" s="164"/>
      <c r="D78" s="164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x14ac:dyDescent="0.3">
      <c r="A79" s="2"/>
      <c r="B79" s="206" t="s">
        <v>70</v>
      </c>
      <c r="C79" s="127" t="s">
        <v>71</v>
      </c>
      <c r="D79" s="127" t="s">
        <v>72</v>
      </c>
      <c r="E79" s="155"/>
      <c r="F79" s="155" t="s">
        <v>73</v>
      </c>
      <c r="G79" s="155" t="s">
        <v>74</v>
      </c>
      <c r="H79" s="156" t="s">
        <v>75</v>
      </c>
      <c r="I79" s="156" t="s">
        <v>76</v>
      </c>
      <c r="J79" s="156"/>
      <c r="K79" s="156"/>
      <c r="L79" s="156"/>
      <c r="M79" s="156"/>
      <c r="N79" s="156"/>
      <c r="O79" s="156"/>
      <c r="P79" s="156" t="s">
        <v>77</v>
      </c>
      <c r="Q79" s="157"/>
      <c r="R79" s="157"/>
      <c r="S79" s="127" t="s">
        <v>78</v>
      </c>
      <c r="T79" s="158"/>
      <c r="U79" s="158"/>
      <c r="V79" s="127" t="s">
        <v>79</v>
      </c>
      <c r="W79" s="52"/>
    </row>
    <row r="80" spans="1:26" x14ac:dyDescent="0.3">
      <c r="A80" s="9"/>
      <c r="B80" s="207"/>
      <c r="C80" s="169"/>
      <c r="D80" s="363" t="s">
        <v>60</v>
      </c>
      <c r="E80" s="363"/>
      <c r="F80" s="134"/>
      <c r="G80" s="170"/>
      <c r="H80" s="134"/>
      <c r="I80" s="134"/>
      <c r="J80" s="135"/>
      <c r="K80" s="135"/>
      <c r="L80" s="135"/>
      <c r="M80" s="135"/>
      <c r="N80" s="135"/>
      <c r="O80" s="135"/>
      <c r="P80" s="135"/>
      <c r="Q80" s="133"/>
      <c r="R80" s="133"/>
      <c r="S80" s="133"/>
      <c r="T80" s="133"/>
      <c r="U80" s="133"/>
      <c r="V80" s="192"/>
      <c r="W80" s="213"/>
      <c r="X80" s="137"/>
      <c r="Y80" s="137"/>
      <c r="Z80" s="137"/>
    </row>
    <row r="81" spans="1:26" x14ac:dyDescent="0.3">
      <c r="A81" s="9"/>
      <c r="B81" s="208"/>
      <c r="C81" s="172">
        <v>1</v>
      </c>
      <c r="D81" s="364" t="s">
        <v>84</v>
      </c>
      <c r="E81" s="364"/>
      <c r="F81" s="138"/>
      <c r="G81" s="171"/>
      <c r="H81" s="138"/>
      <c r="I81" s="138"/>
      <c r="J81" s="139"/>
      <c r="K81" s="139"/>
      <c r="L81" s="139"/>
      <c r="M81" s="139"/>
      <c r="N81" s="139"/>
      <c r="O81" s="139"/>
      <c r="P81" s="139"/>
      <c r="Q81" s="9"/>
      <c r="R81" s="9"/>
      <c r="S81" s="9"/>
      <c r="T81" s="9"/>
      <c r="U81" s="9"/>
      <c r="V81" s="193"/>
      <c r="W81" s="213"/>
      <c r="X81" s="137"/>
      <c r="Y81" s="137"/>
      <c r="Z81" s="137"/>
    </row>
    <row r="82" spans="1:26" ht="25.05" customHeight="1" x14ac:dyDescent="0.3">
      <c r="A82" s="179"/>
      <c r="B82" s="209">
        <v>1</v>
      </c>
      <c r="C82" s="180" t="s">
        <v>85</v>
      </c>
      <c r="D82" s="385" t="s">
        <v>86</v>
      </c>
      <c r="E82" s="385"/>
      <c r="F82" s="174" t="s">
        <v>87</v>
      </c>
      <c r="G82" s="175">
        <v>5</v>
      </c>
      <c r="H82" s="174"/>
      <c r="I82" s="174">
        <f t="shared" ref="I82:I109" si="0">ROUND(G82*(H82),2)</f>
        <v>0</v>
      </c>
      <c r="J82" s="176">
        <f t="shared" ref="J82:J109" si="1">ROUND(G82*(N82),2)</f>
        <v>10.1</v>
      </c>
      <c r="K82" s="177">
        <f t="shared" ref="K82:K109" si="2">ROUND(G82*(O82),2)</f>
        <v>0</v>
      </c>
      <c r="L82" s="177">
        <f t="shared" ref="L82:L108" si="3">ROUND(G82*(H82),2)</f>
        <v>0</v>
      </c>
      <c r="M82" s="177"/>
      <c r="N82" s="177">
        <v>2.02</v>
      </c>
      <c r="O82" s="177"/>
      <c r="P82" s="181"/>
      <c r="Q82" s="181"/>
      <c r="R82" s="181"/>
      <c r="S82" s="178">
        <f t="shared" ref="S82:S109" si="4"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2</v>
      </c>
      <c r="C83" s="180" t="s">
        <v>88</v>
      </c>
      <c r="D83" s="385" t="s">
        <v>89</v>
      </c>
      <c r="E83" s="385"/>
      <c r="F83" s="174" t="s">
        <v>90</v>
      </c>
      <c r="G83" s="175">
        <v>1</v>
      </c>
      <c r="H83" s="174"/>
      <c r="I83" s="174">
        <f t="shared" si="0"/>
        <v>0</v>
      </c>
      <c r="J83" s="176">
        <f t="shared" si="1"/>
        <v>9.5500000000000007</v>
      </c>
      <c r="K83" s="177">
        <f t="shared" si="2"/>
        <v>0</v>
      </c>
      <c r="L83" s="177">
        <f t="shared" si="3"/>
        <v>0</v>
      </c>
      <c r="M83" s="177"/>
      <c r="N83" s="177">
        <v>9.5500000000000007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3</v>
      </c>
      <c r="C84" s="180" t="s">
        <v>91</v>
      </c>
      <c r="D84" s="385" t="s">
        <v>92</v>
      </c>
      <c r="E84" s="385"/>
      <c r="F84" s="174" t="s">
        <v>90</v>
      </c>
      <c r="G84" s="175">
        <v>1</v>
      </c>
      <c r="H84" s="174"/>
      <c r="I84" s="174">
        <f t="shared" si="0"/>
        <v>0</v>
      </c>
      <c r="J84" s="176">
        <f t="shared" si="1"/>
        <v>10.039999999999999</v>
      </c>
      <c r="K84" s="177">
        <f t="shared" si="2"/>
        <v>0</v>
      </c>
      <c r="L84" s="177">
        <f t="shared" si="3"/>
        <v>0</v>
      </c>
      <c r="M84" s="177"/>
      <c r="N84" s="177">
        <v>10.039999999999999</v>
      </c>
      <c r="O84" s="177"/>
      <c r="P84" s="181">
        <v>1.0000000000000001E-5</v>
      </c>
      <c r="Q84" s="181"/>
      <c r="R84" s="181">
        <v>1.0000000000000001E-5</v>
      </c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4</v>
      </c>
      <c r="C85" s="180" t="s">
        <v>93</v>
      </c>
      <c r="D85" s="385" t="s">
        <v>94</v>
      </c>
      <c r="E85" s="385"/>
      <c r="F85" s="174" t="s">
        <v>95</v>
      </c>
      <c r="G85" s="175">
        <v>90.4</v>
      </c>
      <c r="H85" s="174"/>
      <c r="I85" s="174">
        <f t="shared" si="0"/>
        <v>0</v>
      </c>
      <c r="J85" s="176">
        <f t="shared" si="1"/>
        <v>108.48</v>
      </c>
      <c r="K85" s="177">
        <f t="shared" si="2"/>
        <v>0</v>
      </c>
      <c r="L85" s="177">
        <f t="shared" si="3"/>
        <v>0</v>
      </c>
      <c r="M85" s="177"/>
      <c r="N85" s="177">
        <v>1.2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5</v>
      </c>
      <c r="C86" s="180" t="s">
        <v>96</v>
      </c>
      <c r="D86" s="385" t="s">
        <v>97</v>
      </c>
      <c r="E86" s="385"/>
      <c r="F86" s="174" t="s">
        <v>95</v>
      </c>
      <c r="G86" s="175">
        <v>38.762999999999998</v>
      </c>
      <c r="H86" s="174"/>
      <c r="I86" s="174">
        <f t="shared" si="0"/>
        <v>0</v>
      </c>
      <c r="J86" s="176">
        <f t="shared" si="1"/>
        <v>1166.3800000000001</v>
      </c>
      <c r="K86" s="177">
        <f t="shared" si="2"/>
        <v>0</v>
      </c>
      <c r="L86" s="177">
        <f t="shared" si="3"/>
        <v>0</v>
      </c>
      <c r="M86" s="177"/>
      <c r="N86" s="177">
        <v>30.09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6</v>
      </c>
      <c r="C87" s="180" t="s">
        <v>98</v>
      </c>
      <c r="D87" s="385" t="s">
        <v>99</v>
      </c>
      <c r="E87" s="385"/>
      <c r="F87" s="174" t="s">
        <v>95</v>
      </c>
      <c r="G87" s="175">
        <v>38.762999999999998</v>
      </c>
      <c r="H87" s="174"/>
      <c r="I87" s="174">
        <f t="shared" si="0"/>
        <v>0</v>
      </c>
      <c r="J87" s="176">
        <f t="shared" si="1"/>
        <v>153.5</v>
      </c>
      <c r="K87" s="177">
        <f t="shared" si="2"/>
        <v>0</v>
      </c>
      <c r="L87" s="177">
        <f t="shared" si="3"/>
        <v>0</v>
      </c>
      <c r="M87" s="177"/>
      <c r="N87" s="177">
        <v>3.96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7</v>
      </c>
      <c r="C88" s="180" t="s">
        <v>100</v>
      </c>
      <c r="D88" s="385" t="s">
        <v>101</v>
      </c>
      <c r="E88" s="385"/>
      <c r="F88" s="174" t="s">
        <v>95</v>
      </c>
      <c r="G88" s="175">
        <v>2.88</v>
      </c>
      <c r="H88" s="174"/>
      <c r="I88" s="174">
        <f t="shared" si="0"/>
        <v>0</v>
      </c>
      <c r="J88" s="176">
        <f t="shared" si="1"/>
        <v>144.03</v>
      </c>
      <c r="K88" s="177">
        <f t="shared" si="2"/>
        <v>0</v>
      </c>
      <c r="L88" s="177">
        <f t="shared" si="3"/>
        <v>0</v>
      </c>
      <c r="M88" s="177"/>
      <c r="N88" s="177">
        <v>50.01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8</v>
      </c>
      <c r="C89" s="180" t="s">
        <v>102</v>
      </c>
      <c r="D89" s="385" t="s">
        <v>103</v>
      </c>
      <c r="E89" s="385"/>
      <c r="F89" s="174" t="s">
        <v>95</v>
      </c>
      <c r="G89" s="175">
        <v>2.88</v>
      </c>
      <c r="H89" s="174"/>
      <c r="I89" s="174">
        <f t="shared" si="0"/>
        <v>0</v>
      </c>
      <c r="J89" s="176">
        <f t="shared" si="1"/>
        <v>10.34</v>
      </c>
      <c r="K89" s="177">
        <f t="shared" si="2"/>
        <v>0</v>
      </c>
      <c r="L89" s="177">
        <f t="shared" si="3"/>
        <v>0</v>
      </c>
      <c r="M89" s="177"/>
      <c r="N89" s="177">
        <v>3.59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9</v>
      </c>
      <c r="C90" s="180" t="s">
        <v>104</v>
      </c>
      <c r="D90" s="385" t="s">
        <v>105</v>
      </c>
      <c r="E90" s="385"/>
      <c r="F90" s="174" t="s">
        <v>95</v>
      </c>
      <c r="G90" s="175">
        <v>479.14299999999997</v>
      </c>
      <c r="H90" s="174"/>
      <c r="I90" s="174">
        <f t="shared" si="0"/>
        <v>0</v>
      </c>
      <c r="J90" s="176">
        <f t="shared" si="1"/>
        <v>4024.8</v>
      </c>
      <c r="K90" s="177">
        <f t="shared" si="2"/>
        <v>0</v>
      </c>
      <c r="L90" s="177">
        <f t="shared" si="3"/>
        <v>0</v>
      </c>
      <c r="M90" s="177"/>
      <c r="N90" s="177">
        <v>8.4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10</v>
      </c>
      <c r="C91" s="180" t="s">
        <v>106</v>
      </c>
      <c r="D91" s="385" t="s">
        <v>107</v>
      </c>
      <c r="E91" s="385"/>
      <c r="F91" s="174" t="s">
        <v>95</v>
      </c>
      <c r="G91" s="175">
        <v>75.400000000000006</v>
      </c>
      <c r="H91" s="174"/>
      <c r="I91" s="174">
        <f t="shared" si="0"/>
        <v>0</v>
      </c>
      <c r="J91" s="176">
        <f t="shared" si="1"/>
        <v>205.09</v>
      </c>
      <c r="K91" s="177">
        <f t="shared" si="2"/>
        <v>0</v>
      </c>
      <c r="L91" s="177">
        <f t="shared" si="3"/>
        <v>0</v>
      </c>
      <c r="M91" s="177"/>
      <c r="N91" s="177">
        <v>2.7199999999999998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11</v>
      </c>
      <c r="C92" s="180" t="s">
        <v>108</v>
      </c>
      <c r="D92" s="385" t="s">
        <v>109</v>
      </c>
      <c r="E92" s="385"/>
      <c r="F92" s="174" t="s">
        <v>95</v>
      </c>
      <c r="G92" s="175">
        <v>479.14299999999997</v>
      </c>
      <c r="H92" s="174"/>
      <c r="I92" s="174">
        <f t="shared" si="0"/>
        <v>0</v>
      </c>
      <c r="J92" s="176">
        <f t="shared" si="1"/>
        <v>397.69</v>
      </c>
      <c r="K92" s="177">
        <f t="shared" si="2"/>
        <v>0</v>
      </c>
      <c r="L92" s="177">
        <f t="shared" si="3"/>
        <v>0</v>
      </c>
      <c r="M92" s="177"/>
      <c r="N92" s="177">
        <v>0.83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12</v>
      </c>
      <c r="C93" s="180" t="s">
        <v>110</v>
      </c>
      <c r="D93" s="385" t="s">
        <v>111</v>
      </c>
      <c r="E93" s="385"/>
      <c r="F93" s="174" t="s">
        <v>87</v>
      </c>
      <c r="G93" s="175">
        <v>150</v>
      </c>
      <c r="H93" s="174"/>
      <c r="I93" s="174">
        <f t="shared" si="0"/>
        <v>0</v>
      </c>
      <c r="J93" s="176">
        <f t="shared" si="1"/>
        <v>46.5</v>
      </c>
      <c r="K93" s="177">
        <f t="shared" si="2"/>
        <v>0</v>
      </c>
      <c r="L93" s="177">
        <f t="shared" si="3"/>
        <v>0</v>
      </c>
      <c r="M93" s="177"/>
      <c r="N93" s="177">
        <v>0.31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13</v>
      </c>
      <c r="C94" s="180" t="s">
        <v>112</v>
      </c>
      <c r="D94" s="385" t="s">
        <v>113</v>
      </c>
      <c r="E94" s="385"/>
      <c r="F94" s="174" t="s">
        <v>87</v>
      </c>
      <c r="G94" s="175">
        <v>1207</v>
      </c>
      <c r="H94" s="174"/>
      <c r="I94" s="174">
        <f t="shared" si="0"/>
        <v>0</v>
      </c>
      <c r="J94" s="176">
        <f t="shared" si="1"/>
        <v>603.5</v>
      </c>
      <c r="K94" s="177">
        <f t="shared" si="2"/>
        <v>0</v>
      </c>
      <c r="L94" s="177">
        <f t="shared" si="3"/>
        <v>0</v>
      </c>
      <c r="M94" s="177"/>
      <c r="N94" s="177">
        <v>0.5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14</v>
      </c>
      <c r="C95" s="180" t="s">
        <v>114</v>
      </c>
      <c r="D95" s="385" t="s">
        <v>115</v>
      </c>
      <c r="E95" s="385"/>
      <c r="F95" s="174" t="s">
        <v>87</v>
      </c>
      <c r="G95" s="175">
        <v>150</v>
      </c>
      <c r="H95" s="174"/>
      <c r="I95" s="174">
        <f t="shared" si="0"/>
        <v>0</v>
      </c>
      <c r="J95" s="176">
        <f t="shared" si="1"/>
        <v>220.5</v>
      </c>
      <c r="K95" s="177">
        <f t="shared" si="2"/>
        <v>0</v>
      </c>
      <c r="L95" s="177">
        <f t="shared" si="3"/>
        <v>0</v>
      </c>
      <c r="M95" s="177"/>
      <c r="N95" s="177">
        <v>1.47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15</v>
      </c>
      <c r="C96" s="180" t="s">
        <v>116</v>
      </c>
      <c r="D96" s="385" t="s">
        <v>117</v>
      </c>
      <c r="E96" s="385"/>
      <c r="F96" s="174" t="s">
        <v>95</v>
      </c>
      <c r="G96" s="175">
        <v>362.1</v>
      </c>
      <c r="H96" s="174"/>
      <c r="I96" s="174">
        <f t="shared" si="0"/>
        <v>0</v>
      </c>
      <c r="J96" s="176">
        <f t="shared" si="1"/>
        <v>1039.23</v>
      </c>
      <c r="K96" s="177">
        <f t="shared" si="2"/>
        <v>0</v>
      </c>
      <c r="L96" s="177">
        <f t="shared" si="3"/>
        <v>0</v>
      </c>
      <c r="M96" s="177"/>
      <c r="N96" s="177">
        <v>2.87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16</v>
      </c>
      <c r="C97" s="180" t="s">
        <v>118</v>
      </c>
      <c r="D97" s="385" t="s">
        <v>119</v>
      </c>
      <c r="E97" s="385"/>
      <c r="F97" s="174" t="s">
        <v>95</v>
      </c>
      <c r="G97" s="175">
        <v>362.1</v>
      </c>
      <c r="H97" s="174"/>
      <c r="I97" s="174">
        <f t="shared" si="0"/>
        <v>0</v>
      </c>
      <c r="J97" s="176">
        <f t="shared" si="1"/>
        <v>260.70999999999998</v>
      </c>
      <c r="K97" s="177">
        <f t="shared" si="2"/>
        <v>0</v>
      </c>
      <c r="L97" s="177">
        <f t="shared" si="3"/>
        <v>0</v>
      </c>
      <c r="M97" s="177"/>
      <c r="N97" s="177">
        <v>0.72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17</v>
      </c>
      <c r="C98" s="180" t="s">
        <v>120</v>
      </c>
      <c r="D98" s="385" t="s">
        <v>121</v>
      </c>
      <c r="E98" s="385"/>
      <c r="F98" s="174" t="s">
        <v>87</v>
      </c>
      <c r="G98" s="175">
        <v>5.5</v>
      </c>
      <c r="H98" s="174"/>
      <c r="I98" s="174">
        <f t="shared" si="0"/>
        <v>0</v>
      </c>
      <c r="J98" s="176">
        <f t="shared" si="1"/>
        <v>10.07</v>
      </c>
      <c r="K98" s="177">
        <f t="shared" si="2"/>
        <v>0</v>
      </c>
      <c r="L98" s="177">
        <f t="shared" si="3"/>
        <v>0</v>
      </c>
      <c r="M98" s="177"/>
      <c r="N98" s="177">
        <v>1.83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18</v>
      </c>
      <c r="C99" s="180" t="s">
        <v>122</v>
      </c>
      <c r="D99" s="385" t="s">
        <v>123</v>
      </c>
      <c r="E99" s="385"/>
      <c r="F99" s="174" t="s">
        <v>87</v>
      </c>
      <c r="G99" s="175">
        <v>11</v>
      </c>
      <c r="H99" s="174"/>
      <c r="I99" s="174">
        <f t="shared" si="0"/>
        <v>0</v>
      </c>
      <c r="J99" s="176">
        <f t="shared" si="1"/>
        <v>39.71</v>
      </c>
      <c r="K99" s="177">
        <f t="shared" si="2"/>
        <v>0</v>
      </c>
      <c r="L99" s="177">
        <f t="shared" si="3"/>
        <v>0</v>
      </c>
      <c r="M99" s="177"/>
      <c r="N99" s="177">
        <v>3.61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09">
        <v>19</v>
      </c>
      <c r="C100" s="180" t="s">
        <v>124</v>
      </c>
      <c r="D100" s="385" t="s">
        <v>125</v>
      </c>
      <c r="E100" s="385"/>
      <c r="F100" s="174" t="s">
        <v>87</v>
      </c>
      <c r="G100" s="175">
        <v>750</v>
      </c>
      <c r="H100" s="174"/>
      <c r="I100" s="174">
        <f t="shared" si="0"/>
        <v>0</v>
      </c>
      <c r="J100" s="176">
        <f t="shared" si="1"/>
        <v>1095</v>
      </c>
      <c r="K100" s="177">
        <f t="shared" si="2"/>
        <v>0</v>
      </c>
      <c r="L100" s="177">
        <f t="shared" si="3"/>
        <v>0</v>
      </c>
      <c r="M100" s="177"/>
      <c r="N100" s="177">
        <v>1.46</v>
      </c>
      <c r="O100" s="177"/>
      <c r="P100" s="181"/>
      <c r="Q100" s="181"/>
      <c r="R100" s="181"/>
      <c r="S100" s="178">
        <f t="shared" si="4"/>
        <v>0</v>
      </c>
      <c r="T100" s="178"/>
      <c r="U100" s="178"/>
      <c r="V100" s="194"/>
      <c r="W100" s="52"/>
      <c r="Z100">
        <v>0</v>
      </c>
    </row>
    <row r="101" spans="1:26" ht="25.05" customHeight="1" x14ac:dyDescent="0.3">
      <c r="A101" s="179"/>
      <c r="B101" s="209">
        <v>20</v>
      </c>
      <c r="C101" s="180" t="s">
        <v>126</v>
      </c>
      <c r="D101" s="385" t="s">
        <v>127</v>
      </c>
      <c r="E101" s="385"/>
      <c r="F101" s="174" t="s">
        <v>128</v>
      </c>
      <c r="G101" s="175">
        <v>10</v>
      </c>
      <c r="H101" s="174"/>
      <c r="I101" s="174">
        <f t="shared" si="0"/>
        <v>0</v>
      </c>
      <c r="J101" s="176">
        <f t="shared" si="1"/>
        <v>24.2</v>
      </c>
      <c r="K101" s="177">
        <f t="shared" si="2"/>
        <v>0</v>
      </c>
      <c r="L101" s="177">
        <f t="shared" si="3"/>
        <v>0</v>
      </c>
      <c r="M101" s="177"/>
      <c r="N101" s="177">
        <v>2.42</v>
      </c>
      <c r="O101" s="177"/>
      <c r="P101" s="181"/>
      <c r="Q101" s="181"/>
      <c r="R101" s="181"/>
      <c r="S101" s="178">
        <f t="shared" si="4"/>
        <v>0</v>
      </c>
      <c r="T101" s="178"/>
      <c r="U101" s="178"/>
      <c r="V101" s="194"/>
      <c r="W101" s="52"/>
      <c r="Z101">
        <v>0</v>
      </c>
    </row>
    <row r="102" spans="1:26" ht="25.05" customHeight="1" x14ac:dyDescent="0.3">
      <c r="A102" s="179"/>
      <c r="B102" s="209">
        <v>21</v>
      </c>
      <c r="C102" s="180" t="s">
        <v>129</v>
      </c>
      <c r="D102" s="385" t="s">
        <v>130</v>
      </c>
      <c r="E102" s="385"/>
      <c r="F102" s="174" t="s">
        <v>128</v>
      </c>
      <c r="G102" s="175">
        <v>8.5</v>
      </c>
      <c r="H102" s="174"/>
      <c r="I102" s="174">
        <f t="shared" si="0"/>
        <v>0</v>
      </c>
      <c r="J102" s="176">
        <f t="shared" si="1"/>
        <v>12.24</v>
      </c>
      <c r="K102" s="177">
        <f t="shared" si="2"/>
        <v>0</v>
      </c>
      <c r="L102" s="177">
        <f t="shared" si="3"/>
        <v>0</v>
      </c>
      <c r="M102" s="177"/>
      <c r="N102" s="177">
        <v>1.44</v>
      </c>
      <c r="O102" s="177"/>
      <c r="P102" s="181"/>
      <c r="Q102" s="181"/>
      <c r="R102" s="181"/>
      <c r="S102" s="178">
        <f t="shared" si="4"/>
        <v>0</v>
      </c>
      <c r="T102" s="178"/>
      <c r="U102" s="178"/>
      <c r="V102" s="194"/>
      <c r="W102" s="52"/>
      <c r="Z102">
        <v>0</v>
      </c>
    </row>
    <row r="103" spans="1:26" ht="25.05" customHeight="1" x14ac:dyDescent="0.3">
      <c r="A103" s="179"/>
      <c r="B103" s="209">
        <v>22</v>
      </c>
      <c r="C103" s="180" t="s">
        <v>131</v>
      </c>
      <c r="D103" s="385" t="s">
        <v>132</v>
      </c>
      <c r="E103" s="385"/>
      <c r="F103" s="174" t="s">
        <v>87</v>
      </c>
      <c r="G103" s="175">
        <v>150</v>
      </c>
      <c r="H103" s="174"/>
      <c r="I103" s="174">
        <f t="shared" si="0"/>
        <v>0</v>
      </c>
      <c r="J103" s="176">
        <f t="shared" si="1"/>
        <v>115.5</v>
      </c>
      <c r="K103" s="177">
        <f t="shared" si="2"/>
        <v>0</v>
      </c>
      <c r="L103" s="177">
        <f t="shared" si="3"/>
        <v>0</v>
      </c>
      <c r="M103" s="177"/>
      <c r="N103" s="177">
        <v>0.77</v>
      </c>
      <c r="O103" s="177"/>
      <c r="P103" s="181"/>
      <c r="Q103" s="181"/>
      <c r="R103" s="181"/>
      <c r="S103" s="178">
        <f t="shared" si="4"/>
        <v>0</v>
      </c>
      <c r="T103" s="178"/>
      <c r="U103" s="178"/>
      <c r="V103" s="194"/>
      <c r="W103" s="52"/>
      <c r="Z103">
        <v>0</v>
      </c>
    </row>
    <row r="104" spans="1:26" ht="25.05" customHeight="1" x14ac:dyDescent="0.3">
      <c r="A104" s="179"/>
      <c r="B104" s="209">
        <v>23</v>
      </c>
      <c r="C104" s="180" t="s">
        <v>133</v>
      </c>
      <c r="D104" s="385" t="s">
        <v>134</v>
      </c>
      <c r="E104" s="385"/>
      <c r="F104" s="174" t="s">
        <v>87</v>
      </c>
      <c r="G104" s="175">
        <v>150</v>
      </c>
      <c r="H104" s="174"/>
      <c r="I104" s="174">
        <f t="shared" si="0"/>
        <v>0</v>
      </c>
      <c r="J104" s="176">
        <f t="shared" si="1"/>
        <v>19.5</v>
      </c>
      <c r="K104" s="177">
        <f t="shared" si="2"/>
        <v>0</v>
      </c>
      <c r="L104" s="177">
        <f t="shared" si="3"/>
        <v>0</v>
      </c>
      <c r="M104" s="177"/>
      <c r="N104" s="177">
        <v>0.13</v>
      </c>
      <c r="O104" s="177"/>
      <c r="P104" s="181"/>
      <c r="Q104" s="181"/>
      <c r="R104" s="181"/>
      <c r="S104" s="178">
        <f t="shared" si="4"/>
        <v>0</v>
      </c>
      <c r="T104" s="178"/>
      <c r="U104" s="178"/>
      <c r="V104" s="194"/>
      <c r="W104" s="52"/>
      <c r="Z104">
        <v>0</v>
      </c>
    </row>
    <row r="105" spans="1:26" ht="25.05" customHeight="1" x14ac:dyDescent="0.3">
      <c r="A105" s="179"/>
      <c r="B105" s="209">
        <v>24</v>
      </c>
      <c r="C105" s="180" t="s">
        <v>135</v>
      </c>
      <c r="D105" s="385" t="s">
        <v>136</v>
      </c>
      <c r="E105" s="385"/>
      <c r="F105" s="174" t="s">
        <v>95</v>
      </c>
      <c r="G105" s="175">
        <v>0.21</v>
      </c>
      <c r="H105" s="174"/>
      <c r="I105" s="174">
        <f t="shared" si="0"/>
        <v>0</v>
      </c>
      <c r="J105" s="176">
        <f t="shared" si="1"/>
        <v>42.2</v>
      </c>
      <c r="K105" s="177">
        <f t="shared" si="2"/>
        <v>0</v>
      </c>
      <c r="L105" s="177">
        <f t="shared" si="3"/>
        <v>0</v>
      </c>
      <c r="M105" s="177"/>
      <c r="N105" s="177">
        <v>200.94</v>
      </c>
      <c r="O105" s="177"/>
      <c r="P105" s="181"/>
      <c r="Q105" s="181"/>
      <c r="R105" s="181"/>
      <c r="S105" s="178">
        <f t="shared" si="4"/>
        <v>0</v>
      </c>
      <c r="T105" s="178"/>
      <c r="U105" s="178"/>
      <c r="V105" s="194"/>
      <c r="W105" s="52"/>
      <c r="Z105">
        <v>0</v>
      </c>
    </row>
    <row r="106" spans="1:26" ht="25.05" customHeight="1" x14ac:dyDescent="0.3">
      <c r="A106" s="179"/>
      <c r="B106" s="209">
        <v>25</v>
      </c>
      <c r="C106" s="180" t="s">
        <v>137</v>
      </c>
      <c r="D106" s="385" t="s">
        <v>138</v>
      </c>
      <c r="E106" s="385"/>
      <c r="F106" s="173" t="s">
        <v>90</v>
      </c>
      <c r="G106" s="175">
        <v>1</v>
      </c>
      <c r="H106" s="174"/>
      <c r="I106" s="174">
        <f t="shared" si="0"/>
        <v>0</v>
      </c>
      <c r="J106" s="173">
        <f t="shared" si="1"/>
        <v>1.24</v>
      </c>
      <c r="K106" s="178">
        <f t="shared" si="2"/>
        <v>0</v>
      </c>
      <c r="L106" s="178">
        <f t="shared" si="3"/>
        <v>0</v>
      </c>
      <c r="M106" s="178"/>
      <c r="N106" s="178">
        <v>1.24</v>
      </c>
      <c r="O106" s="178"/>
      <c r="P106" s="181"/>
      <c r="Q106" s="181"/>
      <c r="R106" s="181"/>
      <c r="S106" s="178">
        <f t="shared" si="4"/>
        <v>0</v>
      </c>
      <c r="T106" s="178"/>
      <c r="U106" s="178"/>
      <c r="V106" s="194"/>
      <c r="W106" s="52"/>
      <c r="Z106">
        <v>0</v>
      </c>
    </row>
    <row r="107" spans="1:26" ht="25.05" customHeight="1" x14ac:dyDescent="0.3">
      <c r="A107" s="179"/>
      <c r="B107" s="209">
        <v>26</v>
      </c>
      <c r="C107" s="180" t="s">
        <v>139</v>
      </c>
      <c r="D107" s="385" t="s">
        <v>140</v>
      </c>
      <c r="E107" s="385"/>
      <c r="F107" s="173" t="s">
        <v>90</v>
      </c>
      <c r="G107" s="175">
        <v>1</v>
      </c>
      <c r="H107" s="174"/>
      <c r="I107" s="174">
        <f t="shared" si="0"/>
        <v>0</v>
      </c>
      <c r="J107" s="173">
        <f t="shared" si="1"/>
        <v>16.579999999999998</v>
      </c>
      <c r="K107" s="178">
        <f t="shared" si="2"/>
        <v>0</v>
      </c>
      <c r="L107" s="178">
        <f t="shared" si="3"/>
        <v>0</v>
      </c>
      <c r="M107" s="178"/>
      <c r="N107" s="178">
        <v>16.579999999999998</v>
      </c>
      <c r="O107" s="178"/>
      <c r="P107" s="181"/>
      <c r="Q107" s="181"/>
      <c r="R107" s="181"/>
      <c r="S107" s="178">
        <f t="shared" si="4"/>
        <v>0</v>
      </c>
      <c r="T107" s="178"/>
      <c r="U107" s="178"/>
      <c r="V107" s="194"/>
      <c r="W107" s="52"/>
      <c r="Z107">
        <v>0</v>
      </c>
    </row>
    <row r="108" spans="1:26" ht="25.05" customHeight="1" x14ac:dyDescent="0.3">
      <c r="A108" s="179"/>
      <c r="B108" s="209">
        <v>27</v>
      </c>
      <c r="C108" s="180" t="s">
        <v>141</v>
      </c>
      <c r="D108" s="385" t="s">
        <v>142</v>
      </c>
      <c r="E108" s="385"/>
      <c r="F108" s="173" t="s">
        <v>90</v>
      </c>
      <c r="G108" s="175">
        <v>1</v>
      </c>
      <c r="H108" s="174"/>
      <c r="I108" s="174">
        <f t="shared" si="0"/>
        <v>0</v>
      </c>
      <c r="J108" s="173">
        <f t="shared" si="1"/>
        <v>3.65</v>
      </c>
      <c r="K108" s="178">
        <f t="shared" si="2"/>
        <v>0</v>
      </c>
      <c r="L108" s="178">
        <f t="shared" si="3"/>
        <v>0</v>
      </c>
      <c r="M108" s="178"/>
      <c r="N108" s="178">
        <v>3.65</v>
      </c>
      <c r="O108" s="178"/>
      <c r="P108" s="181"/>
      <c r="Q108" s="181"/>
      <c r="R108" s="181"/>
      <c r="S108" s="178">
        <f t="shared" si="4"/>
        <v>0</v>
      </c>
      <c r="T108" s="178"/>
      <c r="U108" s="178"/>
      <c r="V108" s="194"/>
      <c r="W108" s="52"/>
      <c r="Z108">
        <v>0</v>
      </c>
    </row>
    <row r="109" spans="1:26" ht="25.05" customHeight="1" x14ac:dyDescent="0.3">
      <c r="A109" s="179"/>
      <c r="B109" s="210">
        <v>28</v>
      </c>
      <c r="C109" s="186" t="s">
        <v>143</v>
      </c>
      <c r="D109" s="389" t="s">
        <v>144</v>
      </c>
      <c r="E109" s="389"/>
      <c r="F109" s="182" t="s">
        <v>145</v>
      </c>
      <c r="G109" s="183">
        <v>4.7249999999999996</v>
      </c>
      <c r="H109" s="184"/>
      <c r="I109" s="184">
        <f t="shared" si="0"/>
        <v>0</v>
      </c>
      <c r="J109" s="182">
        <f t="shared" si="1"/>
        <v>24.95</v>
      </c>
      <c r="K109" s="185">
        <f t="shared" si="2"/>
        <v>0</v>
      </c>
      <c r="L109" s="185"/>
      <c r="M109" s="185">
        <f>ROUND(G109*(H109),2)</f>
        <v>0</v>
      </c>
      <c r="N109" s="185">
        <v>5.28</v>
      </c>
      <c r="O109" s="185"/>
      <c r="P109" s="187"/>
      <c r="Q109" s="187"/>
      <c r="R109" s="187"/>
      <c r="S109" s="185">
        <f t="shared" si="4"/>
        <v>0</v>
      </c>
      <c r="T109" s="185"/>
      <c r="U109" s="185"/>
      <c r="V109" s="195"/>
      <c r="W109" s="52"/>
      <c r="Z109">
        <v>0</v>
      </c>
    </row>
    <row r="110" spans="1:26" x14ac:dyDescent="0.3">
      <c r="A110" s="9"/>
      <c r="B110" s="208"/>
      <c r="C110" s="172">
        <v>1</v>
      </c>
      <c r="D110" s="364" t="s">
        <v>84</v>
      </c>
      <c r="E110" s="364"/>
      <c r="F110" s="9"/>
      <c r="G110" s="171"/>
      <c r="H110" s="138"/>
      <c r="I110" s="140">
        <f>ROUND((SUM(I81:I109))/1,2)</f>
        <v>0</v>
      </c>
      <c r="J110" s="9"/>
      <c r="K110" s="9"/>
      <c r="L110" s="9">
        <f>ROUND((SUM(L81:L109))/1,2)</f>
        <v>0</v>
      </c>
      <c r="M110" s="9">
        <f>ROUND((SUM(M81:M109))/1,2)</f>
        <v>0</v>
      </c>
      <c r="N110" s="9"/>
      <c r="O110" s="9"/>
      <c r="P110" s="9"/>
      <c r="Q110" s="9"/>
      <c r="R110" s="9"/>
      <c r="S110" s="9">
        <f>ROUND((SUM(S81:S109))/1,2)</f>
        <v>0</v>
      </c>
      <c r="T110" s="9"/>
      <c r="U110" s="9"/>
      <c r="V110" s="196">
        <f>ROUND((SUM(V81:V109))/1,2)</f>
        <v>0</v>
      </c>
      <c r="W110" s="213"/>
      <c r="X110" s="137"/>
      <c r="Y110" s="137"/>
      <c r="Z110" s="137"/>
    </row>
    <row r="111" spans="1:26" x14ac:dyDescent="0.3">
      <c r="A111" s="1"/>
      <c r="B111" s="204"/>
      <c r="C111" s="1"/>
      <c r="D111" s="1"/>
      <c r="E111" s="1"/>
      <c r="F111" s="1"/>
      <c r="G111" s="165"/>
      <c r="H111" s="131"/>
      <c r="I111" s="1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97"/>
      <c r="W111" s="52"/>
    </row>
    <row r="112" spans="1:26" x14ac:dyDescent="0.3">
      <c r="A112" s="9"/>
      <c r="B112" s="208"/>
      <c r="C112" s="172">
        <v>2</v>
      </c>
      <c r="D112" s="364" t="s">
        <v>146</v>
      </c>
      <c r="E112" s="364"/>
      <c r="F112" s="9"/>
      <c r="G112" s="171"/>
      <c r="H112" s="138"/>
      <c r="I112" s="138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93"/>
      <c r="W112" s="213"/>
      <c r="X112" s="137"/>
      <c r="Y112" s="137"/>
      <c r="Z112" s="137"/>
    </row>
    <row r="113" spans="1:26" ht="25.05" customHeight="1" x14ac:dyDescent="0.3">
      <c r="A113" s="179"/>
      <c r="B113" s="209">
        <v>29</v>
      </c>
      <c r="C113" s="180" t="s">
        <v>147</v>
      </c>
      <c r="D113" s="385" t="s">
        <v>148</v>
      </c>
      <c r="E113" s="385"/>
      <c r="F113" s="173" t="s">
        <v>95</v>
      </c>
      <c r="G113" s="175">
        <v>11.074999999999999</v>
      </c>
      <c r="H113" s="174"/>
      <c r="I113" s="174">
        <f>ROUND(G113*(H113),2)</f>
        <v>0</v>
      </c>
      <c r="J113" s="173">
        <f>ROUND(G113*(N113),2)</f>
        <v>512.99</v>
      </c>
      <c r="K113" s="178">
        <f>ROUND(G113*(O113),2)</f>
        <v>0</v>
      </c>
      <c r="L113" s="178">
        <f>ROUND(G113*(H113),2)</f>
        <v>0</v>
      </c>
      <c r="M113" s="178"/>
      <c r="N113" s="178">
        <v>46.32</v>
      </c>
      <c r="O113" s="178"/>
      <c r="P113" s="181">
        <v>1.9205000000000001</v>
      </c>
      <c r="Q113" s="181"/>
      <c r="R113" s="181">
        <v>1.9205000000000001</v>
      </c>
      <c r="S113" s="178">
        <f>ROUND(G113*(P113),3)</f>
        <v>21.27</v>
      </c>
      <c r="T113" s="178"/>
      <c r="U113" s="178"/>
      <c r="V113" s="194"/>
      <c r="W113" s="52"/>
      <c r="Z113">
        <v>0</v>
      </c>
    </row>
    <row r="114" spans="1:26" ht="25.05" customHeight="1" x14ac:dyDescent="0.3">
      <c r="A114" s="179"/>
      <c r="B114" s="209">
        <v>30</v>
      </c>
      <c r="C114" s="180" t="s">
        <v>149</v>
      </c>
      <c r="D114" s="385" t="s">
        <v>150</v>
      </c>
      <c r="E114" s="385"/>
      <c r="F114" s="173" t="s">
        <v>128</v>
      </c>
      <c r="G114" s="175">
        <v>221.5</v>
      </c>
      <c r="H114" s="174"/>
      <c r="I114" s="174">
        <f>ROUND(G114*(H114),2)</f>
        <v>0</v>
      </c>
      <c r="J114" s="173">
        <f>ROUND(G114*(N114),2)</f>
        <v>1045.48</v>
      </c>
      <c r="K114" s="178">
        <f>ROUND(G114*(O114),2)</f>
        <v>0</v>
      </c>
      <c r="L114" s="178">
        <f>ROUND(G114*(H114),2)</f>
        <v>0</v>
      </c>
      <c r="M114" s="178"/>
      <c r="N114" s="178">
        <v>4.72</v>
      </c>
      <c r="O114" s="178"/>
      <c r="P114" s="181">
        <v>1.7979999999999999E-2</v>
      </c>
      <c r="Q114" s="181"/>
      <c r="R114" s="181">
        <v>1.7979999999999999E-2</v>
      </c>
      <c r="S114" s="178">
        <f>ROUND(G114*(P114),3)</f>
        <v>3.9830000000000001</v>
      </c>
      <c r="T114" s="178"/>
      <c r="U114" s="178"/>
      <c r="V114" s="194"/>
      <c r="W114" s="52"/>
      <c r="Z114">
        <v>0</v>
      </c>
    </row>
    <row r="115" spans="1:26" ht="25.05" customHeight="1" x14ac:dyDescent="0.3">
      <c r="A115" s="179"/>
      <c r="B115" s="209">
        <v>31</v>
      </c>
      <c r="C115" s="180" t="s">
        <v>151</v>
      </c>
      <c r="D115" s="385" t="s">
        <v>152</v>
      </c>
      <c r="E115" s="385"/>
      <c r="F115" s="173" t="s">
        <v>95</v>
      </c>
      <c r="G115" s="175">
        <v>27.687999999999999</v>
      </c>
      <c r="H115" s="174"/>
      <c r="I115" s="174">
        <f>ROUND(G115*(H115),2)</f>
        <v>0</v>
      </c>
      <c r="J115" s="173">
        <f>ROUND(G115*(N115),2)</f>
        <v>1129.3900000000001</v>
      </c>
      <c r="K115" s="178">
        <f>ROUND(G115*(O115),2)</f>
        <v>0</v>
      </c>
      <c r="L115" s="178">
        <f>ROUND(G115*(H115),2)</f>
        <v>0</v>
      </c>
      <c r="M115" s="178"/>
      <c r="N115" s="178">
        <v>40.79</v>
      </c>
      <c r="O115" s="178"/>
      <c r="P115" s="181"/>
      <c r="Q115" s="181"/>
      <c r="R115" s="181"/>
      <c r="S115" s="178">
        <f>ROUND(G115*(P115),3)</f>
        <v>0</v>
      </c>
      <c r="T115" s="178"/>
      <c r="U115" s="178"/>
      <c r="V115" s="194"/>
      <c r="W115" s="52"/>
      <c r="Z115">
        <v>0</v>
      </c>
    </row>
    <row r="116" spans="1:26" ht="25.05" customHeight="1" x14ac:dyDescent="0.3">
      <c r="A116" s="179"/>
      <c r="B116" s="210">
        <v>32</v>
      </c>
      <c r="C116" s="186" t="s">
        <v>153</v>
      </c>
      <c r="D116" s="389" t="s">
        <v>154</v>
      </c>
      <c r="E116" s="389"/>
      <c r="F116" s="182" t="s">
        <v>128</v>
      </c>
      <c r="G116" s="183">
        <v>221.5</v>
      </c>
      <c r="H116" s="184"/>
      <c r="I116" s="184">
        <f>ROUND(G116*(H116),2)</f>
        <v>0</v>
      </c>
      <c r="J116" s="182">
        <f>ROUND(G116*(N116),2)</f>
        <v>974.6</v>
      </c>
      <c r="K116" s="185">
        <f>ROUND(G116*(O116),2)</f>
        <v>0</v>
      </c>
      <c r="L116" s="185"/>
      <c r="M116" s="185">
        <f>ROUND(G116*(H116),2)</f>
        <v>0</v>
      </c>
      <c r="N116" s="185">
        <v>4.4000000000000004</v>
      </c>
      <c r="O116" s="185"/>
      <c r="P116" s="187"/>
      <c r="Q116" s="187"/>
      <c r="R116" s="187"/>
      <c r="S116" s="185">
        <f>ROUND(G116*(P116),3)</f>
        <v>0</v>
      </c>
      <c r="T116" s="185"/>
      <c r="U116" s="185"/>
      <c r="V116" s="195"/>
      <c r="W116" s="52"/>
      <c r="Z116">
        <v>0</v>
      </c>
    </row>
    <row r="117" spans="1:26" x14ac:dyDescent="0.3">
      <c r="A117" s="9"/>
      <c r="B117" s="208"/>
      <c r="C117" s="172">
        <v>2</v>
      </c>
      <c r="D117" s="364" t="s">
        <v>146</v>
      </c>
      <c r="E117" s="364"/>
      <c r="F117" s="9"/>
      <c r="G117" s="171"/>
      <c r="H117" s="138"/>
      <c r="I117" s="140">
        <f>ROUND((SUM(I112:I116))/1,2)</f>
        <v>0</v>
      </c>
      <c r="J117" s="9"/>
      <c r="K117" s="9"/>
      <c r="L117" s="9">
        <f>ROUND((SUM(L112:L116))/1,2)</f>
        <v>0</v>
      </c>
      <c r="M117" s="9">
        <f>ROUND((SUM(M112:M116))/1,2)</f>
        <v>0</v>
      </c>
      <c r="N117" s="9"/>
      <c r="O117" s="9"/>
      <c r="P117" s="9"/>
      <c r="Q117" s="9"/>
      <c r="R117" s="9"/>
      <c r="S117" s="9">
        <f>ROUND((SUM(S112:S116))/1,2)</f>
        <v>25.25</v>
      </c>
      <c r="T117" s="9"/>
      <c r="U117" s="9"/>
      <c r="V117" s="196">
        <f>ROUND((SUM(V112:V116))/1,2)</f>
        <v>0</v>
      </c>
      <c r="W117" s="213"/>
      <c r="X117" s="137"/>
      <c r="Y117" s="137"/>
      <c r="Z117" s="137"/>
    </row>
    <row r="118" spans="1:26" x14ac:dyDescent="0.3">
      <c r="A118" s="1"/>
      <c r="B118" s="204"/>
      <c r="C118" s="1"/>
      <c r="D118" s="1"/>
      <c r="E118" s="1"/>
      <c r="F118" s="1"/>
      <c r="G118" s="165"/>
      <c r="H118" s="131"/>
      <c r="I118" s="13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97"/>
      <c r="W118" s="52"/>
    </row>
    <row r="119" spans="1:26" x14ac:dyDescent="0.3">
      <c r="A119" s="9"/>
      <c r="B119" s="208"/>
      <c r="C119" s="172">
        <v>5</v>
      </c>
      <c r="D119" s="364" t="s">
        <v>155</v>
      </c>
      <c r="E119" s="364"/>
      <c r="F119" s="9"/>
      <c r="G119" s="171"/>
      <c r="H119" s="138"/>
      <c r="I119" s="138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93"/>
      <c r="W119" s="213"/>
      <c r="X119" s="137"/>
      <c r="Y119" s="137"/>
      <c r="Z119" s="137"/>
    </row>
    <row r="120" spans="1:26" ht="25.05" customHeight="1" x14ac:dyDescent="0.3">
      <c r="A120" s="179"/>
      <c r="B120" s="209">
        <v>33</v>
      </c>
      <c r="C120" s="180" t="s">
        <v>156</v>
      </c>
      <c r="D120" s="385" t="s">
        <v>157</v>
      </c>
      <c r="E120" s="385"/>
      <c r="F120" s="173" t="s">
        <v>87</v>
      </c>
      <c r="G120" s="175">
        <v>1207</v>
      </c>
      <c r="H120" s="174"/>
      <c r="I120" s="174">
        <f t="shared" ref="I120:I126" si="5">ROUND(G120*(H120),2)</f>
        <v>0</v>
      </c>
      <c r="J120" s="173">
        <f t="shared" ref="J120:J126" si="6">ROUND(G120*(N120),2)</f>
        <v>8533.49</v>
      </c>
      <c r="K120" s="178">
        <f t="shared" ref="K120:K126" si="7">ROUND(G120*(O120),2)</f>
        <v>0</v>
      </c>
      <c r="L120" s="178">
        <f t="shared" ref="L120:L125" si="8">ROUND(G120*(H120),2)</f>
        <v>0</v>
      </c>
      <c r="M120" s="178"/>
      <c r="N120" s="178">
        <v>7.07</v>
      </c>
      <c r="O120" s="178"/>
      <c r="P120" s="181">
        <v>0.33445999999999998</v>
      </c>
      <c r="Q120" s="181"/>
      <c r="R120" s="181">
        <v>0.33445999999999998</v>
      </c>
      <c r="S120" s="178">
        <f t="shared" ref="S120:S126" si="9">ROUND(G120*(P120),3)</f>
        <v>403.69299999999998</v>
      </c>
      <c r="T120" s="178"/>
      <c r="U120" s="178"/>
      <c r="V120" s="194"/>
      <c r="W120" s="52"/>
      <c r="Z120">
        <v>0</v>
      </c>
    </row>
    <row r="121" spans="1:26" ht="25.05" customHeight="1" x14ac:dyDescent="0.3">
      <c r="A121" s="179"/>
      <c r="B121" s="209">
        <v>34</v>
      </c>
      <c r="C121" s="180" t="s">
        <v>158</v>
      </c>
      <c r="D121" s="385" t="s">
        <v>159</v>
      </c>
      <c r="E121" s="385"/>
      <c r="F121" s="173" t="s">
        <v>87</v>
      </c>
      <c r="G121" s="175">
        <v>1207</v>
      </c>
      <c r="H121" s="174"/>
      <c r="I121" s="174">
        <f t="shared" si="5"/>
        <v>0</v>
      </c>
      <c r="J121" s="173">
        <f t="shared" si="6"/>
        <v>9656</v>
      </c>
      <c r="K121" s="178">
        <f t="shared" si="7"/>
        <v>0</v>
      </c>
      <c r="L121" s="178">
        <f t="shared" si="8"/>
        <v>0</v>
      </c>
      <c r="M121" s="178"/>
      <c r="N121" s="178">
        <v>8</v>
      </c>
      <c r="O121" s="178"/>
      <c r="P121" s="181">
        <v>0.37080000000000002</v>
      </c>
      <c r="Q121" s="181"/>
      <c r="R121" s="181">
        <v>0.37080000000000002</v>
      </c>
      <c r="S121" s="178">
        <f t="shared" si="9"/>
        <v>447.55599999999998</v>
      </c>
      <c r="T121" s="178"/>
      <c r="U121" s="178"/>
      <c r="V121" s="194"/>
      <c r="W121" s="52"/>
      <c r="Z121">
        <v>0</v>
      </c>
    </row>
    <row r="122" spans="1:26" ht="25.05" customHeight="1" x14ac:dyDescent="0.3">
      <c r="A122" s="179"/>
      <c r="B122" s="209">
        <v>35</v>
      </c>
      <c r="C122" s="180" t="s">
        <v>160</v>
      </c>
      <c r="D122" s="385" t="s">
        <v>161</v>
      </c>
      <c r="E122" s="385"/>
      <c r="F122" s="173" t="s">
        <v>87</v>
      </c>
      <c r="G122" s="175">
        <v>1160</v>
      </c>
      <c r="H122" s="174"/>
      <c r="I122" s="174">
        <f t="shared" si="5"/>
        <v>0</v>
      </c>
      <c r="J122" s="173">
        <f t="shared" si="6"/>
        <v>788.8</v>
      </c>
      <c r="K122" s="178">
        <f t="shared" si="7"/>
        <v>0</v>
      </c>
      <c r="L122" s="178">
        <f t="shared" si="8"/>
        <v>0</v>
      </c>
      <c r="M122" s="178"/>
      <c r="N122" s="178">
        <v>0.68</v>
      </c>
      <c r="O122" s="178"/>
      <c r="P122" s="181">
        <v>6.0099999999999997E-3</v>
      </c>
      <c r="Q122" s="181"/>
      <c r="R122" s="181">
        <v>6.0099999999999997E-3</v>
      </c>
      <c r="S122" s="178">
        <f t="shared" si="9"/>
        <v>6.9720000000000004</v>
      </c>
      <c r="T122" s="178"/>
      <c r="U122" s="178"/>
      <c r="V122" s="194"/>
      <c r="W122" s="52"/>
      <c r="Z122">
        <v>0</v>
      </c>
    </row>
    <row r="123" spans="1:26" ht="25.05" customHeight="1" x14ac:dyDescent="0.3">
      <c r="A123" s="179"/>
      <c r="B123" s="209">
        <v>36</v>
      </c>
      <c r="C123" s="180" t="s">
        <v>162</v>
      </c>
      <c r="D123" s="385" t="s">
        <v>163</v>
      </c>
      <c r="E123" s="385"/>
      <c r="F123" s="173" t="s">
        <v>87</v>
      </c>
      <c r="G123" s="175">
        <v>1160</v>
      </c>
      <c r="H123" s="174"/>
      <c r="I123" s="174">
        <f t="shared" si="5"/>
        <v>0</v>
      </c>
      <c r="J123" s="173">
        <f t="shared" si="6"/>
        <v>13363.2</v>
      </c>
      <c r="K123" s="178">
        <f t="shared" si="7"/>
        <v>0</v>
      </c>
      <c r="L123" s="178">
        <f t="shared" si="8"/>
        <v>0</v>
      </c>
      <c r="M123" s="178"/>
      <c r="N123" s="178">
        <v>11.52</v>
      </c>
      <c r="O123" s="178"/>
      <c r="P123" s="181"/>
      <c r="Q123" s="181"/>
      <c r="R123" s="181"/>
      <c r="S123" s="178">
        <f t="shared" si="9"/>
        <v>0</v>
      </c>
      <c r="T123" s="178"/>
      <c r="U123" s="178"/>
      <c r="V123" s="194"/>
      <c r="W123" s="52"/>
      <c r="Z123">
        <v>0</v>
      </c>
    </row>
    <row r="124" spans="1:26" ht="25.05" customHeight="1" x14ac:dyDescent="0.3">
      <c r="A124" s="179"/>
      <c r="B124" s="209">
        <v>37</v>
      </c>
      <c r="C124" s="180" t="s">
        <v>164</v>
      </c>
      <c r="D124" s="385" t="s">
        <v>165</v>
      </c>
      <c r="E124" s="385"/>
      <c r="F124" s="173" t="s">
        <v>87</v>
      </c>
      <c r="G124" s="175">
        <v>1160</v>
      </c>
      <c r="H124" s="174"/>
      <c r="I124" s="174">
        <f t="shared" si="5"/>
        <v>0</v>
      </c>
      <c r="J124" s="173">
        <f t="shared" si="6"/>
        <v>20416</v>
      </c>
      <c r="K124" s="178">
        <f t="shared" si="7"/>
        <v>0</v>
      </c>
      <c r="L124" s="178">
        <f t="shared" si="8"/>
        <v>0</v>
      </c>
      <c r="M124" s="178"/>
      <c r="N124" s="178">
        <v>17.600000000000001</v>
      </c>
      <c r="O124" s="178"/>
      <c r="P124" s="181"/>
      <c r="Q124" s="181"/>
      <c r="R124" s="181"/>
      <c r="S124" s="178">
        <f t="shared" si="9"/>
        <v>0</v>
      </c>
      <c r="T124" s="178"/>
      <c r="U124" s="178"/>
      <c r="V124" s="194"/>
      <c r="W124" s="52"/>
      <c r="Z124">
        <v>0</v>
      </c>
    </row>
    <row r="125" spans="1:26" ht="25.05" customHeight="1" x14ac:dyDescent="0.3">
      <c r="A125" s="179"/>
      <c r="B125" s="209">
        <v>38</v>
      </c>
      <c r="C125" s="180" t="s">
        <v>166</v>
      </c>
      <c r="D125" s="385" t="s">
        <v>167</v>
      </c>
      <c r="E125" s="385"/>
      <c r="F125" s="173" t="s">
        <v>87</v>
      </c>
      <c r="G125" s="175">
        <v>47</v>
      </c>
      <c r="H125" s="174"/>
      <c r="I125" s="174">
        <f t="shared" si="5"/>
        <v>0</v>
      </c>
      <c r="J125" s="173">
        <f t="shared" si="6"/>
        <v>911.8</v>
      </c>
      <c r="K125" s="178">
        <f t="shared" si="7"/>
        <v>0</v>
      </c>
      <c r="L125" s="178">
        <f t="shared" si="8"/>
        <v>0</v>
      </c>
      <c r="M125" s="178"/>
      <c r="N125" s="178">
        <v>19.399999999999999</v>
      </c>
      <c r="O125" s="178"/>
      <c r="P125" s="181"/>
      <c r="Q125" s="181"/>
      <c r="R125" s="181"/>
      <c r="S125" s="178">
        <f t="shared" si="9"/>
        <v>0</v>
      </c>
      <c r="T125" s="178"/>
      <c r="U125" s="178"/>
      <c r="V125" s="194"/>
      <c r="W125" s="52"/>
      <c r="Z125">
        <v>0</v>
      </c>
    </row>
    <row r="126" spans="1:26" ht="25.05" customHeight="1" x14ac:dyDescent="0.3">
      <c r="A126" s="179"/>
      <c r="B126" s="210">
        <v>39</v>
      </c>
      <c r="C126" s="186" t="s">
        <v>168</v>
      </c>
      <c r="D126" s="389" t="s">
        <v>169</v>
      </c>
      <c r="E126" s="389"/>
      <c r="F126" s="182" t="s">
        <v>87</v>
      </c>
      <c r="G126" s="183">
        <v>47.47</v>
      </c>
      <c r="H126" s="184"/>
      <c r="I126" s="184">
        <f t="shared" si="5"/>
        <v>0</v>
      </c>
      <c r="J126" s="182">
        <f t="shared" si="6"/>
        <v>671.23</v>
      </c>
      <c r="K126" s="185">
        <f t="shared" si="7"/>
        <v>0</v>
      </c>
      <c r="L126" s="185"/>
      <c r="M126" s="185">
        <f>ROUND(G126*(H126),2)</f>
        <v>0</v>
      </c>
      <c r="N126" s="185">
        <v>14.14</v>
      </c>
      <c r="O126" s="185"/>
      <c r="P126" s="187"/>
      <c r="Q126" s="187"/>
      <c r="R126" s="187"/>
      <c r="S126" s="185">
        <f t="shared" si="9"/>
        <v>0</v>
      </c>
      <c r="T126" s="185"/>
      <c r="U126" s="185"/>
      <c r="V126" s="195"/>
      <c r="W126" s="52"/>
      <c r="Z126">
        <v>0</v>
      </c>
    </row>
    <row r="127" spans="1:26" x14ac:dyDescent="0.3">
      <c r="A127" s="9"/>
      <c r="B127" s="208"/>
      <c r="C127" s="172">
        <v>5</v>
      </c>
      <c r="D127" s="364" t="s">
        <v>155</v>
      </c>
      <c r="E127" s="364"/>
      <c r="F127" s="9"/>
      <c r="G127" s="171"/>
      <c r="H127" s="138"/>
      <c r="I127" s="140">
        <f>ROUND((SUM(I119:I126))/1,2)</f>
        <v>0</v>
      </c>
      <c r="J127" s="9"/>
      <c r="K127" s="9"/>
      <c r="L127" s="9">
        <f>ROUND((SUM(L119:L126))/1,2)</f>
        <v>0</v>
      </c>
      <c r="M127" s="9">
        <f>ROUND((SUM(M119:M126))/1,2)</f>
        <v>0</v>
      </c>
      <c r="N127" s="9"/>
      <c r="O127" s="9"/>
      <c r="P127" s="9"/>
      <c r="Q127" s="9"/>
      <c r="R127" s="9"/>
      <c r="S127" s="9">
        <f>ROUND((SUM(S119:S126))/1,2)</f>
        <v>858.22</v>
      </c>
      <c r="T127" s="9"/>
      <c r="U127" s="9"/>
      <c r="V127" s="196">
        <f>ROUND((SUM(V119:V126))/1,2)</f>
        <v>0</v>
      </c>
      <c r="W127" s="213"/>
      <c r="X127" s="137"/>
      <c r="Y127" s="137"/>
      <c r="Z127" s="137"/>
    </row>
    <row r="128" spans="1:26" x14ac:dyDescent="0.3">
      <c r="A128" s="1"/>
      <c r="B128" s="204"/>
      <c r="C128" s="1"/>
      <c r="D128" s="1"/>
      <c r="E128" s="1"/>
      <c r="F128" s="1"/>
      <c r="G128" s="165"/>
      <c r="H128" s="131"/>
      <c r="I128" s="13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97"/>
      <c r="W128" s="52"/>
    </row>
    <row r="129" spans="1:26" x14ac:dyDescent="0.3">
      <c r="A129" s="9"/>
      <c r="B129" s="208"/>
      <c r="C129" s="172">
        <v>6</v>
      </c>
      <c r="D129" s="364" t="s">
        <v>170</v>
      </c>
      <c r="E129" s="364"/>
      <c r="F129" s="9"/>
      <c r="G129" s="171"/>
      <c r="H129" s="138"/>
      <c r="I129" s="138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93"/>
      <c r="W129" s="213"/>
      <c r="X129" s="137"/>
      <c r="Y129" s="137"/>
      <c r="Z129" s="137"/>
    </row>
    <row r="130" spans="1:26" ht="25.05" customHeight="1" x14ac:dyDescent="0.3">
      <c r="A130" s="179"/>
      <c r="B130" s="209">
        <v>40</v>
      </c>
      <c r="C130" s="180" t="s">
        <v>171</v>
      </c>
      <c r="D130" s="385" t="s">
        <v>172</v>
      </c>
      <c r="E130" s="385"/>
      <c r="F130" s="173" t="s">
        <v>95</v>
      </c>
      <c r="G130" s="175">
        <v>2.88</v>
      </c>
      <c r="H130" s="174"/>
      <c r="I130" s="174">
        <f>ROUND(G130*(H130),2)</f>
        <v>0</v>
      </c>
      <c r="J130" s="173">
        <f>ROUND(G130*(N130),2)</f>
        <v>166.35</v>
      </c>
      <c r="K130" s="178">
        <f>ROUND(G130*(O130),2)</f>
        <v>0</v>
      </c>
      <c r="L130" s="178">
        <f>ROUND(G130*(H130),2)</f>
        <v>0</v>
      </c>
      <c r="M130" s="178"/>
      <c r="N130" s="178">
        <v>57.76</v>
      </c>
      <c r="O130" s="178"/>
      <c r="P130" s="181">
        <v>1.837</v>
      </c>
      <c r="Q130" s="181"/>
      <c r="R130" s="181">
        <v>1.837</v>
      </c>
      <c r="S130" s="178">
        <f>ROUND(G130*(P130),3)</f>
        <v>5.2910000000000004</v>
      </c>
      <c r="T130" s="178"/>
      <c r="U130" s="178"/>
      <c r="V130" s="194"/>
      <c r="W130" s="52"/>
      <c r="Z130">
        <v>0</v>
      </c>
    </row>
    <row r="131" spans="1:26" x14ac:dyDescent="0.3">
      <c r="A131" s="9"/>
      <c r="B131" s="208"/>
      <c r="C131" s="172">
        <v>6</v>
      </c>
      <c r="D131" s="364" t="s">
        <v>170</v>
      </c>
      <c r="E131" s="364"/>
      <c r="F131" s="9"/>
      <c r="G131" s="171"/>
      <c r="H131" s="138"/>
      <c r="I131" s="140">
        <f>ROUND((SUM(I129:I130))/1,2)</f>
        <v>0</v>
      </c>
      <c r="J131" s="9"/>
      <c r="K131" s="9"/>
      <c r="L131" s="9">
        <f>ROUND((SUM(L129:L130))/1,2)</f>
        <v>0</v>
      </c>
      <c r="M131" s="9">
        <f>ROUND((SUM(M129:M130))/1,2)</f>
        <v>0</v>
      </c>
      <c r="N131" s="9"/>
      <c r="O131" s="9"/>
      <c r="P131" s="9"/>
      <c r="Q131" s="9"/>
      <c r="R131" s="9"/>
      <c r="S131" s="9">
        <f>ROUND((SUM(S129:S130))/1,2)</f>
        <v>5.29</v>
      </c>
      <c r="T131" s="9"/>
      <c r="U131" s="9"/>
      <c r="V131" s="196">
        <f>ROUND((SUM(V129:V130))/1,2)</f>
        <v>0</v>
      </c>
      <c r="W131" s="213"/>
      <c r="X131" s="137"/>
      <c r="Y131" s="137"/>
      <c r="Z131" s="137"/>
    </row>
    <row r="132" spans="1:26" x14ac:dyDescent="0.3">
      <c r="A132" s="1"/>
      <c r="B132" s="204"/>
      <c r="C132" s="1"/>
      <c r="D132" s="1"/>
      <c r="E132" s="1"/>
      <c r="F132" s="1"/>
      <c r="G132" s="165"/>
      <c r="H132" s="131"/>
      <c r="I132" s="13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97"/>
      <c r="W132" s="52"/>
    </row>
    <row r="133" spans="1:26" x14ac:dyDescent="0.3">
      <c r="A133" s="9"/>
      <c r="B133" s="208"/>
      <c r="C133" s="172">
        <v>8</v>
      </c>
      <c r="D133" s="364" t="s">
        <v>173</v>
      </c>
      <c r="E133" s="364"/>
      <c r="F133" s="9"/>
      <c r="G133" s="171"/>
      <c r="H133" s="138"/>
      <c r="I133" s="138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93"/>
      <c r="W133" s="213"/>
      <c r="X133" s="137"/>
      <c r="Y133" s="137"/>
      <c r="Z133" s="137"/>
    </row>
    <row r="134" spans="1:26" ht="25.05" customHeight="1" x14ac:dyDescent="0.3">
      <c r="A134" s="179"/>
      <c r="B134" s="209">
        <v>41</v>
      </c>
      <c r="C134" s="180" t="s">
        <v>174</v>
      </c>
      <c r="D134" s="385" t="s">
        <v>175</v>
      </c>
      <c r="E134" s="385"/>
      <c r="F134" s="173" t="s">
        <v>90</v>
      </c>
      <c r="G134" s="175">
        <v>3</v>
      </c>
      <c r="H134" s="174"/>
      <c r="I134" s="174">
        <f>ROUND(G134*(H134),2)</f>
        <v>0</v>
      </c>
      <c r="J134" s="173">
        <f>ROUND(G134*(N134),2)</f>
        <v>232.98</v>
      </c>
      <c r="K134" s="178">
        <f>ROUND(G134*(O134),2)</f>
        <v>0</v>
      </c>
      <c r="L134" s="178">
        <f>ROUND(G134*(H134),2)</f>
        <v>0</v>
      </c>
      <c r="M134" s="178"/>
      <c r="N134" s="178">
        <v>77.66</v>
      </c>
      <c r="O134" s="178"/>
      <c r="P134" s="181">
        <v>0.4199</v>
      </c>
      <c r="Q134" s="181"/>
      <c r="R134" s="181">
        <v>0.4199</v>
      </c>
      <c r="S134" s="178">
        <f>ROUND(G134*(P134),3)</f>
        <v>1.26</v>
      </c>
      <c r="T134" s="178"/>
      <c r="U134" s="178"/>
      <c r="V134" s="194"/>
      <c r="W134" s="52"/>
      <c r="Z134">
        <v>0</v>
      </c>
    </row>
    <row r="135" spans="1:26" ht="25.05" customHeight="1" x14ac:dyDescent="0.3">
      <c r="A135" s="179"/>
      <c r="B135" s="209">
        <v>42</v>
      </c>
      <c r="C135" s="180" t="s">
        <v>176</v>
      </c>
      <c r="D135" s="385" t="s">
        <v>177</v>
      </c>
      <c r="E135" s="385"/>
      <c r="F135" s="173" t="s">
        <v>90</v>
      </c>
      <c r="G135" s="175">
        <v>1</v>
      </c>
      <c r="H135" s="174"/>
      <c r="I135" s="174">
        <f>ROUND(G135*(H135),2)</f>
        <v>0</v>
      </c>
      <c r="J135" s="173">
        <f>ROUND(G135*(N135),2)</f>
        <v>27.52</v>
      </c>
      <c r="K135" s="178">
        <f>ROUND(G135*(O135),2)</f>
        <v>0</v>
      </c>
      <c r="L135" s="178">
        <f>ROUND(G135*(H135),2)</f>
        <v>0</v>
      </c>
      <c r="M135" s="178"/>
      <c r="N135" s="178">
        <v>27.52</v>
      </c>
      <c r="O135" s="178"/>
      <c r="P135" s="181">
        <v>6.3400000000000001E-3</v>
      </c>
      <c r="Q135" s="181"/>
      <c r="R135" s="181">
        <v>6.3400000000000001E-3</v>
      </c>
      <c r="S135" s="178">
        <f>ROUND(G135*(P135),3)</f>
        <v>6.0000000000000001E-3</v>
      </c>
      <c r="T135" s="178"/>
      <c r="U135" s="178"/>
      <c r="V135" s="194"/>
      <c r="W135" s="52"/>
      <c r="Z135">
        <v>0</v>
      </c>
    </row>
    <row r="136" spans="1:26" ht="25.05" customHeight="1" x14ac:dyDescent="0.3">
      <c r="A136" s="179"/>
      <c r="B136" s="210">
        <v>43</v>
      </c>
      <c r="C136" s="186" t="s">
        <v>178</v>
      </c>
      <c r="D136" s="389" t="s">
        <v>179</v>
      </c>
      <c r="E136" s="389"/>
      <c r="F136" s="182" t="s">
        <v>90</v>
      </c>
      <c r="G136" s="183">
        <v>1</v>
      </c>
      <c r="H136" s="184"/>
      <c r="I136" s="184">
        <f>ROUND(G136*(H136),2)</f>
        <v>0</v>
      </c>
      <c r="J136" s="182">
        <f>ROUND(G136*(N136),2)</f>
        <v>136.66</v>
      </c>
      <c r="K136" s="185">
        <f>ROUND(G136*(O136),2)</f>
        <v>0</v>
      </c>
      <c r="L136" s="185"/>
      <c r="M136" s="185">
        <f>ROUND(G136*(H136),2)</f>
        <v>0</v>
      </c>
      <c r="N136" s="185">
        <v>136.66</v>
      </c>
      <c r="O136" s="185"/>
      <c r="P136" s="187">
        <v>0.124</v>
      </c>
      <c r="Q136" s="187"/>
      <c r="R136" s="187">
        <v>0.124</v>
      </c>
      <c r="S136" s="185">
        <f>ROUND(G136*(P136),3)</f>
        <v>0.124</v>
      </c>
      <c r="T136" s="185"/>
      <c r="U136" s="185"/>
      <c r="V136" s="195"/>
      <c r="W136" s="52"/>
      <c r="Z136">
        <v>0</v>
      </c>
    </row>
    <row r="137" spans="1:26" x14ac:dyDescent="0.3">
      <c r="A137" s="9"/>
      <c r="B137" s="208"/>
      <c r="C137" s="172">
        <v>8</v>
      </c>
      <c r="D137" s="364" t="s">
        <v>173</v>
      </c>
      <c r="E137" s="364"/>
      <c r="F137" s="9"/>
      <c r="G137" s="171"/>
      <c r="H137" s="138"/>
      <c r="I137" s="140">
        <f>ROUND((SUM(I133:I136))/1,2)</f>
        <v>0</v>
      </c>
      <c r="J137" s="9"/>
      <c r="K137" s="9"/>
      <c r="L137" s="9">
        <f>ROUND((SUM(L133:L136))/1,2)</f>
        <v>0</v>
      </c>
      <c r="M137" s="9">
        <f>ROUND((SUM(M133:M136))/1,2)</f>
        <v>0</v>
      </c>
      <c r="N137" s="9"/>
      <c r="O137" s="9"/>
      <c r="P137" s="9"/>
      <c r="Q137" s="9"/>
      <c r="R137" s="9"/>
      <c r="S137" s="9">
        <f>ROUND((SUM(S133:S136))/1,2)</f>
        <v>1.39</v>
      </c>
      <c r="T137" s="9"/>
      <c r="U137" s="9"/>
      <c r="V137" s="196">
        <f>ROUND((SUM(V133:V136))/1,2)</f>
        <v>0</v>
      </c>
      <c r="W137" s="213"/>
      <c r="X137" s="137"/>
      <c r="Y137" s="137"/>
      <c r="Z137" s="137"/>
    </row>
    <row r="138" spans="1:26" x14ac:dyDescent="0.3">
      <c r="A138" s="1"/>
      <c r="B138" s="204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97"/>
      <c r="W138" s="52"/>
    </row>
    <row r="139" spans="1:26" x14ac:dyDescent="0.3">
      <c r="A139" s="9"/>
      <c r="B139" s="208"/>
      <c r="C139" s="172">
        <v>9</v>
      </c>
      <c r="D139" s="364" t="s">
        <v>180</v>
      </c>
      <c r="E139" s="364"/>
      <c r="F139" s="9"/>
      <c r="G139" s="171"/>
      <c r="H139" s="138"/>
      <c r="I139" s="138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93"/>
      <c r="W139" s="213"/>
      <c r="X139" s="137"/>
      <c r="Y139" s="137"/>
      <c r="Z139" s="137"/>
    </row>
    <row r="140" spans="1:26" ht="25.05" customHeight="1" x14ac:dyDescent="0.3">
      <c r="A140" s="179"/>
      <c r="B140" s="209">
        <v>44</v>
      </c>
      <c r="C140" s="180" t="s">
        <v>181</v>
      </c>
      <c r="D140" s="385" t="s">
        <v>182</v>
      </c>
      <c r="E140" s="385"/>
      <c r="F140" s="173" t="s">
        <v>90</v>
      </c>
      <c r="G140" s="175">
        <v>3</v>
      </c>
      <c r="H140" s="174"/>
      <c r="I140" s="174">
        <f t="shared" ref="I140:I155" si="10">ROUND(G140*(H140),2)</f>
        <v>0</v>
      </c>
      <c r="J140" s="173">
        <f t="shared" ref="J140:J155" si="11">ROUND(G140*(N140),2)</f>
        <v>57.18</v>
      </c>
      <c r="K140" s="178">
        <f t="shared" ref="K140:K155" si="12">ROUND(G140*(O140),2)</f>
        <v>0</v>
      </c>
      <c r="L140" s="178">
        <f t="shared" ref="L140:L150" si="13">ROUND(G140*(H140),2)</f>
        <v>0</v>
      </c>
      <c r="M140" s="178"/>
      <c r="N140" s="178">
        <v>19.059999999999999</v>
      </c>
      <c r="O140" s="178"/>
      <c r="P140" s="181">
        <v>0.22684000000000001</v>
      </c>
      <c r="Q140" s="181"/>
      <c r="R140" s="181">
        <v>0.22684000000000001</v>
      </c>
      <c r="S140" s="178">
        <f t="shared" ref="S140:S155" si="14">ROUND(G140*(P140),3)</f>
        <v>0.68100000000000005</v>
      </c>
      <c r="T140" s="178"/>
      <c r="U140" s="178"/>
      <c r="V140" s="194"/>
      <c r="W140" s="52"/>
      <c r="Z140">
        <v>0</v>
      </c>
    </row>
    <row r="141" spans="1:26" ht="25.05" customHeight="1" x14ac:dyDescent="0.3">
      <c r="A141" s="179"/>
      <c r="B141" s="209">
        <v>45</v>
      </c>
      <c r="C141" s="180" t="s">
        <v>183</v>
      </c>
      <c r="D141" s="385" t="s">
        <v>184</v>
      </c>
      <c r="E141" s="385"/>
      <c r="F141" s="173" t="s">
        <v>128</v>
      </c>
      <c r="G141" s="175">
        <v>424</v>
      </c>
      <c r="H141" s="174"/>
      <c r="I141" s="174">
        <f t="shared" si="10"/>
        <v>0</v>
      </c>
      <c r="J141" s="173">
        <f t="shared" si="11"/>
        <v>3654.88</v>
      </c>
      <c r="K141" s="178">
        <f t="shared" si="12"/>
        <v>0</v>
      </c>
      <c r="L141" s="178">
        <f t="shared" si="13"/>
        <v>0</v>
      </c>
      <c r="M141" s="178"/>
      <c r="N141" s="178">
        <v>8.6199999999999992</v>
      </c>
      <c r="O141" s="178"/>
      <c r="P141" s="181">
        <v>0.12586</v>
      </c>
      <c r="Q141" s="181"/>
      <c r="R141" s="181">
        <v>0.12586</v>
      </c>
      <c r="S141" s="178">
        <f t="shared" si="14"/>
        <v>53.365000000000002</v>
      </c>
      <c r="T141" s="178"/>
      <c r="U141" s="178"/>
      <c r="V141" s="194"/>
      <c r="W141" s="52"/>
      <c r="Z141">
        <v>0</v>
      </c>
    </row>
    <row r="142" spans="1:26" ht="25.05" customHeight="1" x14ac:dyDescent="0.3">
      <c r="A142" s="179"/>
      <c r="B142" s="209">
        <v>46</v>
      </c>
      <c r="C142" s="180" t="s">
        <v>185</v>
      </c>
      <c r="D142" s="385" t="s">
        <v>186</v>
      </c>
      <c r="E142" s="385"/>
      <c r="F142" s="173" t="s">
        <v>128</v>
      </c>
      <c r="G142" s="175">
        <v>16</v>
      </c>
      <c r="H142" s="174"/>
      <c r="I142" s="174">
        <f t="shared" si="10"/>
        <v>0</v>
      </c>
      <c r="J142" s="173">
        <f t="shared" si="11"/>
        <v>75.84</v>
      </c>
      <c r="K142" s="178">
        <f t="shared" si="12"/>
        <v>0</v>
      </c>
      <c r="L142" s="178">
        <f t="shared" si="13"/>
        <v>0</v>
      </c>
      <c r="M142" s="178"/>
      <c r="N142" s="178">
        <v>4.74</v>
      </c>
      <c r="O142" s="178"/>
      <c r="P142" s="181">
        <v>2.0000000000000002E-5</v>
      </c>
      <c r="Q142" s="181"/>
      <c r="R142" s="181">
        <v>2.0000000000000002E-5</v>
      </c>
      <c r="S142" s="178">
        <f t="shared" si="14"/>
        <v>0</v>
      </c>
      <c r="T142" s="178"/>
      <c r="U142" s="178"/>
      <c r="V142" s="194"/>
      <c r="W142" s="52"/>
      <c r="Z142">
        <v>0</v>
      </c>
    </row>
    <row r="143" spans="1:26" ht="25.05" customHeight="1" x14ac:dyDescent="0.3">
      <c r="A143" s="179"/>
      <c r="B143" s="209">
        <v>47</v>
      </c>
      <c r="C143" s="180" t="s">
        <v>187</v>
      </c>
      <c r="D143" s="385" t="s">
        <v>188</v>
      </c>
      <c r="E143" s="385"/>
      <c r="F143" s="173" t="s">
        <v>90</v>
      </c>
      <c r="G143" s="175">
        <v>1</v>
      </c>
      <c r="H143" s="174"/>
      <c r="I143" s="174">
        <f t="shared" si="10"/>
        <v>0</v>
      </c>
      <c r="J143" s="173">
        <f t="shared" si="11"/>
        <v>14.56</v>
      </c>
      <c r="K143" s="178">
        <f t="shared" si="12"/>
        <v>0</v>
      </c>
      <c r="L143" s="178">
        <f t="shared" si="13"/>
        <v>0</v>
      </c>
      <c r="M143" s="178"/>
      <c r="N143" s="178">
        <v>14.56</v>
      </c>
      <c r="O143" s="178"/>
      <c r="P143" s="181"/>
      <c r="Q143" s="181"/>
      <c r="R143" s="181"/>
      <c r="S143" s="178">
        <f t="shared" si="14"/>
        <v>0</v>
      </c>
      <c r="T143" s="178"/>
      <c r="U143" s="178"/>
      <c r="V143" s="194"/>
      <c r="W143" s="52"/>
      <c r="Z143">
        <v>0</v>
      </c>
    </row>
    <row r="144" spans="1:26" ht="25.05" customHeight="1" x14ac:dyDescent="0.3">
      <c r="A144" s="179"/>
      <c r="B144" s="209">
        <v>48</v>
      </c>
      <c r="C144" s="180" t="s">
        <v>189</v>
      </c>
      <c r="D144" s="385" t="s">
        <v>190</v>
      </c>
      <c r="E144" s="385"/>
      <c r="F144" s="173" t="s">
        <v>191</v>
      </c>
      <c r="G144" s="175">
        <v>220.52799999999999</v>
      </c>
      <c r="H144" s="174"/>
      <c r="I144" s="174">
        <f t="shared" si="10"/>
        <v>0</v>
      </c>
      <c r="J144" s="173">
        <f t="shared" si="11"/>
        <v>337.41</v>
      </c>
      <c r="K144" s="178">
        <f t="shared" si="12"/>
        <v>0</v>
      </c>
      <c r="L144" s="178">
        <f t="shared" si="13"/>
        <v>0</v>
      </c>
      <c r="M144" s="178"/>
      <c r="N144" s="178">
        <v>1.53</v>
      </c>
      <c r="O144" s="178"/>
      <c r="P144" s="181"/>
      <c r="Q144" s="181"/>
      <c r="R144" s="181"/>
      <c r="S144" s="178">
        <f t="shared" si="14"/>
        <v>0</v>
      </c>
      <c r="T144" s="178"/>
      <c r="U144" s="178"/>
      <c r="V144" s="194"/>
      <c r="W144" s="52"/>
      <c r="Z144">
        <v>0</v>
      </c>
    </row>
    <row r="145" spans="1:26" ht="25.05" customHeight="1" x14ac:dyDescent="0.3">
      <c r="A145" s="179"/>
      <c r="B145" s="209">
        <v>49</v>
      </c>
      <c r="C145" s="180" t="s">
        <v>192</v>
      </c>
      <c r="D145" s="385" t="s">
        <v>193</v>
      </c>
      <c r="E145" s="385"/>
      <c r="F145" s="173" t="s">
        <v>191</v>
      </c>
      <c r="G145" s="175">
        <v>1984.752</v>
      </c>
      <c r="H145" s="174"/>
      <c r="I145" s="174">
        <f t="shared" si="10"/>
        <v>0</v>
      </c>
      <c r="J145" s="173">
        <f t="shared" si="11"/>
        <v>575.58000000000004</v>
      </c>
      <c r="K145" s="178">
        <f t="shared" si="12"/>
        <v>0</v>
      </c>
      <c r="L145" s="178">
        <f t="shared" si="13"/>
        <v>0</v>
      </c>
      <c r="M145" s="178"/>
      <c r="N145" s="178">
        <v>0.28999999999999998</v>
      </c>
      <c r="O145" s="178"/>
      <c r="P145" s="181"/>
      <c r="Q145" s="181"/>
      <c r="R145" s="181"/>
      <c r="S145" s="178">
        <f t="shared" si="14"/>
        <v>0</v>
      </c>
      <c r="T145" s="178"/>
      <c r="U145" s="178"/>
      <c r="V145" s="194"/>
      <c r="W145" s="52"/>
      <c r="Z145">
        <v>0</v>
      </c>
    </row>
    <row r="146" spans="1:26" ht="25.05" customHeight="1" x14ac:dyDescent="0.3">
      <c r="A146" s="179"/>
      <c r="B146" s="209">
        <v>50</v>
      </c>
      <c r="C146" s="180" t="s">
        <v>194</v>
      </c>
      <c r="D146" s="385" t="s">
        <v>195</v>
      </c>
      <c r="E146" s="385"/>
      <c r="F146" s="173" t="s">
        <v>191</v>
      </c>
      <c r="G146" s="175">
        <v>2.609</v>
      </c>
      <c r="H146" s="174"/>
      <c r="I146" s="174">
        <f t="shared" si="10"/>
        <v>0</v>
      </c>
      <c r="J146" s="173">
        <f t="shared" si="11"/>
        <v>61.76</v>
      </c>
      <c r="K146" s="178">
        <f t="shared" si="12"/>
        <v>0</v>
      </c>
      <c r="L146" s="178">
        <f t="shared" si="13"/>
        <v>0</v>
      </c>
      <c r="M146" s="178"/>
      <c r="N146" s="178">
        <v>23.67</v>
      </c>
      <c r="O146" s="178"/>
      <c r="P146" s="181"/>
      <c r="Q146" s="181"/>
      <c r="R146" s="181"/>
      <c r="S146" s="178">
        <f t="shared" si="14"/>
        <v>0</v>
      </c>
      <c r="T146" s="178"/>
      <c r="U146" s="178"/>
      <c r="V146" s="194"/>
      <c r="W146" s="52"/>
      <c r="Z146">
        <v>0</v>
      </c>
    </row>
    <row r="147" spans="1:26" ht="25.05" customHeight="1" x14ac:dyDescent="0.3">
      <c r="A147" s="179"/>
      <c r="B147" s="209">
        <v>51</v>
      </c>
      <c r="C147" s="180" t="s">
        <v>196</v>
      </c>
      <c r="D147" s="385" t="s">
        <v>197</v>
      </c>
      <c r="E147" s="385"/>
      <c r="F147" s="173" t="s">
        <v>191</v>
      </c>
      <c r="G147" s="175">
        <v>2.609</v>
      </c>
      <c r="H147" s="174"/>
      <c r="I147" s="174">
        <f t="shared" si="10"/>
        <v>0</v>
      </c>
      <c r="J147" s="173">
        <f t="shared" si="11"/>
        <v>2.2999999999999998</v>
      </c>
      <c r="K147" s="178">
        <f t="shared" si="12"/>
        <v>0</v>
      </c>
      <c r="L147" s="178">
        <f t="shared" si="13"/>
        <v>0</v>
      </c>
      <c r="M147" s="178"/>
      <c r="N147" s="178">
        <v>0.88</v>
      </c>
      <c r="O147" s="178"/>
      <c r="P147" s="181"/>
      <c r="Q147" s="181"/>
      <c r="R147" s="181"/>
      <c r="S147" s="178">
        <f t="shared" si="14"/>
        <v>0</v>
      </c>
      <c r="T147" s="178"/>
      <c r="U147" s="178"/>
      <c r="V147" s="194"/>
      <c r="W147" s="52"/>
      <c r="Z147">
        <v>0</v>
      </c>
    </row>
    <row r="148" spans="1:26" ht="25.05" customHeight="1" x14ac:dyDescent="0.3">
      <c r="A148" s="179"/>
      <c r="B148" s="209">
        <v>52</v>
      </c>
      <c r="C148" s="180" t="s">
        <v>198</v>
      </c>
      <c r="D148" s="385" t="s">
        <v>199</v>
      </c>
      <c r="E148" s="385"/>
      <c r="F148" s="173" t="s">
        <v>95</v>
      </c>
      <c r="G148" s="175">
        <v>6.6</v>
      </c>
      <c r="H148" s="174"/>
      <c r="I148" s="174">
        <f t="shared" si="10"/>
        <v>0</v>
      </c>
      <c r="J148" s="173">
        <f t="shared" si="11"/>
        <v>782.1</v>
      </c>
      <c r="K148" s="178">
        <f t="shared" si="12"/>
        <v>0</v>
      </c>
      <c r="L148" s="178">
        <f t="shared" si="13"/>
        <v>0</v>
      </c>
      <c r="M148" s="178"/>
      <c r="N148" s="178">
        <v>118.5</v>
      </c>
      <c r="O148" s="178"/>
      <c r="P148" s="181"/>
      <c r="Q148" s="181"/>
      <c r="R148" s="181"/>
      <c r="S148" s="178">
        <f t="shared" si="14"/>
        <v>0</v>
      </c>
      <c r="T148" s="178"/>
      <c r="U148" s="178"/>
      <c r="V148" s="194"/>
      <c r="W148" s="52"/>
      <c r="Z148">
        <v>0</v>
      </c>
    </row>
    <row r="149" spans="1:26" ht="25.05" customHeight="1" x14ac:dyDescent="0.3">
      <c r="A149" s="179"/>
      <c r="B149" s="209">
        <v>53</v>
      </c>
      <c r="C149" s="180" t="s">
        <v>200</v>
      </c>
      <c r="D149" s="385" t="s">
        <v>201</v>
      </c>
      <c r="E149" s="385"/>
      <c r="F149" s="173" t="s">
        <v>191</v>
      </c>
      <c r="G149" s="175">
        <v>223.137</v>
      </c>
      <c r="H149" s="174"/>
      <c r="I149" s="174">
        <f t="shared" si="10"/>
        <v>0</v>
      </c>
      <c r="J149" s="173">
        <f t="shared" si="11"/>
        <v>3436.31</v>
      </c>
      <c r="K149" s="178">
        <f t="shared" si="12"/>
        <v>0</v>
      </c>
      <c r="L149" s="178">
        <f t="shared" si="13"/>
        <v>0</v>
      </c>
      <c r="M149" s="178"/>
      <c r="N149" s="178">
        <v>15.4</v>
      </c>
      <c r="O149" s="178"/>
      <c r="P149" s="181"/>
      <c r="Q149" s="181"/>
      <c r="R149" s="181"/>
      <c r="S149" s="178">
        <f t="shared" si="14"/>
        <v>0</v>
      </c>
      <c r="T149" s="178"/>
      <c r="U149" s="178"/>
      <c r="V149" s="194"/>
      <c r="W149" s="52"/>
      <c r="Z149">
        <v>0</v>
      </c>
    </row>
    <row r="150" spans="1:26" ht="25.05" customHeight="1" x14ac:dyDescent="0.3">
      <c r="A150" s="179"/>
      <c r="B150" s="209">
        <v>54</v>
      </c>
      <c r="C150" s="180" t="s">
        <v>202</v>
      </c>
      <c r="D150" s="385" t="s">
        <v>203</v>
      </c>
      <c r="E150" s="385"/>
      <c r="F150" s="173" t="s">
        <v>204</v>
      </c>
      <c r="G150" s="175">
        <v>12</v>
      </c>
      <c r="H150" s="174"/>
      <c r="I150" s="174">
        <f t="shared" si="10"/>
        <v>0</v>
      </c>
      <c r="J150" s="173">
        <f t="shared" si="11"/>
        <v>66</v>
      </c>
      <c r="K150" s="178">
        <f t="shared" si="12"/>
        <v>0</v>
      </c>
      <c r="L150" s="178">
        <f t="shared" si="13"/>
        <v>0</v>
      </c>
      <c r="M150" s="178"/>
      <c r="N150" s="178">
        <v>5.5</v>
      </c>
      <c r="O150" s="178"/>
      <c r="P150" s="181"/>
      <c r="Q150" s="181"/>
      <c r="R150" s="181"/>
      <c r="S150" s="178">
        <f t="shared" si="14"/>
        <v>0</v>
      </c>
      <c r="T150" s="178"/>
      <c r="U150" s="178"/>
      <c r="V150" s="194"/>
      <c r="W150" s="52"/>
      <c r="Z150">
        <v>0</v>
      </c>
    </row>
    <row r="151" spans="1:26" ht="25.05" customHeight="1" x14ac:dyDescent="0.3">
      <c r="A151" s="179"/>
      <c r="B151" s="210">
        <v>55</v>
      </c>
      <c r="C151" s="186" t="s">
        <v>205</v>
      </c>
      <c r="D151" s="389" t="s">
        <v>206</v>
      </c>
      <c r="E151" s="389"/>
      <c r="F151" s="182" t="s">
        <v>90</v>
      </c>
      <c r="G151" s="183">
        <v>2</v>
      </c>
      <c r="H151" s="184"/>
      <c r="I151" s="184">
        <f t="shared" si="10"/>
        <v>0</v>
      </c>
      <c r="J151" s="182">
        <f t="shared" si="11"/>
        <v>138.16</v>
      </c>
      <c r="K151" s="185">
        <f t="shared" si="12"/>
        <v>0</v>
      </c>
      <c r="L151" s="185"/>
      <c r="M151" s="185">
        <f>ROUND(G151*(H151),2)</f>
        <v>0</v>
      </c>
      <c r="N151" s="185">
        <v>69.08</v>
      </c>
      <c r="O151" s="185"/>
      <c r="P151" s="187"/>
      <c r="Q151" s="187"/>
      <c r="R151" s="187"/>
      <c r="S151" s="185">
        <f t="shared" si="14"/>
        <v>0</v>
      </c>
      <c r="T151" s="185"/>
      <c r="U151" s="185"/>
      <c r="V151" s="195"/>
      <c r="W151" s="52"/>
      <c r="Z151">
        <v>0</v>
      </c>
    </row>
    <row r="152" spans="1:26" ht="25.05" customHeight="1" x14ac:dyDescent="0.3">
      <c r="A152" s="179"/>
      <c r="B152" s="210">
        <v>56</v>
      </c>
      <c r="C152" s="186" t="s">
        <v>207</v>
      </c>
      <c r="D152" s="389" t="s">
        <v>208</v>
      </c>
      <c r="E152" s="389"/>
      <c r="F152" s="182" t="s">
        <v>90</v>
      </c>
      <c r="G152" s="183">
        <v>1</v>
      </c>
      <c r="H152" s="184"/>
      <c r="I152" s="184">
        <f t="shared" si="10"/>
        <v>0</v>
      </c>
      <c r="J152" s="182">
        <f t="shared" si="11"/>
        <v>60.87</v>
      </c>
      <c r="K152" s="185">
        <f t="shared" si="12"/>
        <v>0</v>
      </c>
      <c r="L152" s="185"/>
      <c r="M152" s="185">
        <f>ROUND(G152*(H152),2)</f>
        <v>0</v>
      </c>
      <c r="N152" s="185">
        <v>60.87</v>
      </c>
      <c r="O152" s="185"/>
      <c r="P152" s="187"/>
      <c r="Q152" s="187"/>
      <c r="R152" s="187"/>
      <c r="S152" s="185">
        <f t="shared" si="14"/>
        <v>0</v>
      </c>
      <c r="T152" s="185"/>
      <c r="U152" s="185"/>
      <c r="V152" s="195"/>
      <c r="W152" s="52"/>
      <c r="Z152">
        <v>0</v>
      </c>
    </row>
    <row r="153" spans="1:26" ht="25.05" customHeight="1" x14ac:dyDescent="0.3">
      <c r="A153" s="179"/>
      <c r="B153" s="210">
        <v>57</v>
      </c>
      <c r="C153" s="186" t="s">
        <v>209</v>
      </c>
      <c r="D153" s="389" t="s">
        <v>210</v>
      </c>
      <c r="E153" s="389"/>
      <c r="F153" s="182" t="s">
        <v>128</v>
      </c>
      <c r="G153" s="183">
        <v>10.5</v>
      </c>
      <c r="H153" s="184"/>
      <c r="I153" s="184">
        <f t="shared" si="10"/>
        <v>0</v>
      </c>
      <c r="J153" s="182">
        <f t="shared" si="11"/>
        <v>149</v>
      </c>
      <c r="K153" s="185">
        <f t="shared" si="12"/>
        <v>0</v>
      </c>
      <c r="L153" s="185"/>
      <c r="M153" s="185">
        <f>ROUND(G153*(H153),2)</f>
        <v>0</v>
      </c>
      <c r="N153" s="185">
        <v>14.19</v>
      </c>
      <c r="O153" s="185"/>
      <c r="P153" s="187"/>
      <c r="Q153" s="187"/>
      <c r="R153" s="187"/>
      <c r="S153" s="185">
        <f t="shared" si="14"/>
        <v>0</v>
      </c>
      <c r="T153" s="185"/>
      <c r="U153" s="185"/>
      <c r="V153" s="195"/>
      <c r="W153" s="52"/>
      <c r="Z153">
        <v>0</v>
      </c>
    </row>
    <row r="154" spans="1:26" ht="25.05" customHeight="1" x14ac:dyDescent="0.3">
      <c r="A154" s="179"/>
      <c r="B154" s="210">
        <v>58</v>
      </c>
      <c r="C154" s="186" t="s">
        <v>211</v>
      </c>
      <c r="D154" s="389" t="s">
        <v>212</v>
      </c>
      <c r="E154" s="389"/>
      <c r="F154" s="182" t="s">
        <v>213</v>
      </c>
      <c r="G154" s="183">
        <v>27.774999999999999</v>
      </c>
      <c r="H154" s="184"/>
      <c r="I154" s="184">
        <f t="shared" si="10"/>
        <v>0</v>
      </c>
      <c r="J154" s="182">
        <f t="shared" si="11"/>
        <v>229.14</v>
      </c>
      <c r="K154" s="185">
        <f t="shared" si="12"/>
        <v>0</v>
      </c>
      <c r="L154" s="185"/>
      <c r="M154" s="185">
        <f>ROUND(G154*(H154),2)</f>
        <v>0</v>
      </c>
      <c r="N154" s="185">
        <v>8.25</v>
      </c>
      <c r="O154" s="185"/>
      <c r="P154" s="187"/>
      <c r="Q154" s="187"/>
      <c r="R154" s="187"/>
      <c r="S154" s="185">
        <f t="shared" si="14"/>
        <v>0</v>
      </c>
      <c r="T154" s="185"/>
      <c r="U154" s="185"/>
      <c r="V154" s="195"/>
      <c r="W154" s="52"/>
      <c r="Z154">
        <v>0</v>
      </c>
    </row>
    <row r="155" spans="1:26" ht="25.05" customHeight="1" x14ac:dyDescent="0.3">
      <c r="A155" s="179"/>
      <c r="B155" s="210">
        <v>59</v>
      </c>
      <c r="C155" s="186" t="s">
        <v>214</v>
      </c>
      <c r="D155" s="389" t="s">
        <v>215</v>
      </c>
      <c r="E155" s="389"/>
      <c r="F155" s="182" t="s">
        <v>90</v>
      </c>
      <c r="G155" s="183">
        <v>400.46499999999997</v>
      </c>
      <c r="H155" s="184"/>
      <c r="I155" s="184">
        <f t="shared" si="10"/>
        <v>0</v>
      </c>
      <c r="J155" s="182">
        <f t="shared" si="11"/>
        <v>3604.19</v>
      </c>
      <c r="K155" s="185">
        <f t="shared" si="12"/>
        <v>0</v>
      </c>
      <c r="L155" s="185"/>
      <c r="M155" s="185">
        <f>ROUND(G155*(H155),2)</f>
        <v>0</v>
      </c>
      <c r="N155" s="185">
        <v>9</v>
      </c>
      <c r="O155" s="185"/>
      <c r="P155" s="187"/>
      <c r="Q155" s="187"/>
      <c r="R155" s="187"/>
      <c r="S155" s="185">
        <f t="shared" si="14"/>
        <v>0</v>
      </c>
      <c r="T155" s="185"/>
      <c r="U155" s="185"/>
      <c r="V155" s="195"/>
      <c r="W155" s="52"/>
      <c r="Z155">
        <v>0</v>
      </c>
    </row>
    <row r="156" spans="1:26" x14ac:dyDescent="0.3">
      <c r="A156" s="9"/>
      <c r="B156" s="208"/>
      <c r="C156" s="172">
        <v>9</v>
      </c>
      <c r="D156" s="364" t="s">
        <v>180</v>
      </c>
      <c r="E156" s="364"/>
      <c r="F156" s="9"/>
      <c r="G156" s="171"/>
      <c r="H156" s="138"/>
      <c r="I156" s="140">
        <f>ROUND((SUM(I139:I155))/1,2)</f>
        <v>0</v>
      </c>
      <c r="J156" s="9"/>
      <c r="K156" s="9"/>
      <c r="L156" s="9">
        <f>ROUND((SUM(L139:L155))/1,2)</f>
        <v>0</v>
      </c>
      <c r="M156" s="9">
        <f>ROUND((SUM(M139:M155))/1,2)</f>
        <v>0</v>
      </c>
      <c r="N156" s="9"/>
      <c r="O156" s="9"/>
      <c r="P156" s="9"/>
      <c r="Q156" s="9"/>
      <c r="R156" s="9"/>
      <c r="S156" s="9">
        <f>ROUND((SUM(S139:S155))/1,2)</f>
        <v>54.05</v>
      </c>
      <c r="T156" s="9"/>
      <c r="U156" s="9"/>
      <c r="V156" s="196">
        <f>ROUND((SUM(V139:V155))/1,2)</f>
        <v>0</v>
      </c>
      <c r="W156" s="213"/>
      <c r="X156" s="137"/>
      <c r="Y156" s="137"/>
      <c r="Z156" s="137"/>
    </row>
    <row r="157" spans="1:26" x14ac:dyDescent="0.3">
      <c r="A157" s="1"/>
      <c r="B157" s="204"/>
      <c r="C157" s="1"/>
      <c r="D157" s="1"/>
      <c r="E157" s="1"/>
      <c r="F157" s="1"/>
      <c r="G157" s="165"/>
      <c r="H157" s="131"/>
      <c r="I157" s="13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97"/>
      <c r="W157" s="52"/>
    </row>
    <row r="158" spans="1:26" x14ac:dyDescent="0.3">
      <c r="A158" s="9"/>
      <c r="B158" s="208"/>
      <c r="C158" s="172">
        <v>99</v>
      </c>
      <c r="D158" s="364" t="s">
        <v>216</v>
      </c>
      <c r="E158" s="364"/>
      <c r="F158" s="9"/>
      <c r="G158" s="171"/>
      <c r="H158" s="138"/>
      <c r="I158" s="138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93"/>
      <c r="W158" s="213"/>
      <c r="X158" s="137"/>
      <c r="Y158" s="137"/>
      <c r="Z158" s="137"/>
    </row>
    <row r="159" spans="1:26" ht="25.05" customHeight="1" x14ac:dyDescent="0.3">
      <c r="A159" s="179"/>
      <c r="B159" s="209">
        <v>60</v>
      </c>
      <c r="C159" s="180" t="s">
        <v>217</v>
      </c>
      <c r="D159" s="385" t="s">
        <v>218</v>
      </c>
      <c r="E159" s="385"/>
      <c r="F159" s="173" t="s">
        <v>191</v>
      </c>
      <c r="G159" s="175">
        <v>1420.4590000000001</v>
      </c>
      <c r="H159" s="174"/>
      <c r="I159" s="174">
        <f>ROUND(G159*(H159),2)</f>
        <v>0</v>
      </c>
      <c r="J159" s="173">
        <f>ROUND(G159*(N159),2)</f>
        <v>2940.35</v>
      </c>
      <c r="K159" s="178">
        <f>ROUND(G159*(O159),2)</f>
        <v>0</v>
      </c>
      <c r="L159" s="178">
        <f>ROUND(G159*(H159),2)</f>
        <v>0</v>
      </c>
      <c r="M159" s="178"/>
      <c r="N159" s="178">
        <v>2.0699999999999998</v>
      </c>
      <c r="O159" s="178"/>
      <c r="P159" s="181"/>
      <c r="Q159" s="181"/>
      <c r="R159" s="181"/>
      <c r="S159" s="178">
        <f>ROUND(G159*(P159),3)</f>
        <v>0</v>
      </c>
      <c r="T159" s="178"/>
      <c r="U159" s="178"/>
      <c r="V159" s="194"/>
      <c r="W159" s="52"/>
      <c r="Z159">
        <v>0</v>
      </c>
    </row>
    <row r="160" spans="1:26" x14ac:dyDescent="0.3">
      <c r="A160" s="9"/>
      <c r="B160" s="208"/>
      <c r="C160" s="172">
        <v>99</v>
      </c>
      <c r="D160" s="364" t="s">
        <v>216</v>
      </c>
      <c r="E160" s="364"/>
      <c r="F160" s="9"/>
      <c r="G160" s="171"/>
      <c r="H160" s="138"/>
      <c r="I160" s="140">
        <f>ROUND((SUM(I158:I159))/1,2)</f>
        <v>0</v>
      </c>
      <c r="J160" s="9"/>
      <c r="K160" s="9"/>
      <c r="L160" s="9">
        <f>ROUND((SUM(L158:L159))/1,2)</f>
        <v>0</v>
      </c>
      <c r="M160" s="9">
        <f>ROUND((SUM(M158:M159))/1,2)</f>
        <v>0</v>
      </c>
      <c r="N160" s="9"/>
      <c r="O160" s="9"/>
      <c r="P160" s="188"/>
      <c r="Q160" s="1"/>
      <c r="R160" s="1"/>
      <c r="S160" s="188">
        <f>ROUND((SUM(S158:S159))/1,2)</f>
        <v>0</v>
      </c>
      <c r="T160" s="2"/>
      <c r="U160" s="2"/>
      <c r="V160" s="196">
        <f>ROUND((SUM(V158:V159))/1,2)</f>
        <v>0</v>
      </c>
      <c r="W160" s="52"/>
    </row>
    <row r="161" spans="1:26" x14ac:dyDescent="0.3">
      <c r="A161" s="1"/>
      <c r="B161" s="204"/>
      <c r="C161" s="1"/>
      <c r="D161" s="1"/>
      <c r="E161" s="1"/>
      <c r="F161" s="1"/>
      <c r="G161" s="165"/>
      <c r="H161" s="131"/>
      <c r="I161" s="13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97"/>
      <c r="W161" s="52"/>
    </row>
    <row r="162" spans="1:26" x14ac:dyDescent="0.3">
      <c r="A162" s="9"/>
      <c r="B162" s="208"/>
      <c r="C162" s="9"/>
      <c r="D162" s="368" t="s">
        <v>60</v>
      </c>
      <c r="E162" s="368"/>
      <c r="F162" s="9"/>
      <c r="G162" s="171"/>
      <c r="H162" s="138"/>
      <c r="I162" s="140">
        <f>ROUND((SUM(I80:I161))/2,2)</f>
        <v>0</v>
      </c>
      <c r="J162" s="9"/>
      <c r="K162" s="9"/>
      <c r="L162" s="9">
        <f>ROUND((SUM(L80:L161))/2,2)</f>
        <v>0</v>
      </c>
      <c r="M162" s="9">
        <f>ROUND((SUM(M80:M161))/2,2)</f>
        <v>0</v>
      </c>
      <c r="N162" s="9"/>
      <c r="O162" s="9"/>
      <c r="P162" s="188"/>
      <c r="Q162" s="1"/>
      <c r="R162" s="1"/>
      <c r="S162" s="188">
        <f>ROUND((SUM(S80:S161))/2,2)</f>
        <v>944.2</v>
      </c>
      <c r="T162" s="1"/>
      <c r="U162" s="1"/>
      <c r="V162" s="196">
        <f>ROUND((SUM(V80:V161))/2,2)</f>
        <v>0</v>
      </c>
      <c r="W162" s="52"/>
    </row>
    <row r="163" spans="1:26" x14ac:dyDescent="0.3">
      <c r="A163" s="1"/>
      <c r="B163" s="211"/>
      <c r="C163" s="189"/>
      <c r="D163" s="390" t="s">
        <v>68</v>
      </c>
      <c r="E163" s="390"/>
      <c r="F163" s="189"/>
      <c r="G163" s="190"/>
      <c r="H163" s="191"/>
      <c r="I163" s="191">
        <f>ROUND((SUM(I80:I162))/3,2)</f>
        <v>0</v>
      </c>
      <c r="J163" s="189"/>
      <c r="K163" s="189">
        <f>ROUND((SUM(K80:K162))/3,2)</f>
        <v>0</v>
      </c>
      <c r="L163" s="189">
        <f>ROUND((SUM(L80:L162))/3,2)</f>
        <v>0</v>
      </c>
      <c r="M163" s="189">
        <f>ROUND((SUM(M80:M162))/3,2)</f>
        <v>0</v>
      </c>
      <c r="N163" s="189"/>
      <c r="O163" s="189"/>
      <c r="P163" s="190"/>
      <c r="Q163" s="189"/>
      <c r="R163" s="189"/>
      <c r="S163" s="190">
        <f>ROUND((SUM(S80:S162))/3,2)</f>
        <v>944.2</v>
      </c>
      <c r="T163" s="189"/>
      <c r="U163" s="189"/>
      <c r="V163" s="198">
        <f>ROUND((SUM(V80:V162))/3,2)</f>
        <v>0</v>
      </c>
      <c r="W163" s="52"/>
      <c r="Y163">
        <f>(SUM(Y80:Y162))</f>
        <v>0</v>
      </c>
      <c r="Z163">
        <f>(SUM(Z80:Z162))</f>
        <v>0</v>
      </c>
    </row>
  </sheetData>
  <mergeCells count="127">
    <mergeCell ref="D160:E160"/>
    <mergeCell ref="D162:E162"/>
    <mergeCell ref="D163:E163"/>
    <mergeCell ref="D153:E153"/>
    <mergeCell ref="D154:E154"/>
    <mergeCell ref="D155:E155"/>
    <mergeCell ref="D156:E156"/>
    <mergeCell ref="D158:E158"/>
    <mergeCell ref="D159:E159"/>
    <mergeCell ref="D147:E147"/>
    <mergeCell ref="D148:E148"/>
    <mergeCell ref="D149:E149"/>
    <mergeCell ref="D150:E150"/>
    <mergeCell ref="D151:E151"/>
    <mergeCell ref="D152:E152"/>
    <mergeCell ref="D141:E141"/>
    <mergeCell ref="D142:E142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9:E139"/>
    <mergeCell ref="D140:E140"/>
    <mergeCell ref="D126:E126"/>
    <mergeCell ref="D127:E127"/>
    <mergeCell ref="D129:E129"/>
    <mergeCell ref="D130:E130"/>
    <mergeCell ref="D131:E131"/>
    <mergeCell ref="D133:E133"/>
    <mergeCell ref="D120:E120"/>
    <mergeCell ref="D121:E121"/>
    <mergeCell ref="D122:E122"/>
    <mergeCell ref="D123:E123"/>
    <mergeCell ref="D124:E124"/>
    <mergeCell ref="D125:E125"/>
    <mergeCell ref="D113:E113"/>
    <mergeCell ref="D114:E114"/>
    <mergeCell ref="D115:E115"/>
    <mergeCell ref="D116:E116"/>
    <mergeCell ref="D117:E117"/>
    <mergeCell ref="D119:E119"/>
    <mergeCell ref="D106:E106"/>
    <mergeCell ref="D107:E107"/>
    <mergeCell ref="D108:E108"/>
    <mergeCell ref="D109:E109"/>
    <mergeCell ref="D110:E110"/>
    <mergeCell ref="D112:E112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B71:E71"/>
    <mergeCell ref="B72:E72"/>
    <mergeCell ref="B73:E73"/>
    <mergeCell ref="I71:P71"/>
    <mergeCell ref="D80:E80"/>
    <mergeCell ref="D81:E81"/>
    <mergeCell ref="B61:D61"/>
    <mergeCell ref="B62:D62"/>
    <mergeCell ref="B63:D63"/>
    <mergeCell ref="B65:D65"/>
    <mergeCell ref="B69:V69"/>
    <mergeCell ref="H1:I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9A2070C5-499D-4163-98D5-A20175BCD0BD}"/>
    <hyperlink ref="E1:F1" location="A54:A54" tooltip="Klikni na prechod ku rekapitulácii..." display="Rekapitulácia rozpočtu" xr:uid="{503BD500-FB66-430E-8861-743DA030EE3B}"/>
    <hyperlink ref="H1:I1" location="B79:B79" tooltip="Klikni na prechod ku Rozpočet..." display="Rozpočet" xr:uid="{4A59D15C-AFC0-47C0-AE1B-A0363F7D9B5C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Oprava miestnych komunikácií v meste Stropkov / STROPKOV-PREDĹŽENIE UL. JARKOVEJ - SO 01-MIESTNA KOMUNIKÁCIA-1. ETAPA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F8E5-AC9A-49C0-8986-A0C18F3144E7}">
  <dimension ref="A1:AA102"/>
  <sheetViews>
    <sheetView workbookViewId="0">
      <pane ySplit="1" topLeftCell="A66" activePane="bottomLeft" state="frozen"/>
      <selection pane="bottomLeft" activeCell="H99" sqref="H79:H9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3" t="s">
        <v>16</v>
      </c>
      <c r="C1" s="324"/>
      <c r="D1" s="11"/>
      <c r="E1" s="325" t="s">
        <v>0</v>
      </c>
      <c r="F1" s="326"/>
      <c r="G1" s="12"/>
      <c r="H1" s="373" t="s">
        <v>69</v>
      </c>
      <c r="I1" s="32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7" t="s">
        <v>16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9"/>
      <c r="R2" s="329"/>
      <c r="S2" s="329"/>
      <c r="T2" s="329"/>
      <c r="U2" s="329"/>
      <c r="V2" s="330"/>
      <c r="W2" s="52"/>
    </row>
    <row r="3" spans="1:23" ht="18" customHeight="1" x14ac:dyDescent="0.3">
      <c r="A3" s="14"/>
      <c r="B3" s="331" t="s">
        <v>1</v>
      </c>
      <c r="C3" s="332"/>
      <c r="D3" s="332"/>
      <c r="E3" s="332"/>
      <c r="F3" s="332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4"/>
      <c r="W3" s="52"/>
    </row>
    <row r="4" spans="1:23" ht="18" customHeight="1" x14ac:dyDescent="0.3">
      <c r="A4" s="14"/>
      <c r="B4" s="42" t="s">
        <v>219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5" t="s">
        <v>24</v>
      </c>
      <c r="C7" s="336"/>
      <c r="D7" s="336"/>
      <c r="E7" s="336"/>
      <c r="F7" s="336"/>
      <c r="G7" s="336"/>
      <c r="H7" s="33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25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26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13" t="s">
        <v>35</v>
      </c>
      <c r="G14" s="314"/>
      <c r="H14" s="315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15778'!E60</f>
        <v>0</v>
      </c>
      <c r="D15" s="57">
        <f>'SO 15778'!F60</f>
        <v>0</v>
      </c>
      <c r="E15" s="66">
        <f>'SO 15778'!G60</f>
        <v>0</v>
      </c>
      <c r="F15" s="316"/>
      <c r="G15" s="317"/>
      <c r="H15" s="31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19" t="s">
        <v>36</v>
      </c>
      <c r="G16" s="317"/>
      <c r="H16" s="318"/>
      <c r="I16" s="24"/>
      <c r="J16" s="24"/>
      <c r="K16" s="25"/>
      <c r="L16" s="25"/>
      <c r="M16" s="25"/>
      <c r="N16" s="25"/>
      <c r="O16" s="72"/>
      <c r="P16" s="82">
        <f>(SUM(Z77:Z101))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20" t="s">
        <v>37</v>
      </c>
      <c r="G17" s="317"/>
      <c r="H17" s="318"/>
      <c r="I17" s="24"/>
      <c r="J17" s="24"/>
      <c r="K17" s="25"/>
      <c r="L17" s="25"/>
      <c r="M17" s="25"/>
      <c r="N17" s="25"/>
      <c r="O17" s="72"/>
      <c r="P17" s="82">
        <f>(SUM(Y77:Y101))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21"/>
      <c r="G18" s="322"/>
      <c r="H18" s="31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5"/>
      <c r="G19" s="342"/>
      <c r="H19" s="35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3" t="s">
        <v>34</v>
      </c>
      <c r="G20" s="357"/>
      <c r="H20" s="315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58" t="s">
        <v>46</v>
      </c>
      <c r="G21" s="317"/>
      <c r="H21" s="31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58" t="s">
        <v>47</v>
      </c>
      <c r="G22" s="317"/>
      <c r="H22" s="31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58" t="s">
        <v>48</v>
      </c>
      <c r="G23" s="317"/>
      <c r="H23" s="31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9"/>
      <c r="G24" s="322"/>
      <c r="H24" s="31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1" t="s">
        <v>34</v>
      </c>
      <c r="G25" s="342"/>
      <c r="H25" s="31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3" t="s">
        <v>38</v>
      </c>
      <c r="G26" s="344"/>
      <c r="H26" s="345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6" t="s">
        <v>39</v>
      </c>
      <c r="G27" s="347"/>
      <c r="H27" s="348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9" t="s">
        <v>40</v>
      </c>
      <c r="G28" s="350"/>
      <c r="H28" s="214">
        <f>P27-SUM('SO 15778'!K77:'SO 15778'!K101)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1" t="s">
        <v>41</v>
      </c>
      <c r="G29" s="352"/>
      <c r="H29" s="32">
        <f>SUM('SO 15778'!K77:'SO 15778'!K101)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3" t="s">
        <v>42</v>
      </c>
      <c r="G30" s="354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7"/>
      <c r="G31" s="37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8" t="s">
        <v>0</v>
      </c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8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81" t="s">
        <v>24</v>
      </c>
      <c r="C46" s="382"/>
      <c r="D46" s="382"/>
      <c r="E46" s="383"/>
      <c r="F46" s="384" t="s">
        <v>21</v>
      </c>
      <c r="G46" s="382"/>
      <c r="H46" s="38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81" t="s">
        <v>25</v>
      </c>
      <c r="C47" s="382"/>
      <c r="D47" s="382"/>
      <c r="E47" s="383"/>
      <c r="F47" s="384" t="s">
        <v>19</v>
      </c>
      <c r="G47" s="382"/>
      <c r="H47" s="38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81" t="s">
        <v>26</v>
      </c>
      <c r="C48" s="382"/>
      <c r="D48" s="382"/>
      <c r="E48" s="383"/>
      <c r="F48" s="384" t="s">
        <v>58</v>
      </c>
      <c r="G48" s="382"/>
      <c r="H48" s="38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38" t="s">
        <v>1</v>
      </c>
      <c r="C49" s="339"/>
      <c r="D49" s="339"/>
      <c r="E49" s="339"/>
      <c r="F49" s="339"/>
      <c r="G49" s="339"/>
      <c r="H49" s="339"/>
      <c r="I49" s="34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6" t="s">
        <v>55</v>
      </c>
      <c r="C54" s="37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4" t="s">
        <v>60</v>
      </c>
      <c r="C55" s="363"/>
      <c r="D55" s="363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65" t="s">
        <v>61</v>
      </c>
      <c r="C56" s="366"/>
      <c r="D56" s="366"/>
      <c r="E56" s="138">
        <f>'SO 15778'!L84</f>
        <v>0</v>
      </c>
      <c r="F56" s="138">
        <f>'SO 15778'!M84</f>
        <v>0</v>
      </c>
      <c r="G56" s="138">
        <f>'SO 15778'!I84</f>
        <v>0</v>
      </c>
      <c r="H56" s="139">
        <f>'SO 15778'!S84</f>
        <v>0</v>
      </c>
      <c r="I56" s="139">
        <f>'SO 15778'!V84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65" t="s">
        <v>63</v>
      </c>
      <c r="C57" s="366"/>
      <c r="D57" s="366"/>
      <c r="E57" s="138">
        <f>'SO 15778'!L90</f>
        <v>0</v>
      </c>
      <c r="F57" s="138">
        <f>'SO 15778'!M90</f>
        <v>0</v>
      </c>
      <c r="G57" s="138">
        <f>'SO 15778'!I90</f>
        <v>0</v>
      </c>
      <c r="H57" s="139">
        <f>'SO 15778'!S90</f>
        <v>95.18</v>
      </c>
      <c r="I57" s="139">
        <f>'SO 15778'!V90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65" t="s">
        <v>66</v>
      </c>
      <c r="C58" s="366"/>
      <c r="D58" s="366"/>
      <c r="E58" s="138">
        <f>'SO 15778'!L95</f>
        <v>0</v>
      </c>
      <c r="F58" s="138">
        <f>'SO 15778'!M95</f>
        <v>0</v>
      </c>
      <c r="G58" s="138">
        <f>'SO 15778'!I95</f>
        <v>0</v>
      </c>
      <c r="H58" s="139">
        <f>'SO 15778'!S95</f>
        <v>17.29</v>
      </c>
      <c r="I58" s="139">
        <f>'SO 15778'!V95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65" t="s">
        <v>67</v>
      </c>
      <c r="C59" s="366"/>
      <c r="D59" s="366"/>
      <c r="E59" s="138">
        <f>'SO 15778'!L99</f>
        <v>0</v>
      </c>
      <c r="F59" s="138">
        <f>'SO 15778'!M99</f>
        <v>0</v>
      </c>
      <c r="G59" s="138">
        <f>'SO 15778'!I99</f>
        <v>0</v>
      </c>
      <c r="H59" s="139">
        <f>'SO 15778'!S99</f>
        <v>0</v>
      </c>
      <c r="I59" s="139">
        <f>'SO 15778'!V99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67" t="s">
        <v>60</v>
      </c>
      <c r="C60" s="368"/>
      <c r="D60" s="368"/>
      <c r="E60" s="140">
        <f>'SO 15778'!L101</f>
        <v>0</v>
      </c>
      <c r="F60" s="140">
        <f>'SO 15778'!M101</f>
        <v>0</v>
      </c>
      <c r="G60" s="140">
        <f>'SO 15778'!I101</f>
        <v>0</v>
      </c>
      <c r="H60" s="141">
        <f>'SO 15778'!S101</f>
        <v>112.47</v>
      </c>
      <c r="I60" s="141">
        <f>'SO 15778'!V101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9" t="s">
        <v>68</v>
      </c>
      <c r="C62" s="370"/>
      <c r="D62" s="370"/>
      <c r="E62" s="144">
        <f>'SO 15778'!L102</f>
        <v>0</v>
      </c>
      <c r="F62" s="144">
        <f>'SO 15778'!M102</f>
        <v>0</v>
      </c>
      <c r="G62" s="144">
        <f>'SO 15778'!I102</f>
        <v>0</v>
      </c>
      <c r="H62" s="145">
        <f>'SO 15778'!S102</f>
        <v>112.47</v>
      </c>
      <c r="I62" s="145">
        <f>'SO 15778'!V102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3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71" t="s">
        <v>69</v>
      </c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9"/>
      <c r="B68" s="386" t="s">
        <v>24</v>
      </c>
      <c r="C68" s="387"/>
      <c r="D68" s="387"/>
      <c r="E68" s="388"/>
      <c r="F68" s="166"/>
      <c r="G68" s="166"/>
      <c r="H68" s="167" t="s">
        <v>80</v>
      </c>
      <c r="I68" s="360" t="s">
        <v>81</v>
      </c>
      <c r="J68" s="361"/>
      <c r="K68" s="361"/>
      <c r="L68" s="361"/>
      <c r="M68" s="361"/>
      <c r="N68" s="361"/>
      <c r="O68" s="361"/>
      <c r="P68" s="362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9"/>
      <c r="B69" s="381" t="s">
        <v>25</v>
      </c>
      <c r="C69" s="382"/>
      <c r="D69" s="382"/>
      <c r="E69" s="383"/>
      <c r="F69" s="162"/>
      <c r="G69" s="162"/>
      <c r="H69" s="163" t="s">
        <v>19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9"/>
      <c r="B70" s="381" t="s">
        <v>26</v>
      </c>
      <c r="C70" s="382"/>
      <c r="D70" s="382"/>
      <c r="E70" s="383"/>
      <c r="F70" s="162"/>
      <c r="G70" s="162"/>
      <c r="H70" s="163" t="s">
        <v>82</v>
      </c>
      <c r="I70" s="163" t="s">
        <v>23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83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219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59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6" t="s">
        <v>70</v>
      </c>
      <c r="C76" s="127" t="s">
        <v>71</v>
      </c>
      <c r="D76" s="127" t="s">
        <v>72</v>
      </c>
      <c r="E76" s="155"/>
      <c r="F76" s="155" t="s">
        <v>73</v>
      </c>
      <c r="G76" s="155" t="s">
        <v>74</v>
      </c>
      <c r="H76" s="156" t="s">
        <v>75</v>
      </c>
      <c r="I76" s="156" t="s">
        <v>76</v>
      </c>
      <c r="J76" s="156"/>
      <c r="K76" s="156"/>
      <c r="L76" s="156"/>
      <c r="M76" s="156"/>
      <c r="N76" s="156"/>
      <c r="O76" s="156"/>
      <c r="P76" s="156" t="s">
        <v>77</v>
      </c>
      <c r="Q76" s="157"/>
      <c r="R76" s="157"/>
      <c r="S76" s="127" t="s">
        <v>78</v>
      </c>
      <c r="T76" s="158"/>
      <c r="U76" s="158"/>
      <c r="V76" s="127" t="s">
        <v>79</v>
      </c>
      <c r="W76" s="52"/>
    </row>
    <row r="77" spans="1:26" x14ac:dyDescent="0.3">
      <c r="A77" s="9"/>
      <c r="B77" s="207"/>
      <c r="C77" s="169"/>
      <c r="D77" s="363" t="s">
        <v>60</v>
      </c>
      <c r="E77" s="363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2"/>
      <c r="W77" s="213"/>
      <c r="X77" s="137"/>
      <c r="Y77" s="137"/>
      <c r="Z77" s="137"/>
    </row>
    <row r="78" spans="1:26" x14ac:dyDescent="0.3">
      <c r="A78" s="9"/>
      <c r="B78" s="208"/>
      <c r="C78" s="172">
        <v>1</v>
      </c>
      <c r="D78" s="364" t="s">
        <v>84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3"/>
      <c r="W78" s="213"/>
      <c r="X78" s="137"/>
      <c r="Y78" s="137"/>
      <c r="Z78" s="137"/>
    </row>
    <row r="79" spans="1:26" ht="25.05" customHeight="1" x14ac:dyDescent="0.3">
      <c r="A79" s="179"/>
      <c r="B79" s="209">
        <v>1</v>
      </c>
      <c r="C79" s="180" t="s">
        <v>104</v>
      </c>
      <c r="D79" s="385" t="s">
        <v>105</v>
      </c>
      <c r="E79" s="385"/>
      <c r="F79" s="174" t="s">
        <v>95</v>
      </c>
      <c r="G79" s="175">
        <v>31.35</v>
      </c>
      <c r="H79" s="174"/>
      <c r="I79" s="174">
        <f>ROUND(G79*(H79),2)</f>
        <v>0</v>
      </c>
      <c r="J79" s="176">
        <f>ROUND(G79*(N79),2)</f>
        <v>263.33999999999997</v>
      </c>
      <c r="K79" s="177">
        <f>ROUND(G79*(O79),2)</f>
        <v>0</v>
      </c>
      <c r="L79" s="177">
        <f>ROUND(G79*(H79),2)</f>
        <v>0</v>
      </c>
      <c r="M79" s="177"/>
      <c r="N79" s="177">
        <v>8.4</v>
      </c>
      <c r="O79" s="177"/>
      <c r="P79" s="181"/>
      <c r="Q79" s="181"/>
      <c r="R79" s="181"/>
      <c r="S79" s="178">
        <f>ROUND(G79*(P79),3)</f>
        <v>0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2</v>
      </c>
      <c r="C80" s="180" t="s">
        <v>108</v>
      </c>
      <c r="D80" s="385" t="s">
        <v>109</v>
      </c>
      <c r="E80" s="385"/>
      <c r="F80" s="174" t="s">
        <v>95</v>
      </c>
      <c r="G80" s="175">
        <v>31.35</v>
      </c>
      <c r="H80" s="174"/>
      <c r="I80" s="174">
        <f>ROUND(G80*(H80),2)</f>
        <v>0</v>
      </c>
      <c r="J80" s="176">
        <f>ROUND(G80*(N80),2)</f>
        <v>26.02</v>
      </c>
      <c r="K80" s="177">
        <f>ROUND(G80*(O80),2)</f>
        <v>0</v>
      </c>
      <c r="L80" s="177">
        <f>ROUND(G80*(H80),2)</f>
        <v>0</v>
      </c>
      <c r="M80" s="177"/>
      <c r="N80" s="177">
        <v>0.83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3</v>
      </c>
      <c r="C81" s="180" t="s">
        <v>112</v>
      </c>
      <c r="D81" s="385" t="s">
        <v>113</v>
      </c>
      <c r="E81" s="385"/>
      <c r="F81" s="174" t="s">
        <v>87</v>
      </c>
      <c r="G81" s="175">
        <v>313.5</v>
      </c>
      <c r="H81" s="174"/>
      <c r="I81" s="174">
        <f>ROUND(G81*(H81),2)</f>
        <v>0</v>
      </c>
      <c r="J81" s="176">
        <f>ROUND(G81*(N81),2)</f>
        <v>156.75</v>
      </c>
      <c r="K81" s="177">
        <f>ROUND(G81*(O81),2)</f>
        <v>0</v>
      </c>
      <c r="L81" s="177">
        <f>ROUND(G81*(H81),2)</f>
        <v>0</v>
      </c>
      <c r="M81" s="177"/>
      <c r="N81" s="177">
        <v>0.5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4</v>
      </c>
      <c r="C82" s="180" t="s">
        <v>220</v>
      </c>
      <c r="D82" s="385" t="s">
        <v>221</v>
      </c>
      <c r="E82" s="385"/>
      <c r="F82" s="174" t="s">
        <v>95</v>
      </c>
      <c r="G82" s="175">
        <v>31.35</v>
      </c>
      <c r="H82" s="174"/>
      <c r="I82" s="174">
        <f>ROUND(G82*(H82),2)</f>
        <v>0</v>
      </c>
      <c r="J82" s="176">
        <f>ROUND(G82*(N82),2)</f>
        <v>159.26</v>
      </c>
      <c r="K82" s="177">
        <f>ROUND(G82*(O82),2)</f>
        <v>0</v>
      </c>
      <c r="L82" s="177">
        <f>ROUND(G82*(H82),2)</f>
        <v>0</v>
      </c>
      <c r="M82" s="177"/>
      <c r="N82" s="177">
        <v>5.08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5</v>
      </c>
      <c r="C83" s="180" t="s">
        <v>118</v>
      </c>
      <c r="D83" s="385" t="s">
        <v>119</v>
      </c>
      <c r="E83" s="385"/>
      <c r="F83" s="174" t="s">
        <v>95</v>
      </c>
      <c r="G83" s="175">
        <v>31.35</v>
      </c>
      <c r="H83" s="174"/>
      <c r="I83" s="174">
        <f>ROUND(G83*(H83),2)</f>
        <v>0</v>
      </c>
      <c r="J83" s="176">
        <f>ROUND(G83*(N83),2)</f>
        <v>22.57</v>
      </c>
      <c r="K83" s="177">
        <f>ROUND(G83*(O83),2)</f>
        <v>0</v>
      </c>
      <c r="L83" s="177">
        <f>ROUND(G83*(H83),2)</f>
        <v>0</v>
      </c>
      <c r="M83" s="177"/>
      <c r="N83" s="177">
        <v>0.72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4"/>
      <c r="W83" s="52"/>
      <c r="Z83">
        <v>0</v>
      </c>
    </row>
    <row r="84" spans="1:26" x14ac:dyDescent="0.3">
      <c r="A84" s="9"/>
      <c r="B84" s="208"/>
      <c r="C84" s="172">
        <v>1</v>
      </c>
      <c r="D84" s="364" t="s">
        <v>84</v>
      </c>
      <c r="E84" s="364"/>
      <c r="F84" s="138"/>
      <c r="G84" s="171"/>
      <c r="H84" s="138"/>
      <c r="I84" s="140">
        <f>ROUND((SUM(I78:I83))/1,2)</f>
        <v>0</v>
      </c>
      <c r="J84" s="139"/>
      <c r="K84" s="139"/>
      <c r="L84" s="139">
        <f>ROUND((SUM(L78:L83))/1,2)</f>
        <v>0</v>
      </c>
      <c r="M84" s="139">
        <f>ROUND((SUM(M78:M83))/1,2)</f>
        <v>0</v>
      </c>
      <c r="N84" s="139"/>
      <c r="O84" s="139"/>
      <c r="P84" s="139"/>
      <c r="Q84" s="9"/>
      <c r="R84" s="9"/>
      <c r="S84" s="9">
        <f>ROUND((SUM(S78:S83))/1,2)</f>
        <v>0</v>
      </c>
      <c r="T84" s="9"/>
      <c r="U84" s="9"/>
      <c r="V84" s="196">
        <f>ROUND((SUM(V78:V83))/1,2)</f>
        <v>0</v>
      </c>
      <c r="W84" s="213"/>
      <c r="X84" s="137"/>
      <c r="Y84" s="137"/>
      <c r="Z84" s="137"/>
    </row>
    <row r="85" spans="1:26" x14ac:dyDescent="0.3">
      <c r="A85" s="1"/>
      <c r="B85" s="204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7"/>
      <c r="W85" s="52"/>
    </row>
    <row r="86" spans="1:26" x14ac:dyDescent="0.3">
      <c r="A86" s="9"/>
      <c r="B86" s="208"/>
      <c r="C86" s="172">
        <v>5</v>
      </c>
      <c r="D86" s="364" t="s">
        <v>155</v>
      </c>
      <c r="E86" s="364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9"/>
      <c r="R86" s="9"/>
      <c r="S86" s="9"/>
      <c r="T86" s="9"/>
      <c r="U86" s="9"/>
      <c r="V86" s="193"/>
      <c r="W86" s="213"/>
      <c r="X86" s="137"/>
      <c r="Y86" s="137"/>
      <c r="Z86" s="137"/>
    </row>
    <row r="87" spans="1:26" ht="25.05" customHeight="1" x14ac:dyDescent="0.3">
      <c r="A87" s="179"/>
      <c r="B87" s="209">
        <v>6</v>
      </c>
      <c r="C87" s="180" t="s">
        <v>222</v>
      </c>
      <c r="D87" s="385" t="s">
        <v>223</v>
      </c>
      <c r="E87" s="385"/>
      <c r="F87" s="174" t="s">
        <v>87</v>
      </c>
      <c r="G87" s="175">
        <v>313.5</v>
      </c>
      <c r="H87" s="174"/>
      <c r="I87" s="174">
        <f>ROUND(G87*(H87),2)</f>
        <v>0</v>
      </c>
      <c r="J87" s="176">
        <f>ROUND(G87*(N87),2)</f>
        <v>1953.11</v>
      </c>
      <c r="K87" s="177">
        <f>ROUND(G87*(O87),2)</f>
        <v>0</v>
      </c>
      <c r="L87" s="177">
        <f>ROUND(G87*(H87),2)</f>
        <v>0</v>
      </c>
      <c r="M87" s="177"/>
      <c r="N87" s="177">
        <v>6.23</v>
      </c>
      <c r="O87" s="177"/>
      <c r="P87" s="181">
        <v>0.30360999999999999</v>
      </c>
      <c r="Q87" s="181"/>
      <c r="R87" s="181">
        <v>0.30360999999999999</v>
      </c>
      <c r="S87" s="178">
        <f>ROUND(G87*(P87),3)</f>
        <v>95.182000000000002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7</v>
      </c>
      <c r="C88" s="180" t="s">
        <v>224</v>
      </c>
      <c r="D88" s="385" t="s">
        <v>225</v>
      </c>
      <c r="E88" s="385"/>
      <c r="F88" s="174" t="s">
        <v>87</v>
      </c>
      <c r="G88" s="175">
        <v>313.5</v>
      </c>
      <c r="H88" s="174"/>
      <c r="I88" s="174">
        <f>ROUND(G88*(H88),2)</f>
        <v>0</v>
      </c>
      <c r="J88" s="176">
        <f>ROUND(G88*(N88),2)</f>
        <v>3840.38</v>
      </c>
      <c r="K88" s="177">
        <f>ROUND(G88*(O88),2)</f>
        <v>0</v>
      </c>
      <c r="L88" s="177">
        <f>ROUND(G88*(H88),2)</f>
        <v>0</v>
      </c>
      <c r="M88" s="177"/>
      <c r="N88" s="177">
        <v>12.25</v>
      </c>
      <c r="O88" s="177"/>
      <c r="P88" s="181"/>
      <c r="Q88" s="181"/>
      <c r="R88" s="181"/>
      <c r="S88" s="178">
        <f>ROUND(G88*(P88),3)</f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10">
        <v>8</v>
      </c>
      <c r="C89" s="186" t="s">
        <v>226</v>
      </c>
      <c r="D89" s="389" t="s">
        <v>227</v>
      </c>
      <c r="E89" s="389"/>
      <c r="F89" s="184" t="s">
        <v>87</v>
      </c>
      <c r="G89" s="183">
        <v>316.63499999999999</v>
      </c>
      <c r="H89" s="184"/>
      <c r="I89" s="184">
        <f>ROUND(G89*(H89),2)</f>
        <v>0</v>
      </c>
      <c r="J89" s="215">
        <f>ROUND(G89*(N89),2)</f>
        <v>4024.43</v>
      </c>
      <c r="K89" s="216">
        <f>ROUND(G89*(O89),2)</f>
        <v>0</v>
      </c>
      <c r="L89" s="216"/>
      <c r="M89" s="216">
        <f>ROUND(G89*(H89),2)</f>
        <v>0</v>
      </c>
      <c r="N89" s="216">
        <v>12.71</v>
      </c>
      <c r="O89" s="216"/>
      <c r="P89" s="187"/>
      <c r="Q89" s="187"/>
      <c r="R89" s="187"/>
      <c r="S89" s="185">
        <f>ROUND(G89*(P89),3)</f>
        <v>0</v>
      </c>
      <c r="T89" s="185"/>
      <c r="U89" s="185"/>
      <c r="V89" s="195"/>
      <c r="W89" s="52"/>
      <c r="Z89">
        <v>0</v>
      </c>
    </row>
    <row r="90" spans="1:26" x14ac:dyDescent="0.3">
      <c r="A90" s="9"/>
      <c r="B90" s="208"/>
      <c r="C90" s="172">
        <v>5</v>
      </c>
      <c r="D90" s="364" t="s">
        <v>155</v>
      </c>
      <c r="E90" s="364"/>
      <c r="F90" s="138"/>
      <c r="G90" s="171"/>
      <c r="H90" s="138"/>
      <c r="I90" s="140">
        <f>ROUND((SUM(I86:I89))/1,2)</f>
        <v>0</v>
      </c>
      <c r="J90" s="139"/>
      <c r="K90" s="139"/>
      <c r="L90" s="139">
        <f>ROUND((SUM(L86:L89))/1,2)</f>
        <v>0</v>
      </c>
      <c r="M90" s="139">
        <f>ROUND((SUM(M86:M89))/1,2)</f>
        <v>0</v>
      </c>
      <c r="N90" s="139"/>
      <c r="O90" s="139"/>
      <c r="P90" s="139"/>
      <c r="Q90" s="9"/>
      <c r="R90" s="9"/>
      <c r="S90" s="9">
        <f>ROUND((SUM(S86:S89))/1,2)</f>
        <v>95.18</v>
      </c>
      <c r="T90" s="9"/>
      <c r="U90" s="9"/>
      <c r="V90" s="196">
        <f>ROUND((SUM(V86:V89))/1,2)</f>
        <v>0</v>
      </c>
      <c r="W90" s="213"/>
      <c r="X90" s="137"/>
      <c r="Y90" s="137"/>
      <c r="Z90" s="137"/>
    </row>
    <row r="91" spans="1:26" x14ac:dyDescent="0.3">
      <c r="A91" s="1"/>
      <c r="B91" s="204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7"/>
      <c r="W91" s="52"/>
    </row>
    <row r="92" spans="1:26" x14ac:dyDescent="0.3">
      <c r="A92" s="9"/>
      <c r="B92" s="208"/>
      <c r="C92" s="172">
        <v>9</v>
      </c>
      <c r="D92" s="364" t="s">
        <v>180</v>
      </c>
      <c r="E92" s="364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9"/>
      <c r="R92" s="9"/>
      <c r="S92" s="9"/>
      <c r="T92" s="9"/>
      <c r="U92" s="9"/>
      <c r="V92" s="193"/>
      <c r="W92" s="213"/>
      <c r="X92" s="137"/>
      <c r="Y92" s="137"/>
      <c r="Z92" s="137"/>
    </row>
    <row r="93" spans="1:26" ht="25.05" customHeight="1" x14ac:dyDescent="0.3">
      <c r="A93" s="179"/>
      <c r="B93" s="209">
        <v>9</v>
      </c>
      <c r="C93" s="180" t="s">
        <v>228</v>
      </c>
      <c r="D93" s="385" t="s">
        <v>229</v>
      </c>
      <c r="E93" s="385"/>
      <c r="F93" s="174" t="s">
        <v>128</v>
      </c>
      <c r="G93" s="175">
        <v>176.5</v>
      </c>
      <c r="H93" s="174"/>
      <c r="I93" s="174">
        <f>ROUND(G93*(H93),2)</f>
        <v>0</v>
      </c>
      <c r="J93" s="176">
        <f>ROUND(G93*(N93),2)</f>
        <v>1120.78</v>
      </c>
      <c r="K93" s="177">
        <f>ROUND(G93*(O93),2)</f>
        <v>0</v>
      </c>
      <c r="L93" s="177">
        <f>ROUND(G93*(H93),2)</f>
        <v>0</v>
      </c>
      <c r="M93" s="177"/>
      <c r="N93" s="177">
        <v>6.35</v>
      </c>
      <c r="O93" s="177"/>
      <c r="P93" s="181">
        <v>9.7960000000000005E-2</v>
      </c>
      <c r="Q93" s="181"/>
      <c r="R93" s="181">
        <v>9.7960000000000005E-2</v>
      </c>
      <c r="S93" s="178">
        <f>ROUND(G93*(P93),3)</f>
        <v>17.29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10">
        <v>10</v>
      </c>
      <c r="C94" s="186" t="s">
        <v>230</v>
      </c>
      <c r="D94" s="389" t="s">
        <v>231</v>
      </c>
      <c r="E94" s="389"/>
      <c r="F94" s="184" t="s">
        <v>213</v>
      </c>
      <c r="G94" s="183">
        <v>356.53</v>
      </c>
      <c r="H94" s="184"/>
      <c r="I94" s="184">
        <f>ROUND(G94*(H94),2)</f>
        <v>0</v>
      </c>
      <c r="J94" s="215">
        <f>ROUND(G94*(N94),2)</f>
        <v>570.45000000000005</v>
      </c>
      <c r="K94" s="216">
        <f>ROUND(G94*(O94),2)</f>
        <v>0</v>
      </c>
      <c r="L94" s="216"/>
      <c r="M94" s="216">
        <f>ROUND(G94*(H94),2)</f>
        <v>0</v>
      </c>
      <c r="N94" s="216">
        <v>1.6</v>
      </c>
      <c r="O94" s="216"/>
      <c r="P94" s="187"/>
      <c r="Q94" s="187"/>
      <c r="R94" s="187"/>
      <c r="S94" s="185">
        <f>ROUND(G94*(P94),3)</f>
        <v>0</v>
      </c>
      <c r="T94" s="185"/>
      <c r="U94" s="185"/>
      <c r="V94" s="195"/>
      <c r="W94" s="52"/>
      <c r="Z94">
        <v>0</v>
      </c>
    </row>
    <row r="95" spans="1:26" x14ac:dyDescent="0.3">
      <c r="A95" s="9"/>
      <c r="B95" s="208"/>
      <c r="C95" s="172">
        <v>9</v>
      </c>
      <c r="D95" s="364" t="s">
        <v>180</v>
      </c>
      <c r="E95" s="364"/>
      <c r="F95" s="138"/>
      <c r="G95" s="171"/>
      <c r="H95" s="138"/>
      <c r="I95" s="140">
        <f>ROUND((SUM(I92:I94))/1,2)</f>
        <v>0</v>
      </c>
      <c r="J95" s="139"/>
      <c r="K95" s="139"/>
      <c r="L95" s="139">
        <f>ROUND((SUM(L92:L94))/1,2)</f>
        <v>0</v>
      </c>
      <c r="M95" s="139">
        <f>ROUND((SUM(M92:M94))/1,2)</f>
        <v>0</v>
      </c>
      <c r="N95" s="139"/>
      <c r="O95" s="139"/>
      <c r="P95" s="139"/>
      <c r="Q95" s="9"/>
      <c r="R95" s="9"/>
      <c r="S95" s="9">
        <f>ROUND((SUM(S92:S94))/1,2)</f>
        <v>17.29</v>
      </c>
      <c r="T95" s="9"/>
      <c r="U95" s="9"/>
      <c r="V95" s="196">
        <f>ROUND((SUM(V92:V94))/1,2)</f>
        <v>0</v>
      </c>
      <c r="W95" s="213"/>
      <c r="X95" s="137"/>
      <c r="Y95" s="137"/>
      <c r="Z95" s="137"/>
    </row>
    <row r="96" spans="1:26" x14ac:dyDescent="0.3">
      <c r="A96" s="1"/>
      <c r="B96" s="204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7"/>
      <c r="W96" s="52"/>
    </row>
    <row r="97" spans="1:26" x14ac:dyDescent="0.3">
      <c r="A97" s="9"/>
      <c r="B97" s="208"/>
      <c r="C97" s="172">
        <v>99</v>
      </c>
      <c r="D97" s="364" t="s">
        <v>216</v>
      </c>
      <c r="E97" s="364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9"/>
      <c r="R97" s="9"/>
      <c r="S97" s="9"/>
      <c r="T97" s="9"/>
      <c r="U97" s="9"/>
      <c r="V97" s="193"/>
      <c r="W97" s="213"/>
      <c r="X97" s="137"/>
      <c r="Y97" s="137"/>
      <c r="Z97" s="137"/>
    </row>
    <row r="98" spans="1:26" ht="25.05" customHeight="1" x14ac:dyDescent="0.3">
      <c r="A98" s="179"/>
      <c r="B98" s="209">
        <v>11</v>
      </c>
      <c r="C98" s="180" t="s">
        <v>232</v>
      </c>
      <c r="D98" s="385" t="s">
        <v>233</v>
      </c>
      <c r="E98" s="385"/>
      <c r="F98" s="174" t="s">
        <v>191</v>
      </c>
      <c r="G98" s="175">
        <v>187.035</v>
      </c>
      <c r="H98" s="174"/>
      <c r="I98" s="174">
        <f>ROUND(G98*(H98),2)</f>
        <v>0</v>
      </c>
      <c r="J98" s="176">
        <f>ROUND(G98*(N98),2)</f>
        <v>1352.26</v>
      </c>
      <c r="K98" s="177">
        <f>ROUND(G98*(O98),2)</f>
        <v>0</v>
      </c>
      <c r="L98" s="177">
        <f>ROUND(G98*(H98),2)</f>
        <v>0</v>
      </c>
      <c r="M98" s="177"/>
      <c r="N98" s="177">
        <v>7.23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4"/>
      <c r="W98" s="52"/>
      <c r="Z98">
        <v>0</v>
      </c>
    </row>
    <row r="99" spans="1:26" x14ac:dyDescent="0.3">
      <c r="A99" s="9"/>
      <c r="B99" s="208"/>
      <c r="C99" s="172">
        <v>99</v>
      </c>
      <c r="D99" s="364" t="s">
        <v>216</v>
      </c>
      <c r="E99" s="364"/>
      <c r="F99" s="138"/>
      <c r="G99" s="171"/>
      <c r="H99" s="138"/>
      <c r="I99" s="140">
        <f>ROUND((SUM(I97:I98))/1,2)</f>
        <v>0</v>
      </c>
      <c r="J99" s="139"/>
      <c r="K99" s="139"/>
      <c r="L99" s="139">
        <f>ROUND((SUM(L97:L98))/1,2)</f>
        <v>0</v>
      </c>
      <c r="M99" s="139">
        <f>ROUND((SUM(M97:M98))/1,2)</f>
        <v>0</v>
      </c>
      <c r="N99" s="139"/>
      <c r="O99" s="139"/>
      <c r="P99" s="188"/>
      <c r="Q99" s="1"/>
      <c r="R99" s="1"/>
      <c r="S99" s="188">
        <f>ROUND((SUM(S97:S98))/1,2)</f>
        <v>0</v>
      </c>
      <c r="T99" s="2"/>
      <c r="U99" s="2"/>
      <c r="V99" s="196">
        <f>ROUND((SUM(V97:V98))/1,2)</f>
        <v>0</v>
      </c>
      <c r="W99" s="52"/>
    </row>
    <row r="100" spans="1:26" x14ac:dyDescent="0.3">
      <c r="A100" s="1"/>
      <c r="B100" s="204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7"/>
      <c r="W100" s="52"/>
    </row>
    <row r="101" spans="1:26" x14ac:dyDescent="0.3">
      <c r="A101" s="9"/>
      <c r="B101" s="208"/>
      <c r="C101" s="9"/>
      <c r="D101" s="368" t="s">
        <v>60</v>
      </c>
      <c r="E101" s="368"/>
      <c r="F101" s="138"/>
      <c r="G101" s="171"/>
      <c r="H101" s="138"/>
      <c r="I101" s="140">
        <f>ROUND((SUM(I77:I100))/2,2)</f>
        <v>0</v>
      </c>
      <c r="J101" s="139"/>
      <c r="K101" s="139"/>
      <c r="L101" s="139">
        <f>ROUND((SUM(L77:L100))/2,2)</f>
        <v>0</v>
      </c>
      <c r="M101" s="139">
        <f>ROUND((SUM(M77:M100))/2,2)</f>
        <v>0</v>
      </c>
      <c r="N101" s="139"/>
      <c r="O101" s="139"/>
      <c r="P101" s="188"/>
      <c r="Q101" s="1"/>
      <c r="R101" s="1"/>
      <c r="S101" s="188">
        <f>ROUND((SUM(S77:S100))/2,2)</f>
        <v>112.47</v>
      </c>
      <c r="T101" s="1"/>
      <c r="U101" s="1"/>
      <c r="V101" s="196">
        <f>ROUND((SUM(V77:V100))/2,2)</f>
        <v>0</v>
      </c>
      <c r="W101" s="52"/>
    </row>
    <row r="102" spans="1:26" x14ac:dyDescent="0.3">
      <c r="A102" s="1"/>
      <c r="B102" s="211"/>
      <c r="C102" s="189"/>
      <c r="D102" s="390" t="s">
        <v>68</v>
      </c>
      <c r="E102" s="390"/>
      <c r="F102" s="191"/>
      <c r="G102" s="190"/>
      <c r="H102" s="191"/>
      <c r="I102" s="191">
        <f>ROUND((SUM(I77:I101))/3,2)</f>
        <v>0</v>
      </c>
      <c r="J102" s="217"/>
      <c r="K102" s="217">
        <f>ROUND((SUM(K77:K101))/3,2)</f>
        <v>0</v>
      </c>
      <c r="L102" s="217">
        <f>ROUND((SUM(L77:L101))/3,2)</f>
        <v>0</v>
      </c>
      <c r="M102" s="217">
        <f>ROUND((SUM(M77:M101))/3,2)</f>
        <v>0</v>
      </c>
      <c r="N102" s="217"/>
      <c r="O102" s="217"/>
      <c r="P102" s="190"/>
      <c r="Q102" s="189"/>
      <c r="R102" s="189"/>
      <c r="S102" s="190">
        <f>ROUND((SUM(S77:S101))/3,2)</f>
        <v>112.47</v>
      </c>
      <c r="T102" s="189"/>
      <c r="U102" s="189"/>
      <c r="V102" s="198">
        <f>ROUND((SUM(V77:V101))/3,2)</f>
        <v>0</v>
      </c>
      <c r="W102" s="52"/>
      <c r="Y102">
        <f>(SUM(Y77:Y101))</f>
        <v>0</v>
      </c>
      <c r="Z102">
        <f>(SUM(Z77:Z101))</f>
        <v>0</v>
      </c>
    </row>
  </sheetData>
  <mergeCells count="69">
    <mergeCell ref="D98:E98"/>
    <mergeCell ref="D99:E99"/>
    <mergeCell ref="D101:E101"/>
    <mergeCell ref="D102:E102"/>
    <mergeCell ref="D90:E90"/>
    <mergeCell ref="D92:E92"/>
    <mergeCell ref="D93:E93"/>
    <mergeCell ref="D94:E94"/>
    <mergeCell ref="D95:E95"/>
    <mergeCell ref="D97:E97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6:E86"/>
    <mergeCell ref="D87:E87"/>
    <mergeCell ref="D88:E88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A981419B-3040-44AC-A307-A5BD0E62B3EF}"/>
    <hyperlink ref="E1:F1" location="A54:A54" tooltip="Klikni na prechod ku rekapitulácii..." display="Rekapitulácia rozpočtu" xr:uid="{138A149F-9FF7-48AC-A51E-3DCF470257A4}"/>
    <hyperlink ref="H1:I1" location="B76:B76" tooltip="Klikni na prechod ku Rozpočet..." display="Rozpočet" xr:uid="{4E4105F9-DAB9-4224-921A-4040A23A924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Oprava miestnych komunikácií v meste Stropkov / STROPKOV-PREDĹŽENIE UL. JARKOVEJ -  SO 02-CHODNÍK-1. ETAPA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CEE7-AEBB-4BA5-8799-562DD192DF99}">
  <dimension ref="A1:AA106"/>
  <sheetViews>
    <sheetView tabSelected="1" workbookViewId="0">
      <pane ySplit="1" topLeftCell="A83" activePane="bottomLeft" state="frozen"/>
      <selection pane="bottomLeft" activeCell="C96" sqref="C96:G9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3" t="s">
        <v>16</v>
      </c>
      <c r="C1" s="324"/>
      <c r="D1" s="11"/>
      <c r="E1" s="325" t="s">
        <v>0</v>
      </c>
      <c r="F1" s="326"/>
      <c r="G1" s="12"/>
      <c r="H1" s="373" t="s">
        <v>69</v>
      </c>
      <c r="I1" s="32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7" t="s">
        <v>16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9"/>
      <c r="R2" s="329"/>
      <c r="S2" s="329"/>
      <c r="T2" s="329"/>
      <c r="U2" s="329"/>
      <c r="V2" s="330"/>
      <c r="W2" s="52"/>
    </row>
    <row r="3" spans="1:23" ht="18" customHeight="1" x14ac:dyDescent="0.3">
      <c r="A3" s="14"/>
      <c r="B3" s="331" t="s">
        <v>1</v>
      </c>
      <c r="C3" s="332"/>
      <c r="D3" s="332"/>
      <c r="E3" s="332"/>
      <c r="F3" s="332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4"/>
      <c r="W3" s="52"/>
    </row>
    <row r="4" spans="1:23" ht="18" customHeight="1" x14ac:dyDescent="0.3">
      <c r="A4" s="14"/>
      <c r="B4" s="42" t="s">
        <v>234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5" t="s">
        <v>24</v>
      </c>
      <c r="C7" s="336"/>
      <c r="D7" s="336"/>
      <c r="E7" s="336"/>
      <c r="F7" s="336"/>
      <c r="G7" s="336"/>
      <c r="H7" s="33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25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26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13" t="s">
        <v>35</v>
      </c>
      <c r="G14" s="314"/>
      <c r="H14" s="315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15779'!E61</f>
        <v>0</v>
      </c>
      <c r="D15" s="57">
        <f>'SO 15779'!F61</f>
        <v>0</v>
      </c>
      <c r="E15" s="66">
        <f>'SO 15779'!G61</f>
        <v>0</v>
      </c>
      <c r="F15" s="316"/>
      <c r="G15" s="317"/>
      <c r="H15" s="31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19" t="s">
        <v>36</v>
      </c>
      <c r="G16" s="317"/>
      <c r="H16" s="318"/>
      <c r="I16" s="24"/>
      <c r="J16" s="24"/>
      <c r="K16" s="25"/>
      <c r="L16" s="25"/>
      <c r="M16" s="25"/>
      <c r="N16" s="25"/>
      <c r="O16" s="72"/>
      <c r="P16" s="82">
        <f>(SUM(Z78:Z105))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20" t="s">
        <v>37</v>
      </c>
      <c r="G17" s="317"/>
      <c r="H17" s="318"/>
      <c r="I17" s="24"/>
      <c r="J17" s="24"/>
      <c r="K17" s="25"/>
      <c r="L17" s="25"/>
      <c r="M17" s="25"/>
      <c r="N17" s="25"/>
      <c r="O17" s="72"/>
      <c r="P17" s="82">
        <f>(SUM(Y78:Y105))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21"/>
      <c r="G18" s="322"/>
      <c r="H18" s="31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5"/>
      <c r="G19" s="342"/>
      <c r="H19" s="35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3" t="s">
        <v>34</v>
      </c>
      <c r="G20" s="357"/>
      <c r="H20" s="315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58" t="s">
        <v>46</v>
      </c>
      <c r="G21" s="317"/>
      <c r="H21" s="31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58" t="s">
        <v>47</v>
      </c>
      <c r="G22" s="317"/>
      <c r="H22" s="31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58" t="s">
        <v>48</v>
      </c>
      <c r="G23" s="317"/>
      <c r="H23" s="31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9"/>
      <c r="G24" s="322"/>
      <c r="H24" s="31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1" t="s">
        <v>34</v>
      </c>
      <c r="G25" s="342"/>
      <c r="H25" s="31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3" t="s">
        <v>38</v>
      </c>
      <c r="G26" s="344"/>
      <c r="H26" s="345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6" t="s">
        <v>39</v>
      </c>
      <c r="G27" s="347"/>
      <c r="H27" s="348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9" t="s">
        <v>40</v>
      </c>
      <c r="G28" s="350"/>
      <c r="H28" s="214">
        <f>P27-SUM('SO 15779'!K78:'SO 15779'!K105)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1" t="s">
        <v>41</v>
      </c>
      <c r="G29" s="352"/>
      <c r="H29" s="32">
        <f>SUM('SO 15779'!K78:'SO 15779'!K105)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3" t="s">
        <v>42</v>
      </c>
      <c r="G30" s="354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7"/>
      <c r="G31" s="37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8" t="s">
        <v>0</v>
      </c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8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81" t="s">
        <v>24</v>
      </c>
      <c r="C46" s="382"/>
      <c r="D46" s="382"/>
      <c r="E46" s="383"/>
      <c r="F46" s="384" t="s">
        <v>21</v>
      </c>
      <c r="G46" s="382"/>
      <c r="H46" s="38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81" t="s">
        <v>25</v>
      </c>
      <c r="C47" s="382"/>
      <c r="D47" s="382"/>
      <c r="E47" s="383"/>
      <c r="F47" s="384" t="s">
        <v>19</v>
      </c>
      <c r="G47" s="382"/>
      <c r="H47" s="38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81" t="s">
        <v>26</v>
      </c>
      <c r="C48" s="382"/>
      <c r="D48" s="382"/>
      <c r="E48" s="383"/>
      <c r="F48" s="384" t="s">
        <v>58</v>
      </c>
      <c r="G48" s="382"/>
      <c r="H48" s="38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38" t="s">
        <v>1</v>
      </c>
      <c r="C49" s="339"/>
      <c r="D49" s="339"/>
      <c r="E49" s="339"/>
      <c r="F49" s="339"/>
      <c r="G49" s="339"/>
      <c r="H49" s="339"/>
      <c r="I49" s="34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234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6" t="s">
        <v>55</v>
      </c>
      <c r="C54" s="37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4" t="s">
        <v>60</v>
      </c>
      <c r="C55" s="363"/>
      <c r="D55" s="363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65" t="s">
        <v>61</v>
      </c>
      <c r="C56" s="366"/>
      <c r="D56" s="366"/>
      <c r="E56" s="138">
        <f>'SO 15779'!L81</f>
        <v>0</v>
      </c>
      <c r="F56" s="138">
        <f>'SO 15779'!M81</f>
        <v>0</v>
      </c>
      <c r="G56" s="138">
        <f>'SO 15779'!I81</f>
        <v>0</v>
      </c>
      <c r="H56" s="139">
        <f>'SO 15779'!S81</f>
        <v>0</v>
      </c>
      <c r="I56" s="139">
        <f>'SO 15779'!V81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65" t="s">
        <v>63</v>
      </c>
      <c r="C57" s="366"/>
      <c r="D57" s="366"/>
      <c r="E57" s="138">
        <f>'SO 15779'!L87</f>
        <v>0</v>
      </c>
      <c r="F57" s="138">
        <f>'SO 15779'!M87</f>
        <v>0</v>
      </c>
      <c r="G57" s="138">
        <f>'SO 15779'!I87</f>
        <v>0</v>
      </c>
      <c r="H57" s="139">
        <f>'SO 15779'!S87</f>
        <v>7.41</v>
      </c>
      <c r="I57" s="139">
        <f>'SO 15779'!V87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65" t="s">
        <v>65</v>
      </c>
      <c r="C58" s="366"/>
      <c r="D58" s="366"/>
      <c r="E58" s="138">
        <f>'SO 15779'!L92</f>
        <v>0</v>
      </c>
      <c r="F58" s="138">
        <f>'SO 15779'!M92</f>
        <v>0</v>
      </c>
      <c r="G58" s="138">
        <f>'SO 15779'!I92</f>
        <v>0</v>
      </c>
      <c r="H58" s="139">
        <f>'SO 15779'!S92</f>
        <v>16.47</v>
      </c>
      <c r="I58" s="139">
        <f>'SO 15779'!V92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65" t="s">
        <v>66</v>
      </c>
      <c r="C59" s="366"/>
      <c r="D59" s="366"/>
      <c r="E59" s="138">
        <f>'SO 15779'!L99</f>
        <v>0</v>
      </c>
      <c r="F59" s="138">
        <f>'SO 15779'!M99</f>
        <v>0</v>
      </c>
      <c r="G59" s="138">
        <f>'SO 15779'!I99</f>
        <v>0</v>
      </c>
      <c r="H59" s="139">
        <f>'SO 15779'!S99</f>
        <v>0</v>
      </c>
      <c r="I59" s="139">
        <f>'SO 15779'!V99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65" t="s">
        <v>67</v>
      </c>
      <c r="C60" s="366"/>
      <c r="D60" s="366"/>
      <c r="E60" s="138">
        <f>'SO 15779'!L103</f>
        <v>0</v>
      </c>
      <c r="F60" s="138">
        <f>'SO 15779'!M103</f>
        <v>0</v>
      </c>
      <c r="G60" s="138">
        <f>'SO 15779'!I103</f>
        <v>0</v>
      </c>
      <c r="H60" s="139">
        <f>'SO 15779'!S103</f>
        <v>0</v>
      </c>
      <c r="I60" s="139">
        <f>'SO 15779'!V103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67" t="s">
        <v>60</v>
      </c>
      <c r="C61" s="368"/>
      <c r="D61" s="368"/>
      <c r="E61" s="140">
        <f>'SO 15779'!L105</f>
        <v>0</v>
      </c>
      <c r="F61" s="140">
        <f>'SO 15779'!M105</f>
        <v>0</v>
      </c>
      <c r="G61" s="140">
        <f>'SO 15779'!I105</f>
        <v>0</v>
      </c>
      <c r="H61" s="141">
        <f>'SO 15779'!S105</f>
        <v>23.88</v>
      </c>
      <c r="I61" s="141">
        <f>'SO 15779'!V105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9" t="s">
        <v>68</v>
      </c>
      <c r="C63" s="370"/>
      <c r="D63" s="370"/>
      <c r="E63" s="144">
        <f>'SO 15779'!L106</f>
        <v>0</v>
      </c>
      <c r="F63" s="144">
        <f>'SO 15779'!M106</f>
        <v>0</v>
      </c>
      <c r="G63" s="144">
        <f>'SO 15779'!I106</f>
        <v>0</v>
      </c>
      <c r="H63" s="145">
        <f>'SO 15779'!S106</f>
        <v>23.88</v>
      </c>
      <c r="I63" s="145">
        <f>'SO 15779'!V106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71" t="s">
        <v>69</v>
      </c>
      <c r="C67" s="372"/>
      <c r="D67" s="372"/>
      <c r="E67" s="372"/>
      <c r="F67" s="372"/>
      <c r="G67" s="372"/>
      <c r="H67" s="372"/>
      <c r="I67" s="372"/>
      <c r="J67" s="372"/>
      <c r="K67" s="372"/>
      <c r="L67" s="372"/>
      <c r="M67" s="372"/>
      <c r="N67" s="372"/>
      <c r="O67" s="372"/>
      <c r="P67" s="372"/>
      <c r="Q67" s="372"/>
      <c r="R67" s="372"/>
      <c r="S67" s="372"/>
      <c r="T67" s="372"/>
      <c r="U67" s="372"/>
      <c r="V67" s="372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86" t="s">
        <v>24</v>
      </c>
      <c r="C69" s="387"/>
      <c r="D69" s="387"/>
      <c r="E69" s="388"/>
      <c r="F69" s="166"/>
      <c r="G69" s="166"/>
      <c r="H69" s="167" t="s">
        <v>80</v>
      </c>
      <c r="I69" s="360" t="s">
        <v>81</v>
      </c>
      <c r="J69" s="361"/>
      <c r="K69" s="361"/>
      <c r="L69" s="361"/>
      <c r="M69" s="361"/>
      <c r="N69" s="361"/>
      <c r="O69" s="361"/>
      <c r="P69" s="362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81" t="s">
        <v>25</v>
      </c>
      <c r="C70" s="382"/>
      <c r="D70" s="382"/>
      <c r="E70" s="383"/>
      <c r="F70" s="162"/>
      <c r="G70" s="162"/>
      <c r="H70" s="163" t="s">
        <v>19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81" t="s">
        <v>26</v>
      </c>
      <c r="C71" s="382"/>
      <c r="D71" s="382"/>
      <c r="E71" s="383"/>
      <c r="F71" s="162"/>
      <c r="G71" s="162"/>
      <c r="H71" s="163" t="s">
        <v>82</v>
      </c>
      <c r="I71" s="163" t="s">
        <v>23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83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234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59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70</v>
      </c>
      <c r="C77" s="127" t="s">
        <v>71</v>
      </c>
      <c r="D77" s="127" t="s">
        <v>72</v>
      </c>
      <c r="E77" s="155"/>
      <c r="F77" s="155" t="s">
        <v>73</v>
      </c>
      <c r="G77" s="155" t="s">
        <v>74</v>
      </c>
      <c r="H77" s="156" t="s">
        <v>75</v>
      </c>
      <c r="I77" s="156" t="s">
        <v>76</v>
      </c>
      <c r="J77" s="156"/>
      <c r="K77" s="156"/>
      <c r="L77" s="156"/>
      <c r="M77" s="156"/>
      <c r="N77" s="156"/>
      <c r="O77" s="156"/>
      <c r="P77" s="156" t="s">
        <v>77</v>
      </c>
      <c r="Q77" s="157"/>
      <c r="R77" s="157"/>
      <c r="S77" s="127" t="s">
        <v>78</v>
      </c>
      <c r="T77" s="158"/>
      <c r="U77" s="158"/>
      <c r="V77" s="127" t="s">
        <v>79</v>
      </c>
      <c r="W77" s="52"/>
    </row>
    <row r="78" spans="1:26" x14ac:dyDescent="0.3">
      <c r="A78" s="9"/>
      <c r="B78" s="207"/>
      <c r="C78" s="169"/>
      <c r="D78" s="363" t="s">
        <v>60</v>
      </c>
      <c r="E78" s="363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64" t="s">
        <v>84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34.950000000000003" customHeight="1" x14ac:dyDescent="0.3">
      <c r="A80" s="179"/>
      <c r="B80" s="209">
        <v>1</v>
      </c>
      <c r="C80" s="180" t="s">
        <v>235</v>
      </c>
      <c r="D80" s="385" t="s">
        <v>236</v>
      </c>
      <c r="E80" s="385"/>
      <c r="F80" s="174" t="s">
        <v>87</v>
      </c>
      <c r="G80" s="175">
        <v>5395.12</v>
      </c>
      <c r="H80" s="174"/>
      <c r="I80" s="174">
        <f>ROUND(G80*(H80),2)</f>
        <v>0</v>
      </c>
      <c r="J80" s="176">
        <f>ROUND(G80*(N80),2)</f>
        <v>10736.29</v>
      </c>
      <c r="K80" s="177">
        <f>ROUND(G80*(O80),2)</f>
        <v>0</v>
      </c>
      <c r="L80" s="177">
        <f>ROUND(G80*(H80),2)</f>
        <v>0</v>
      </c>
      <c r="M80" s="177"/>
      <c r="N80" s="177">
        <v>1.99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x14ac:dyDescent="0.3">
      <c r="A81" s="9"/>
      <c r="B81" s="208"/>
      <c r="C81" s="172">
        <v>1</v>
      </c>
      <c r="D81" s="364" t="s">
        <v>84</v>
      </c>
      <c r="E81" s="364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9"/>
      <c r="R81" s="9"/>
      <c r="S81" s="9">
        <f>ROUND((SUM(S79:S80))/1,2)</f>
        <v>0</v>
      </c>
      <c r="T81" s="9"/>
      <c r="U81" s="9"/>
      <c r="V81" s="196">
        <f>ROUND((SUM(V79:V80))/1,2)</f>
        <v>0</v>
      </c>
      <c r="W81" s="213"/>
      <c r="X81" s="137"/>
      <c r="Y81" s="137"/>
      <c r="Z81" s="137"/>
    </row>
    <row r="82" spans="1:26" x14ac:dyDescent="0.3">
      <c r="A82" s="1"/>
      <c r="B82" s="204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7"/>
      <c r="W82" s="52"/>
    </row>
    <row r="83" spans="1:26" x14ac:dyDescent="0.3">
      <c r="A83" s="9"/>
      <c r="B83" s="208"/>
      <c r="C83" s="172">
        <v>5</v>
      </c>
      <c r="D83" s="364" t="s">
        <v>155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93"/>
      <c r="W83" s="213"/>
      <c r="X83" s="137"/>
      <c r="Y83" s="137"/>
      <c r="Z83" s="137"/>
    </row>
    <row r="84" spans="1:26" ht="25.05" customHeight="1" x14ac:dyDescent="0.3">
      <c r="A84" s="179"/>
      <c r="B84" s="209">
        <v>2</v>
      </c>
      <c r="C84" s="180" t="s">
        <v>237</v>
      </c>
      <c r="D84" s="385" t="s">
        <v>238</v>
      </c>
      <c r="E84" s="385"/>
      <c r="F84" s="174" t="s">
        <v>87</v>
      </c>
      <c r="G84" s="175">
        <v>12139.02</v>
      </c>
      <c r="H84" s="174"/>
      <c r="I84" s="174">
        <f>ROUND(G84*(H84),2)</f>
        <v>0</v>
      </c>
      <c r="J84" s="176">
        <f>ROUND(G84*(N84),2)</f>
        <v>8011.75</v>
      </c>
      <c r="K84" s="177">
        <f>ROUND(G84*(O84),2)</f>
        <v>0</v>
      </c>
      <c r="L84" s="177">
        <f>ROUND(G84*(H84),2)</f>
        <v>0</v>
      </c>
      <c r="M84" s="177"/>
      <c r="N84" s="177">
        <v>0.66</v>
      </c>
      <c r="O84" s="177"/>
      <c r="P84" s="181">
        <v>6.0999999999999997E-4</v>
      </c>
      <c r="Q84" s="181"/>
      <c r="R84" s="181">
        <v>6.0999999999999997E-4</v>
      </c>
      <c r="S84" s="178">
        <f>ROUND(G84*(P84),3)</f>
        <v>7.4050000000000002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3</v>
      </c>
      <c r="C85" s="180" t="s">
        <v>239</v>
      </c>
      <c r="D85" s="385" t="s">
        <v>240</v>
      </c>
      <c r="E85" s="385"/>
      <c r="F85" s="174" t="s">
        <v>87</v>
      </c>
      <c r="G85" s="175">
        <v>5395.12</v>
      </c>
      <c r="H85" s="174"/>
      <c r="I85" s="174">
        <f>ROUND(G85*(H85),2)</f>
        <v>0</v>
      </c>
      <c r="J85" s="176">
        <f>ROUND(G85*(N85),2)</f>
        <v>50444.37</v>
      </c>
      <c r="K85" s="177">
        <f>ROUND(G85*(O85),2)</f>
        <v>0</v>
      </c>
      <c r="L85" s="177">
        <f>ROUND(G85*(H85),2)</f>
        <v>0</v>
      </c>
      <c r="M85" s="177"/>
      <c r="N85" s="177">
        <v>9.35</v>
      </c>
      <c r="O85" s="177"/>
      <c r="P85" s="181"/>
      <c r="Q85" s="181"/>
      <c r="R85" s="181"/>
      <c r="S85" s="178">
        <f>ROUND(G85*(P85),3)</f>
        <v>0</v>
      </c>
      <c r="T85" s="178"/>
      <c r="U85" s="178"/>
      <c r="V85" s="194"/>
      <c r="W85" s="52"/>
      <c r="Z85">
        <v>0</v>
      </c>
    </row>
    <row r="86" spans="1:26" ht="34.950000000000003" customHeight="1" x14ac:dyDescent="0.3">
      <c r="A86" s="179"/>
      <c r="B86" s="209">
        <v>4</v>
      </c>
      <c r="C86" s="180" t="s">
        <v>241</v>
      </c>
      <c r="D86" s="385" t="s">
        <v>242</v>
      </c>
      <c r="E86" s="385"/>
      <c r="F86" s="174" t="s">
        <v>87</v>
      </c>
      <c r="G86" s="175">
        <v>6743.9</v>
      </c>
      <c r="H86" s="174"/>
      <c r="I86" s="174">
        <f>ROUND(G86*(H86),2)</f>
        <v>0</v>
      </c>
      <c r="J86" s="176">
        <f>ROUND(G86*(N86),2)</f>
        <v>89019.48</v>
      </c>
      <c r="K86" s="177">
        <f>ROUND(G86*(O86),2)</f>
        <v>0</v>
      </c>
      <c r="L86" s="177">
        <f>ROUND(G86*(H86),2)</f>
        <v>0</v>
      </c>
      <c r="M86" s="177"/>
      <c r="N86" s="177">
        <v>13.2</v>
      </c>
      <c r="O86" s="177"/>
      <c r="P86" s="181"/>
      <c r="Q86" s="181"/>
      <c r="R86" s="181"/>
      <c r="S86" s="178">
        <f>ROUND(G86*(P86),3)</f>
        <v>0</v>
      </c>
      <c r="T86" s="178"/>
      <c r="U86" s="178"/>
      <c r="V86" s="194"/>
      <c r="W86" s="52"/>
      <c r="Z86">
        <v>0</v>
      </c>
    </row>
    <row r="87" spans="1:26" x14ac:dyDescent="0.3">
      <c r="A87" s="9"/>
      <c r="B87" s="208"/>
      <c r="C87" s="172">
        <v>5</v>
      </c>
      <c r="D87" s="364" t="s">
        <v>155</v>
      </c>
      <c r="E87" s="364"/>
      <c r="F87" s="138"/>
      <c r="G87" s="171"/>
      <c r="H87" s="138"/>
      <c r="I87" s="140">
        <f>ROUND((SUM(I83:I86))/1,2)</f>
        <v>0</v>
      </c>
      <c r="J87" s="139"/>
      <c r="K87" s="139"/>
      <c r="L87" s="139">
        <f>ROUND((SUM(L83:L86))/1,2)</f>
        <v>0</v>
      </c>
      <c r="M87" s="139">
        <f>ROUND((SUM(M83:M86))/1,2)</f>
        <v>0</v>
      </c>
      <c r="N87" s="139"/>
      <c r="O87" s="139"/>
      <c r="P87" s="139"/>
      <c r="Q87" s="9"/>
      <c r="R87" s="9"/>
      <c r="S87" s="9">
        <f>ROUND((SUM(S83:S86))/1,2)</f>
        <v>7.41</v>
      </c>
      <c r="T87" s="9"/>
      <c r="U87" s="9"/>
      <c r="V87" s="196">
        <f>ROUND((SUM(V83:V86))/1,2)</f>
        <v>0</v>
      </c>
      <c r="W87" s="213"/>
      <c r="X87" s="137"/>
      <c r="Y87" s="137"/>
      <c r="Z87" s="137"/>
    </row>
    <row r="88" spans="1:26" x14ac:dyDescent="0.3">
      <c r="A88" s="1"/>
      <c r="B88" s="204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7"/>
      <c r="W88" s="52"/>
    </row>
    <row r="89" spans="1:26" x14ac:dyDescent="0.3">
      <c r="A89" s="9"/>
      <c r="B89" s="208"/>
      <c r="C89" s="172">
        <v>8</v>
      </c>
      <c r="D89" s="364" t="s">
        <v>173</v>
      </c>
      <c r="E89" s="364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9"/>
      <c r="R89" s="9"/>
      <c r="S89" s="9"/>
      <c r="T89" s="9"/>
      <c r="U89" s="9"/>
      <c r="V89" s="193"/>
      <c r="W89" s="213"/>
      <c r="X89" s="137"/>
      <c r="Y89" s="137"/>
      <c r="Z89" s="137"/>
    </row>
    <row r="90" spans="1:26" ht="25.05" customHeight="1" x14ac:dyDescent="0.3">
      <c r="A90" s="179"/>
      <c r="B90" s="209">
        <v>5</v>
      </c>
      <c r="C90" s="180" t="s">
        <v>243</v>
      </c>
      <c r="D90" s="385" t="s">
        <v>244</v>
      </c>
      <c r="E90" s="385"/>
      <c r="F90" s="174" t="s">
        <v>213</v>
      </c>
      <c r="G90" s="175">
        <v>31</v>
      </c>
      <c r="H90" s="174"/>
      <c r="I90" s="174">
        <f>ROUND(G90*(H90),2)</f>
        <v>0</v>
      </c>
      <c r="J90" s="176">
        <f>ROUND(G90*(N90),2)</f>
        <v>2898.5</v>
      </c>
      <c r="K90" s="177">
        <f>ROUND(G90*(O90),2)</f>
        <v>0</v>
      </c>
      <c r="L90" s="177">
        <f>ROUND(G90*(H90),2)</f>
        <v>0</v>
      </c>
      <c r="M90" s="177"/>
      <c r="N90" s="177">
        <v>93.5</v>
      </c>
      <c r="O90" s="177"/>
      <c r="P90" s="181">
        <v>0.4199</v>
      </c>
      <c r="Q90" s="181"/>
      <c r="R90" s="181">
        <v>0.4199</v>
      </c>
      <c r="S90" s="178">
        <f>ROUND(G90*(P90),3)</f>
        <v>13.016999999999999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6</v>
      </c>
      <c r="C91" s="180" t="s">
        <v>245</v>
      </c>
      <c r="D91" s="385" t="s">
        <v>246</v>
      </c>
      <c r="E91" s="385"/>
      <c r="F91" s="174" t="s">
        <v>213</v>
      </c>
      <c r="G91" s="175">
        <v>11</v>
      </c>
      <c r="H91" s="174"/>
      <c r="I91" s="174">
        <f>ROUND(G91*(H91),2)</f>
        <v>0</v>
      </c>
      <c r="J91" s="176">
        <f>ROUND(G91*(N91),2)</f>
        <v>837.32</v>
      </c>
      <c r="K91" s="177">
        <f>ROUND(G91*(O91),2)</f>
        <v>0</v>
      </c>
      <c r="L91" s="177">
        <f>ROUND(G91*(H91),2)</f>
        <v>0</v>
      </c>
      <c r="M91" s="177"/>
      <c r="N91" s="177">
        <v>76.12</v>
      </c>
      <c r="O91" s="177"/>
      <c r="P91" s="181">
        <v>0.31352999999999998</v>
      </c>
      <c r="Q91" s="181"/>
      <c r="R91" s="181">
        <v>0.31352999999999998</v>
      </c>
      <c r="S91" s="178">
        <f>ROUND(G91*(P91),3)</f>
        <v>3.4489999999999998</v>
      </c>
      <c r="T91" s="178"/>
      <c r="U91" s="178"/>
      <c r="V91" s="194"/>
      <c r="W91" s="52"/>
      <c r="Z91">
        <v>0</v>
      </c>
    </row>
    <row r="92" spans="1:26" x14ac:dyDescent="0.3">
      <c r="A92" s="9"/>
      <c r="B92" s="208"/>
      <c r="C92" s="172">
        <v>8</v>
      </c>
      <c r="D92" s="364" t="s">
        <v>173</v>
      </c>
      <c r="E92" s="364"/>
      <c r="F92" s="138"/>
      <c r="G92" s="171"/>
      <c r="H92" s="138"/>
      <c r="I92" s="140">
        <f>ROUND((SUM(I89:I91))/1,2)</f>
        <v>0</v>
      </c>
      <c r="J92" s="139"/>
      <c r="K92" s="139"/>
      <c r="L92" s="139">
        <f>ROUND((SUM(L89:L91))/1,2)</f>
        <v>0</v>
      </c>
      <c r="M92" s="139">
        <f>ROUND((SUM(M89:M91))/1,2)</f>
        <v>0</v>
      </c>
      <c r="N92" s="139"/>
      <c r="O92" s="139"/>
      <c r="P92" s="139"/>
      <c r="Q92" s="9"/>
      <c r="R92" s="9"/>
      <c r="S92" s="9">
        <f>ROUND((SUM(S89:S91))/1,2)</f>
        <v>16.47</v>
      </c>
      <c r="T92" s="9"/>
      <c r="U92" s="9"/>
      <c r="V92" s="196">
        <f>ROUND((SUM(V89:V91))/1,2)</f>
        <v>0</v>
      </c>
      <c r="W92" s="213"/>
      <c r="X92" s="137"/>
      <c r="Y92" s="137"/>
      <c r="Z92" s="137"/>
    </row>
    <row r="93" spans="1:26" x14ac:dyDescent="0.3">
      <c r="A93" s="1"/>
      <c r="B93" s="204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7"/>
      <c r="W93" s="52"/>
    </row>
    <row r="94" spans="1:26" x14ac:dyDescent="0.3">
      <c r="A94" s="9"/>
      <c r="B94" s="208"/>
      <c r="C94" s="172">
        <v>9</v>
      </c>
      <c r="D94" s="364" t="s">
        <v>180</v>
      </c>
      <c r="E94" s="364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3"/>
      <c r="W94" s="213"/>
      <c r="X94" s="137"/>
      <c r="Y94" s="137"/>
      <c r="Z94" s="137"/>
    </row>
    <row r="95" spans="1:26" ht="25.05" customHeight="1" x14ac:dyDescent="0.3">
      <c r="A95" s="179"/>
      <c r="B95" s="209">
        <v>7</v>
      </c>
      <c r="C95" s="180" t="s">
        <v>247</v>
      </c>
      <c r="D95" s="385" t="s">
        <v>248</v>
      </c>
      <c r="E95" s="385"/>
      <c r="F95" s="174" t="s">
        <v>128</v>
      </c>
      <c r="G95" s="175">
        <v>53</v>
      </c>
      <c r="H95" s="174"/>
      <c r="I95" s="174">
        <f>ROUND(G95*(H95),2)</f>
        <v>0</v>
      </c>
      <c r="J95" s="176">
        <f>ROUND(G95*(N95),2)</f>
        <v>169.07</v>
      </c>
      <c r="K95" s="177">
        <f>ROUND(G95*(O95),2)</f>
        <v>0</v>
      </c>
      <c r="L95" s="177">
        <f>ROUND(G95*(H95),2)</f>
        <v>0</v>
      </c>
      <c r="M95" s="177"/>
      <c r="N95" s="177">
        <v>3.19</v>
      </c>
      <c r="O95" s="177"/>
      <c r="P95" s="181">
        <v>2.0000000000000002E-5</v>
      </c>
      <c r="Q95" s="181"/>
      <c r="R95" s="181">
        <v>2.0000000000000002E-5</v>
      </c>
      <c r="S95" s="178">
        <f>ROUND(G95*(P95),3)</f>
        <v>1E-3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8</v>
      </c>
      <c r="C96" s="180" t="s">
        <v>189</v>
      </c>
      <c r="D96" s="385" t="s">
        <v>249</v>
      </c>
      <c r="E96" s="385"/>
      <c r="F96" s="174" t="s">
        <v>191</v>
      </c>
      <c r="G96" s="175">
        <v>550.30200000000002</v>
      </c>
      <c r="H96" s="174"/>
      <c r="I96" s="174">
        <f>ROUND(G96*(H96),2)</f>
        <v>0</v>
      </c>
      <c r="J96" s="176">
        <f>ROUND(G96*(N96),2)</f>
        <v>1007.05</v>
      </c>
      <c r="K96" s="177">
        <f>ROUND(G96*(O96),2)</f>
        <v>0</v>
      </c>
      <c r="L96" s="177">
        <f>ROUND(G96*(H96),2)</f>
        <v>0</v>
      </c>
      <c r="M96" s="177"/>
      <c r="N96" s="177">
        <v>1.83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9</v>
      </c>
      <c r="C97" s="180" t="s">
        <v>192</v>
      </c>
      <c r="D97" s="385" t="s">
        <v>250</v>
      </c>
      <c r="E97" s="385"/>
      <c r="F97" s="174" t="s">
        <v>191</v>
      </c>
      <c r="G97" s="175">
        <v>550.30200000000002</v>
      </c>
      <c r="H97" s="174"/>
      <c r="I97" s="174">
        <f>ROUND(G97*(H97),2)</f>
        <v>0</v>
      </c>
      <c r="J97" s="176">
        <f>ROUND(G97*(N97),2)</f>
        <v>214.62</v>
      </c>
      <c r="K97" s="177">
        <f>ROUND(G97*(O97),2)</f>
        <v>0</v>
      </c>
      <c r="L97" s="177">
        <f>ROUND(G97*(H97),2)</f>
        <v>0</v>
      </c>
      <c r="M97" s="177"/>
      <c r="N97" s="177">
        <v>0.39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10</v>
      </c>
      <c r="C98" s="180" t="s">
        <v>251</v>
      </c>
      <c r="D98" s="385" t="s">
        <v>252</v>
      </c>
      <c r="E98" s="385"/>
      <c r="F98" s="174" t="s">
        <v>87</v>
      </c>
      <c r="G98" s="175">
        <v>6743.9</v>
      </c>
      <c r="H98" s="174"/>
      <c r="I98" s="174">
        <f>ROUND(G98*(H98),2)</f>
        <v>0</v>
      </c>
      <c r="J98" s="176">
        <f>ROUND(G98*(N98),2)</f>
        <v>2630.12</v>
      </c>
      <c r="K98" s="177">
        <f>ROUND(G98*(O98),2)</f>
        <v>0</v>
      </c>
      <c r="L98" s="177">
        <f>ROUND(G98*(H98),2)</f>
        <v>0</v>
      </c>
      <c r="M98" s="177"/>
      <c r="N98" s="177">
        <v>0.39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4"/>
      <c r="W98" s="52"/>
      <c r="Z98">
        <v>0</v>
      </c>
    </row>
    <row r="99" spans="1:26" x14ac:dyDescent="0.3">
      <c r="A99" s="9"/>
      <c r="B99" s="208"/>
      <c r="C99" s="172">
        <v>9</v>
      </c>
      <c r="D99" s="364" t="s">
        <v>180</v>
      </c>
      <c r="E99" s="364"/>
      <c r="F99" s="138"/>
      <c r="G99" s="171"/>
      <c r="H99" s="138"/>
      <c r="I99" s="140">
        <f>ROUND((SUM(I94:I98))/1,2)</f>
        <v>0</v>
      </c>
      <c r="J99" s="139"/>
      <c r="K99" s="139"/>
      <c r="L99" s="139">
        <f>ROUND((SUM(L94:L98))/1,2)</f>
        <v>0</v>
      </c>
      <c r="M99" s="139">
        <f>ROUND((SUM(M94:M98))/1,2)</f>
        <v>0</v>
      </c>
      <c r="N99" s="139"/>
      <c r="O99" s="139"/>
      <c r="P99" s="139"/>
      <c r="Q99" s="9"/>
      <c r="R99" s="9"/>
      <c r="S99" s="9">
        <f>ROUND((SUM(S94:S98))/1,2)</f>
        <v>0</v>
      </c>
      <c r="T99" s="9"/>
      <c r="U99" s="9"/>
      <c r="V99" s="196">
        <f>ROUND((SUM(V94:V98))/1,2)</f>
        <v>0</v>
      </c>
      <c r="W99" s="213"/>
      <c r="X99" s="137"/>
      <c r="Y99" s="137"/>
      <c r="Z99" s="137"/>
    </row>
    <row r="100" spans="1:26" x14ac:dyDescent="0.3">
      <c r="A100" s="1"/>
      <c r="B100" s="204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7"/>
      <c r="W100" s="52"/>
    </row>
    <row r="101" spans="1:26" x14ac:dyDescent="0.3">
      <c r="A101" s="9"/>
      <c r="B101" s="208"/>
      <c r="C101" s="172">
        <v>99</v>
      </c>
      <c r="D101" s="364" t="s">
        <v>216</v>
      </c>
      <c r="E101" s="364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3"/>
      <c r="W101" s="213"/>
      <c r="X101" s="137"/>
      <c r="Y101" s="137"/>
      <c r="Z101" s="137"/>
    </row>
    <row r="102" spans="1:26" ht="25.05" customHeight="1" x14ac:dyDescent="0.3">
      <c r="A102" s="179"/>
      <c r="B102" s="209">
        <v>11</v>
      </c>
      <c r="C102" s="180" t="s">
        <v>253</v>
      </c>
      <c r="D102" s="385" t="s">
        <v>254</v>
      </c>
      <c r="E102" s="385"/>
      <c r="F102" s="174" t="s">
        <v>191</v>
      </c>
      <c r="G102" s="175">
        <v>1331.269</v>
      </c>
      <c r="H102" s="174"/>
      <c r="I102" s="174">
        <f>ROUND(G102*(H102),2)</f>
        <v>0</v>
      </c>
      <c r="J102" s="176">
        <f>ROUND(G102*(N102),2)</f>
        <v>2902.17</v>
      </c>
      <c r="K102" s="177">
        <f>ROUND(G102*(O102),2)</f>
        <v>0</v>
      </c>
      <c r="L102" s="177">
        <f>ROUND(G102*(H102),2)</f>
        <v>0</v>
      </c>
      <c r="M102" s="177"/>
      <c r="N102" s="177">
        <v>2.1800000000000002</v>
      </c>
      <c r="O102" s="177"/>
      <c r="P102" s="181"/>
      <c r="Q102" s="181"/>
      <c r="R102" s="181"/>
      <c r="S102" s="178">
        <f>ROUND(G102*(P102),3)</f>
        <v>0</v>
      </c>
      <c r="T102" s="178"/>
      <c r="U102" s="178"/>
      <c r="V102" s="194"/>
      <c r="W102" s="52"/>
      <c r="Z102">
        <v>0</v>
      </c>
    </row>
    <row r="103" spans="1:26" x14ac:dyDescent="0.3">
      <c r="A103" s="9"/>
      <c r="B103" s="208"/>
      <c r="C103" s="172">
        <v>99</v>
      </c>
      <c r="D103" s="364" t="s">
        <v>216</v>
      </c>
      <c r="E103" s="364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88"/>
      <c r="Q103" s="1"/>
      <c r="R103" s="1"/>
      <c r="S103" s="188">
        <f>ROUND((SUM(S101:S102))/1,2)</f>
        <v>0</v>
      </c>
      <c r="T103" s="2"/>
      <c r="U103" s="2"/>
      <c r="V103" s="196">
        <f>ROUND((SUM(V101:V102))/1,2)</f>
        <v>0</v>
      </c>
      <c r="W103" s="52"/>
    </row>
    <row r="104" spans="1:26" x14ac:dyDescent="0.3">
      <c r="A104" s="1"/>
      <c r="B104" s="204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7"/>
      <c r="W104" s="52"/>
    </row>
    <row r="105" spans="1:26" x14ac:dyDescent="0.3">
      <c r="A105" s="9"/>
      <c r="B105" s="208"/>
      <c r="C105" s="9"/>
      <c r="D105" s="368" t="s">
        <v>60</v>
      </c>
      <c r="E105" s="368"/>
      <c r="F105" s="138"/>
      <c r="G105" s="171"/>
      <c r="H105" s="138"/>
      <c r="I105" s="140">
        <f>ROUND((SUM(I78:I104))/2,2)</f>
        <v>0</v>
      </c>
      <c r="J105" s="139"/>
      <c r="K105" s="139"/>
      <c r="L105" s="139">
        <f>ROUND((SUM(L78:L104))/2,2)</f>
        <v>0</v>
      </c>
      <c r="M105" s="139">
        <f>ROUND((SUM(M78:M104))/2,2)</f>
        <v>0</v>
      </c>
      <c r="N105" s="139"/>
      <c r="O105" s="139"/>
      <c r="P105" s="188"/>
      <c r="Q105" s="1"/>
      <c r="R105" s="1"/>
      <c r="S105" s="188">
        <f>ROUND((SUM(S78:S104))/2,2)</f>
        <v>23.88</v>
      </c>
      <c r="T105" s="1"/>
      <c r="U105" s="1"/>
      <c r="V105" s="196">
        <f>ROUND((SUM(V78:V104))/2,2)</f>
        <v>0</v>
      </c>
      <c r="W105" s="52"/>
    </row>
    <row r="106" spans="1:26" x14ac:dyDescent="0.3">
      <c r="A106" s="1"/>
      <c r="B106" s="211"/>
      <c r="C106" s="189"/>
      <c r="D106" s="390" t="s">
        <v>68</v>
      </c>
      <c r="E106" s="390"/>
      <c r="F106" s="189"/>
      <c r="G106" s="190"/>
      <c r="H106" s="191"/>
      <c r="I106" s="191">
        <f>ROUND((SUM(I78:I105))/3,2)</f>
        <v>0</v>
      </c>
      <c r="J106" s="189"/>
      <c r="K106" s="189">
        <f>ROUND((SUM(K78:K105))/3,2)</f>
        <v>0</v>
      </c>
      <c r="L106" s="189">
        <f>ROUND((SUM(L78:L105))/3,2)</f>
        <v>0</v>
      </c>
      <c r="M106" s="189">
        <f>ROUND((SUM(M78:M105))/3,2)</f>
        <v>0</v>
      </c>
      <c r="N106" s="189"/>
      <c r="O106" s="189"/>
      <c r="P106" s="190"/>
      <c r="Q106" s="189"/>
      <c r="R106" s="189"/>
      <c r="S106" s="190">
        <f>ROUND((SUM(S78:S105))/3,2)</f>
        <v>23.88</v>
      </c>
      <c r="T106" s="189"/>
      <c r="U106" s="189"/>
      <c r="V106" s="198">
        <f>ROUND((SUM(V78:V105))/3,2)</f>
        <v>0</v>
      </c>
      <c r="W106" s="52"/>
      <c r="Y106">
        <f>(SUM(Y78:Y105))</f>
        <v>0</v>
      </c>
      <c r="Z106">
        <f>(SUM(Z78:Z105))</f>
        <v>0</v>
      </c>
    </row>
  </sheetData>
  <mergeCells count="72">
    <mergeCell ref="D105:E105"/>
    <mergeCell ref="D106:E106"/>
    <mergeCell ref="D97:E97"/>
    <mergeCell ref="D98:E98"/>
    <mergeCell ref="D99:E99"/>
    <mergeCell ref="D101:E101"/>
    <mergeCell ref="D102:E102"/>
    <mergeCell ref="D103:E103"/>
    <mergeCell ref="D96:E96"/>
    <mergeCell ref="D83:E83"/>
    <mergeCell ref="D84:E84"/>
    <mergeCell ref="D85:E85"/>
    <mergeCell ref="D86:E86"/>
    <mergeCell ref="D87:E87"/>
    <mergeCell ref="D89:E89"/>
    <mergeCell ref="D90:E90"/>
    <mergeCell ref="D91:E91"/>
    <mergeCell ref="D92:E92"/>
    <mergeCell ref="D94:E94"/>
    <mergeCell ref="D95:E95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5306BB12-F52C-462D-B8D6-677E1C26DC10}"/>
    <hyperlink ref="E1:F1" location="A54:A54" tooltip="Klikni na prechod ku rekapitulácii..." display="Rekapitulácia rozpočtu" xr:uid="{ED5F6999-57BC-40A9-8399-140FCD6C326C}"/>
    <hyperlink ref="H1:I1" location="B77:B77" tooltip="Klikni na prechod ku Rozpočet..." display="Rozpočet" xr:uid="{DD048CD2-6E46-4BCC-9D4B-777CA48A84F8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Oprava miestnych komunikácií v meste Stropkov / Ul. Matice Slovenskej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CEC3-234A-4D92-B4A8-88EB38EC0BF3}">
  <dimension ref="A1:AA98"/>
  <sheetViews>
    <sheetView workbookViewId="0">
      <pane ySplit="1" topLeftCell="A65" activePane="bottomLeft" state="frozen"/>
      <selection pane="bottomLeft" activeCell="H95" sqref="H79:H9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23" t="s">
        <v>16</v>
      </c>
      <c r="C1" s="324"/>
      <c r="D1" s="11"/>
      <c r="E1" s="325" t="s">
        <v>0</v>
      </c>
      <c r="F1" s="326"/>
      <c r="G1" s="12"/>
      <c r="H1" s="373" t="s">
        <v>69</v>
      </c>
      <c r="I1" s="32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27" t="s">
        <v>16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9"/>
      <c r="R2" s="329"/>
      <c r="S2" s="329"/>
      <c r="T2" s="329"/>
      <c r="U2" s="329"/>
      <c r="V2" s="330"/>
      <c r="W2" s="52"/>
    </row>
    <row r="3" spans="1:23" ht="18" customHeight="1" x14ac:dyDescent="0.3">
      <c r="A3" s="14"/>
      <c r="B3" s="331" t="s">
        <v>1</v>
      </c>
      <c r="C3" s="332"/>
      <c r="D3" s="332"/>
      <c r="E3" s="332"/>
      <c r="F3" s="332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4"/>
      <c r="W3" s="52"/>
    </row>
    <row r="4" spans="1:23" ht="18" customHeight="1" x14ac:dyDescent="0.3">
      <c r="A4" s="14"/>
      <c r="B4" s="42" t="s">
        <v>255</v>
      </c>
      <c r="C4" s="31"/>
      <c r="D4" s="24"/>
      <c r="E4" s="24"/>
      <c r="F4" s="43" t="s">
        <v>18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19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20</v>
      </c>
      <c r="C6" s="31"/>
      <c r="D6" s="43" t="s">
        <v>21</v>
      </c>
      <c r="E6" s="24"/>
      <c r="F6" s="43" t="s">
        <v>22</v>
      </c>
      <c r="G6" s="43" t="s">
        <v>23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35" t="s">
        <v>24</v>
      </c>
      <c r="C7" s="336"/>
      <c r="D7" s="336"/>
      <c r="E7" s="336"/>
      <c r="F7" s="336"/>
      <c r="G7" s="336"/>
      <c r="H7" s="33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27</v>
      </c>
      <c r="C8" s="45"/>
      <c r="D8" s="27"/>
      <c r="E8" s="27"/>
      <c r="F8" s="49" t="s">
        <v>28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25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27</v>
      </c>
      <c r="C10" s="31"/>
      <c r="D10" s="24"/>
      <c r="E10" s="24"/>
      <c r="F10" s="43" t="s">
        <v>28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26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27</v>
      </c>
      <c r="C12" s="31"/>
      <c r="D12" s="24"/>
      <c r="E12" s="24"/>
      <c r="F12" s="43" t="s">
        <v>28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49</v>
      </c>
      <c r="D14" s="60" t="s">
        <v>50</v>
      </c>
      <c r="E14" s="65" t="s">
        <v>51</v>
      </c>
      <c r="F14" s="313" t="s">
        <v>35</v>
      </c>
      <c r="G14" s="314"/>
      <c r="H14" s="315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29</v>
      </c>
      <c r="C15" s="62">
        <f>'SO 15780'!E60</f>
        <v>0</v>
      </c>
      <c r="D15" s="57">
        <f>'SO 15780'!F60</f>
        <v>0</v>
      </c>
      <c r="E15" s="66">
        <f>'SO 15780'!G60</f>
        <v>0</v>
      </c>
      <c r="F15" s="316"/>
      <c r="G15" s="317"/>
      <c r="H15" s="318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30</v>
      </c>
      <c r="C16" s="90"/>
      <c r="D16" s="91"/>
      <c r="E16" s="92"/>
      <c r="F16" s="319" t="s">
        <v>36</v>
      </c>
      <c r="G16" s="317"/>
      <c r="H16" s="318"/>
      <c r="I16" s="24"/>
      <c r="J16" s="24"/>
      <c r="K16" s="25"/>
      <c r="L16" s="25"/>
      <c r="M16" s="25"/>
      <c r="N16" s="25"/>
      <c r="O16" s="72"/>
      <c r="P16" s="82">
        <f>(SUM(Z77:Z97))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31</v>
      </c>
      <c r="C17" s="62"/>
      <c r="D17" s="57"/>
      <c r="E17" s="66"/>
      <c r="F17" s="320" t="s">
        <v>37</v>
      </c>
      <c r="G17" s="317"/>
      <c r="H17" s="318"/>
      <c r="I17" s="24"/>
      <c r="J17" s="24"/>
      <c r="K17" s="25"/>
      <c r="L17" s="25"/>
      <c r="M17" s="25"/>
      <c r="N17" s="25"/>
      <c r="O17" s="72"/>
      <c r="P17" s="82">
        <f>(SUM(Y77:Y97))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32</v>
      </c>
      <c r="C18" s="63"/>
      <c r="D18" s="58"/>
      <c r="E18" s="67"/>
      <c r="F18" s="321"/>
      <c r="G18" s="322"/>
      <c r="H18" s="318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33</v>
      </c>
      <c r="C19" s="64"/>
      <c r="D19" s="59"/>
      <c r="E19" s="67"/>
      <c r="F19" s="355"/>
      <c r="G19" s="342"/>
      <c r="H19" s="35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34</v>
      </c>
      <c r="C20" s="56"/>
      <c r="D20" s="93"/>
      <c r="E20" s="94">
        <f>SUM(E15:E19)</f>
        <v>0</v>
      </c>
      <c r="F20" s="343" t="s">
        <v>34</v>
      </c>
      <c r="G20" s="357"/>
      <c r="H20" s="315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43</v>
      </c>
      <c r="C21" s="50"/>
      <c r="D21" s="89"/>
      <c r="E21" s="68">
        <f>((E15*U22*0)+(E16*V22*0)+(E17*W22*0))/100</f>
        <v>0</v>
      </c>
      <c r="F21" s="358" t="s">
        <v>46</v>
      </c>
      <c r="G21" s="317"/>
      <c r="H21" s="318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44</v>
      </c>
      <c r="C22" s="33"/>
      <c r="D22" s="70"/>
      <c r="E22" s="69">
        <f>((E15*U23*0)+(E16*V23*0)+(E17*W23*0))/100</f>
        <v>0</v>
      </c>
      <c r="F22" s="358" t="s">
        <v>47</v>
      </c>
      <c r="G22" s="317"/>
      <c r="H22" s="318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45</v>
      </c>
      <c r="C23" s="33"/>
      <c r="D23" s="70"/>
      <c r="E23" s="69">
        <f>((E15*U24*0)+(E16*V24*0)+(E17*W24*0))/100</f>
        <v>0</v>
      </c>
      <c r="F23" s="358" t="s">
        <v>48</v>
      </c>
      <c r="G23" s="317"/>
      <c r="H23" s="318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59"/>
      <c r="G24" s="322"/>
      <c r="H24" s="318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1" t="s">
        <v>34</v>
      </c>
      <c r="G25" s="342"/>
      <c r="H25" s="318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54</v>
      </c>
      <c r="C26" s="96"/>
      <c r="D26" s="98"/>
      <c r="E26" s="104"/>
      <c r="F26" s="343" t="s">
        <v>38</v>
      </c>
      <c r="G26" s="344"/>
      <c r="H26" s="345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6" t="s">
        <v>39</v>
      </c>
      <c r="G27" s="347"/>
      <c r="H27" s="348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49" t="s">
        <v>40</v>
      </c>
      <c r="G28" s="350"/>
      <c r="H28" s="214">
        <f>P27-SUM('SO 15780'!K77:'SO 15780'!K97)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1" t="s">
        <v>41</v>
      </c>
      <c r="G29" s="352"/>
      <c r="H29" s="32">
        <f>SUM('SO 15780'!K77:'SO 15780'!K97)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3" t="s">
        <v>42</v>
      </c>
      <c r="G30" s="354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47"/>
      <c r="G31" s="37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52</v>
      </c>
      <c r="C32" s="100"/>
      <c r="D32" s="18"/>
      <c r="E32" s="109" t="s">
        <v>53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78" t="s">
        <v>0</v>
      </c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8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81" t="s">
        <v>24</v>
      </c>
      <c r="C46" s="382"/>
      <c r="D46" s="382"/>
      <c r="E46" s="383"/>
      <c r="F46" s="384" t="s">
        <v>21</v>
      </c>
      <c r="G46" s="382"/>
      <c r="H46" s="38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81" t="s">
        <v>25</v>
      </c>
      <c r="C47" s="382"/>
      <c r="D47" s="382"/>
      <c r="E47" s="383"/>
      <c r="F47" s="384" t="s">
        <v>19</v>
      </c>
      <c r="G47" s="382"/>
      <c r="H47" s="38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81" t="s">
        <v>26</v>
      </c>
      <c r="C48" s="382"/>
      <c r="D48" s="382"/>
      <c r="E48" s="383"/>
      <c r="F48" s="384" t="s">
        <v>58</v>
      </c>
      <c r="G48" s="382"/>
      <c r="H48" s="38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38" t="s">
        <v>1</v>
      </c>
      <c r="C49" s="339"/>
      <c r="D49" s="339"/>
      <c r="E49" s="339"/>
      <c r="F49" s="339"/>
      <c r="G49" s="339"/>
      <c r="H49" s="339"/>
      <c r="I49" s="340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255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76" t="s">
        <v>55</v>
      </c>
      <c r="C54" s="377"/>
      <c r="D54" s="127"/>
      <c r="E54" s="127" t="s">
        <v>49</v>
      </c>
      <c r="F54" s="127" t="s">
        <v>50</v>
      </c>
      <c r="G54" s="127" t="s">
        <v>34</v>
      </c>
      <c r="H54" s="127" t="s">
        <v>56</v>
      </c>
      <c r="I54" s="127" t="s">
        <v>57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4" t="s">
        <v>60</v>
      </c>
      <c r="C55" s="363"/>
      <c r="D55" s="363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65" t="s">
        <v>63</v>
      </c>
      <c r="C56" s="366"/>
      <c r="D56" s="366"/>
      <c r="E56" s="138">
        <f>'SO 15780'!L82</f>
        <v>0</v>
      </c>
      <c r="F56" s="138">
        <f>'SO 15780'!M82</f>
        <v>0</v>
      </c>
      <c r="G56" s="138">
        <f>'SO 15780'!I82</f>
        <v>0</v>
      </c>
      <c r="H56" s="139">
        <f>'SO 15780'!S82</f>
        <v>20.92</v>
      </c>
      <c r="I56" s="139">
        <f>'SO 15780'!V82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65" t="s">
        <v>65</v>
      </c>
      <c r="C57" s="366"/>
      <c r="D57" s="366"/>
      <c r="E57" s="138">
        <f>'SO 15780'!L86</f>
        <v>0</v>
      </c>
      <c r="F57" s="138">
        <f>'SO 15780'!M86</f>
        <v>0</v>
      </c>
      <c r="G57" s="138">
        <f>'SO 15780'!I86</f>
        <v>0</v>
      </c>
      <c r="H57" s="139">
        <f>'SO 15780'!S86</f>
        <v>2.1</v>
      </c>
      <c r="I57" s="139">
        <f>'SO 15780'!V86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65" t="s">
        <v>66</v>
      </c>
      <c r="C58" s="366"/>
      <c r="D58" s="366"/>
      <c r="E58" s="138">
        <f>'SO 15780'!L91</f>
        <v>0</v>
      </c>
      <c r="F58" s="138">
        <f>'SO 15780'!M91</f>
        <v>0</v>
      </c>
      <c r="G58" s="138">
        <f>'SO 15780'!I91</f>
        <v>0</v>
      </c>
      <c r="H58" s="139">
        <f>'SO 15780'!S91</f>
        <v>0</v>
      </c>
      <c r="I58" s="139">
        <f>'SO 15780'!V91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65" t="s">
        <v>67</v>
      </c>
      <c r="C59" s="366"/>
      <c r="D59" s="366"/>
      <c r="E59" s="138">
        <f>'SO 15780'!L95</f>
        <v>0</v>
      </c>
      <c r="F59" s="138">
        <f>'SO 15780'!M95</f>
        <v>0</v>
      </c>
      <c r="G59" s="138">
        <f>'SO 15780'!I95</f>
        <v>0</v>
      </c>
      <c r="H59" s="139">
        <f>'SO 15780'!S95</f>
        <v>0</v>
      </c>
      <c r="I59" s="139">
        <f>'SO 15780'!V95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67" t="s">
        <v>60</v>
      </c>
      <c r="C60" s="368"/>
      <c r="D60" s="368"/>
      <c r="E60" s="140">
        <f>'SO 15780'!L97</f>
        <v>0</v>
      </c>
      <c r="F60" s="140">
        <f>'SO 15780'!M97</f>
        <v>0</v>
      </c>
      <c r="G60" s="140">
        <f>'SO 15780'!I97</f>
        <v>0</v>
      </c>
      <c r="H60" s="141">
        <f>'SO 15780'!S97</f>
        <v>23.02</v>
      </c>
      <c r="I60" s="141">
        <f>'SO 15780'!V97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9" t="s">
        <v>68</v>
      </c>
      <c r="C62" s="370"/>
      <c r="D62" s="370"/>
      <c r="E62" s="144">
        <f>'SO 15780'!L98</f>
        <v>0</v>
      </c>
      <c r="F62" s="144">
        <f>'SO 15780'!M98</f>
        <v>0</v>
      </c>
      <c r="G62" s="144">
        <f>'SO 15780'!I98</f>
        <v>0</v>
      </c>
      <c r="H62" s="145">
        <f>'SO 15780'!S98</f>
        <v>23.02</v>
      </c>
      <c r="I62" s="145">
        <f>'SO 15780'!V98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3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71" t="s">
        <v>69</v>
      </c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9"/>
      <c r="B68" s="386" t="s">
        <v>24</v>
      </c>
      <c r="C68" s="387"/>
      <c r="D68" s="387"/>
      <c r="E68" s="388"/>
      <c r="F68" s="166"/>
      <c r="G68" s="166"/>
      <c r="H68" s="167" t="s">
        <v>80</v>
      </c>
      <c r="I68" s="360" t="s">
        <v>81</v>
      </c>
      <c r="J68" s="361"/>
      <c r="K68" s="361"/>
      <c r="L68" s="361"/>
      <c r="M68" s="361"/>
      <c r="N68" s="361"/>
      <c r="O68" s="361"/>
      <c r="P68" s="362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9"/>
      <c r="B69" s="381" t="s">
        <v>25</v>
      </c>
      <c r="C69" s="382"/>
      <c r="D69" s="382"/>
      <c r="E69" s="383"/>
      <c r="F69" s="162"/>
      <c r="G69" s="162"/>
      <c r="H69" s="163" t="s">
        <v>19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9"/>
      <c r="B70" s="381" t="s">
        <v>26</v>
      </c>
      <c r="C70" s="382"/>
      <c r="D70" s="382"/>
      <c r="E70" s="383"/>
      <c r="F70" s="162"/>
      <c r="G70" s="162"/>
      <c r="H70" s="163" t="s">
        <v>82</v>
      </c>
      <c r="I70" s="163" t="s">
        <v>23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83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255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5" t="s">
        <v>59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6" t="s">
        <v>70</v>
      </c>
      <c r="C76" s="127" t="s">
        <v>71</v>
      </c>
      <c r="D76" s="127" t="s">
        <v>72</v>
      </c>
      <c r="E76" s="155"/>
      <c r="F76" s="155" t="s">
        <v>73</v>
      </c>
      <c r="G76" s="155" t="s">
        <v>74</v>
      </c>
      <c r="H76" s="156" t="s">
        <v>75</v>
      </c>
      <c r="I76" s="156" t="s">
        <v>76</v>
      </c>
      <c r="J76" s="156"/>
      <c r="K76" s="156"/>
      <c r="L76" s="156"/>
      <c r="M76" s="156"/>
      <c r="N76" s="156"/>
      <c r="O76" s="156"/>
      <c r="P76" s="156" t="s">
        <v>77</v>
      </c>
      <c r="Q76" s="157"/>
      <c r="R76" s="157"/>
      <c r="S76" s="127" t="s">
        <v>78</v>
      </c>
      <c r="T76" s="158"/>
      <c r="U76" s="158"/>
      <c r="V76" s="127" t="s">
        <v>79</v>
      </c>
      <c r="W76" s="52"/>
    </row>
    <row r="77" spans="1:26" x14ac:dyDescent="0.3">
      <c r="A77" s="9"/>
      <c r="B77" s="207"/>
      <c r="C77" s="169"/>
      <c r="D77" s="363" t="s">
        <v>60</v>
      </c>
      <c r="E77" s="363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2"/>
      <c r="W77" s="213"/>
      <c r="X77" s="137"/>
      <c r="Y77" s="137"/>
      <c r="Z77" s="137"/>
    </row>
    <row r="78" spans="1:26" x14ac:dyDescent="0.3">
      <c r="A78" s="9"/>
      <c r="B78" s="208"/>
      <c r="C78" s="172">
        <v>5</v>
      </c>
      <c r="D78" s="364" t="s">
        <v>155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3"/>
      <c r="W78" s="213"/>
      <c r="X78" s="137"/>
      <c r="Y78" s="137"/>
      <c r="Z78" s="137"/>
    </row>
    <row r="79" spans="1:26" ht="25.05" customHeight="1" x14ac:dyDescent="0.3">
      <c r="A79" s="179"/>
      <c r="B79" s="209">
        <v>1</v>
      </c>
      <c r="C79" s="180" t="s">
        <v>237</v>
      </c>
      <c r="D79" s="385" t="s">
        <v>238</v>
      </c>
      <c r="E79" s="385"/>
      <c r="F79" s="174" t="s">
        <v>87</v>
      </c>
      <c r="G79" s="175">
        <v>652.29999999999995</v>
      </c>
      <c r="H79" s="174"/>
      <c r="I79" s="174">
        <f>ROUND(G79*(H79),2)</f>
        <v>0</v>
      </c>
      <c r="J79" s="176">
        <f>ROUND(G79*(N79),2)</f>
        <v>430.52</v>
      </c>
      <c r="K79" s="177">
        <f>ROUND(G79*(O79),2)</f>
        <v>0</v>
      </c>
      <c r="L79" s="177">
        <f>ROUND(G79*(H79),2)</f>
        <v>0</v>
      </c>
      <c r="M79" s="177"/>
      <c r="N79" s="177">
        <v>0.66</v>
      </c>
      <c r="O79" s="177"/>
      <c r="P79" s="181">
        <v>6.0999999999999997E-4</v>
      </c>
      <c r="Q79" s="181"/>
      <c r="R79" s="181">
        <v>6.0999999999999997E-4</v>
      </c>
      <c r="S79" s="178">
        <f>ROUND(G79*(P79),3)</f>
        <v>0.39800000000000002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2</v>
      </c>
      <c r="C80" s="180" t="s">
        <v>256</v>
      </c>
      <c r="D80" s="385" t="s">
        <v>257</v>
      </c>
      <c r="E80" s="385"/>
      <c r="F80" s="174" t="s">
        <v>191</v>
      </c>
      <c r="G80" s="175">
        <v>20</v>
      </c>
      <c r="H80" s="174"/>
      <c r="I80" s="174">
        <f>ROUND(G80*(H80),2)</f>
        <v>0</v>
      </c>
      <c r="J80" s="176">
        <f>ROUND(G80*(N80),2)</f>
        <v>1760</v>
      </c>
      <c r="K80" s="177">
        <f>ROUND(G80*(O80),2)</f>
        <v>0</v>
      </c>
      <c r="L80" s="177">
        <f>ROUND(G80*(H80),2)</f>
        <v>0</v>
      </c>
      <c r="M80" s="177"/>
      <c r="N80" s="177">
        <v>88</v>
      </c>
      <c r="O80" s="177"/>
      <c r="P80" s="181">
        <v>1.026</v>
      </c>
      <c r="Q80" s="181"/>
      <c r="R80" s="181">
        <v>1.026</v>
      </c>
      <c r="S80" s="178">
        <f>ROUND(G80*(P80),3)</f>
        <v>20.52</v>
      </c>
      <c r="T80" s="178"/>
      <c r="U80" s="178"/>
      <c r="V80" s="194"/>
      <c r="W80" s="52"/>
      <c r="Z80">
        <v>0</v>
      </c>
    </row>
    <row r="81" spans="1:26" ht="34.950000000000003" customHeight="1" x14ac:dyDescent="0.3">
      <c r="A81" s="179"/>
      <c r="B81" s="209">
        <v>3</v>
      </c>
      <c r="C81" s="180" t="s">
        <v>241</v>
      </c>
      <c r="D81" s="385" t="s">
        <v>242</v>
      </c>
      <c r="E81" s="385"/>
      <c r="F81" s="174" t="s">
        <v>87</v>
      </c>
      <c r="G81" s="175">
        <v>652.29999999999995</v>
      </c>
      <c r="H81" s="174"/>
      <c r="I81" s="174">
        <f>ROUND(G81*(H81),2)</f>
        <v>0</v>
      </c>
      <c r="J81" s="176">
        <f>ROUND(G81*(N81),2)</f>
        <v>8610.36</v>
      </c>
      <c r="K81" s="177">
        <f>ROUND(G81*(O81),2)</f>
        <v>0</v>
      </c>
      <c r="L81" s="177">
        <f>ROUND(G81*(H81),2)</f>
        <v>0</v>
      </c>
      <c r="M81" s="177"/>
      <c r="N81" s="177">
        <v>13.2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x14ac:dyDescent="0.3">
      <c r="A82" s="9"/>
      <c r="B82" s="208"/>
      <c r="C82" s="172">
        <v>5</v>
      </c>
      <c r="D82" s="364" t="s">
        <v>155</v>
      </c>
      <c r="E82" s="364"/>
      <c r="F82" s="138"/>
      <c r="G82" s="171"/>
      <c r="H82" s="138"/>
      <c r="I82" s="140">
        <f>ROUND((SUM(I78:I81))/1,2)</f>
        <v>0</v>
      </c>
      <c r="J82" s="139"/>
      <c r="K82" s="139"/>
      <c r="L82" s="139">
        <f>ROUND((SUM(L78:L81))/1,2)</f>
        <v>0</v>
      </c>
      <c r="M82" s="139">
        <f>ROUND((SUM(M78:M81))/1,2)</f>
        <v>0</v>
      </c>
      <c r="N82" s="139"/>
      <c r="O82" s="139"/>
      <c r="P82" s="139"/>
      <c r="Q82" s="9"/>
      <c r="R82" s="9"/>
      <c r="S82" s="9">
        <f>ROUND((SUM(S78:S81))/1,2)</f>
        <v>20.92</v>
      </c>
      <c r="T82" s="9"/>
      <c r="U82" s="9"/>
      <c r="V82" s="196">
        <f>ROUND((SUM(V78:V81))/1,2)</f>
        <v>0</v>
      </c>
      <c r="W82" s="213"/>
      <c r="X82" s="137"/>
      <c r="Y82" s="137"/>
      <c r="Z82" s="137"/>
    </row>
    <row r="83" spans="1:26" x14ac:dyDescent="0.3">
      <c r="A83" s="1"/>
      <c r="B83" s="204"/>
      <c r="C83" s="1"/>
      <c r="D83" s="1"/>
      <c r="E83" s="131"/>
      <c r="F83" s="131"/>
      <c r="G83" s="165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197"/>
      <c r="W83" s="52"/>
    </row>
    <row r="84" spans="1:26" x14ac:dyDescent="0.3">
      <c r="A84" s="9"/>
      <c r="B84" s="208"/>
      <c r="C84" s="172">
        <v>8</v>
      </c>
      <c r="D84" s="364" t="s">
        <v>173</v>
      </c>
      <c r="E84" s="364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9"/>
      <c r="R84" s="9"/>
      <c r="S84" s="9"/>
      <c r="T84" s="9"/>
      <c r="U84" s="9"/>
      <c r="V84" s="193"/>
      <c r="W84" s="213"/>
      <c r="X84" s="137"/>
      <c r="Y84" s="137"/>
      <c r="Z84" s="137"/>
    </row>
    <row r="85" spans="1:26" ht="25.05" customHeight="1" x14ac:dyDescent="0.3">
      <c r="A85" s="179"/>
      <c r="B85" s="209">
        <v>4</v>
      </c>
      <c r="C85" s="180" t="s">
        <v>243</v>
      </c>
      <c r="D85" s="385" t="s">
        <v>244</v>
      </c>
      <c r="E85" s="385"/>
      <c r="F85" s="174" t="s">
        <v>213</v>
      </c>
      <c r="G85" s="175">
        <v>5</v>
      </c>
      <c r="H85" s="174"/>
      <c r="I85" s="174">
        <f>ROUND(G85*(H85),2)</f>
        <v>0</v>
      </c>
      <c r="J85" s="176">
        <f>ROUND(G85*(N85),2)</f>
        <v>467.5</v>
      </c>
      <c r="K85" s="177">
        <f>ROUND(G85*(O85),2)</f>
        <v>0</v>
      </c>
      <c r="L85" s="177">
        <f>ROUND(G85*(H85),2)</f>
        <v>0</v>
      </c>
      <c r="M85" s="177"/>
      <c r="N85" s="177">
        <v>93.5</v>
      </c>
      <c r="O85" s="177"/>
      <c r="P85" s="181">
        <v>0.4199</v>
      </c>
      <c r="Q85" s="181"/>
      <c r="R85" s="181">
        <v>0.4199</v>
      </c>
      <c r="S85" s="178">
        <f>ROUND(G85*(P85),3)</f>
        <v>2.1</v>
      </c>
      <c r="T85" s="178"/>
      <c r="U85" s="178"/>
      <c r="V85" s="194"/>
      <c r="W85" s="52"/>
      <c r="Z85">
        <v>0</v>
      </c>
    </row>
    <row r="86" spans="1:26" x14ac:dyDescent="0.3">
      <c r="A86" s="9"/>
      <c r="B86" s="208"/>
      <c r="C86" s="172">
        <v>8</v>
      </c>
      <c r="D86" s="364" t="s">
        <v>173</v>
      </c>
      <c r="E86" s="364"/>
      <c r="F86" s="138"/>
      <c r="G86" s="171"/>
      <c r="H86" s="138"/>
      <c r="I86" s="140">
        <f>ROUND((SUM(I84:I85))/1,2)</f>
        <v>0</v>
      </c>
      <c r="J86" s="139"/>
      <c r="K86" s="139"/>
      <c r="L86" s="139">
        <f>ROUND((SUM(L84:L85))/1,2)</f>
        <v>0</v>
      </c>
      <c r="M86" s="139">
        <f>ROUND((SUM(M84:M85))/1,2)</f>
        <v>0</v>
      </c>
      <c r="N86" s="139"/>
      <c r="O86" s="139"/>
      <c r="P86" s="139"/>
      <c r="Q86" s="9"/>
      <c r="R86" s="9"/>
      <c r="S86" s="9">
        <f>ROUND((SUM(S84:S85))/1,2)</f>
        <v>2.1</v>
      </c>
      <c r="T86" s="9"/>
      <c r="U86" s="9"/>
      <c r="V86" s="196">
        <f>ROUND((SUM(V84:V85))/1,2)</f>
        <v>0</v>
      </c>
      <c r="W86" s="213"/>
      <c r="X86" s="137"/>
      <c r="Y86" s="137"/>
      <c r="Z86" s="137"/>
    </row>
    <row r="87" spans="1:26" x14ac:dyDescent="0.3">
      <c r="A87" s="1"/>
      <c r="B87" s="204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7"/>
      <c r="W87" s="52"/>
    </row>
    <row r="88" spans="1:26" x14ac:dyDescent="0.3">
      <c r="A88" s="9"/>
      <c r="B88" s="208"/>
      <c r="C88" s="172">
        <v>9</v>
      </c>
      <c r="D88" s="364" t="s">
        <v>180</v>
      </c>
      <c r="E88" s="36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3"/>
      <c r="W88" s="213"/>
      <c r="X88" s="137"/>
      <c r="Y88" s="137"/>
      <c r="Z88" s="137"/>
    </row>
    <row r="89" spans="1:26" ht="25.05" customHeight="1" x14ac:dyDescent="0.3">
      <c r="A89" s="179"/>
      <c r="B89" s="209">
        <v>5</v>
      </c>
      <c r="C89" s="180" t="s">
        <v>247</v>
      </c>
      <c r="D89" s="385" t="s">
        <v>248</v>
      </c>
      <c r="E89" s="385"/>
      <c r="F89" s="174" t="s">
        <v>128</v>
      </c>
      <c r="G89" s="175">
        <v>45</v>
      </c>
      <c r="H89" s="174"/>
      <c r="I89" s="174">
        <f>ROUND(G89*(H89),2)</f>
        <v>0</v>
      </c>
      <c r="J89" s="176">
        <f>ROUND(G89*(N89),2)</f>
        <v>143.55000000000001</v>
      </c>
      <c r="K89" s="177">
        <f>ROUND(G89*(O89),2)</f>
        <v>0</v>
      </c>
      <c r="L89" s="177">
        <f>ROUND(G89*(H89),2)</f>
        <v>0</v>
      </c>
      <c r="M89" s="177"/>
      <c r="N89" s="177">
        <v>3.19</v>
      </c>
      <c r="O89" s="177"/>
      <c r="P89" s="181">
        <v>2.0000000000000002E-5</v>
      </c>
      <c r="Q89" s="181"/>
      <c r="R89" s="181">
        <v>2.0000000000000002E-5</v>
      </c>
      <c r="S89" s="178">
        <f>ROUND(G89*(P89),3)</f>
        <v>1E-3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6</v>
      </c>
      <c r="C90" s="180" t="s">
        <v>251</v>
      </c>
      <c r="D90" s="385" t="s">
        <v>252</v>
      </c>
      <c r="E90" s="385"/>
      <c r="F90" s="174" t="s">
        <v>87</v>
      </c>
      <c r="G90" s="175">
        <v>208</v>
      </c>
      <c r="H90" s="174"/>
      <c r="I90" s="174">
        <f>ROUND(G90*(H90),2)</f>
        <v>0</v>
      </c>
      <c r="J90" s="176">
        <f>ROUND(G90*(N90),2)</f>
        <v>81.12</v>
      </c>
      <c r="K90" s="177">
        <f>ROUND(G90*(O90),2)</f>
        <v>0</v>
      </c>
      <c r="L90" s="177">
        <f>ROUND(G90*(H90),2)</f>
        <v>0</v>
      </c>
      <c r="M90" s="177"/>
      <c r="N90" s="177">
        <v>0.39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4"/>
      <c r="W90" s="52"/>
      <c r="Z90">
        <v>0</v>
      </c>
    </row>
    <row r="91" spans="1:26" x14ac:dyDescent="0.3">
      <c r="A91" s="9"/>
      <c r="B91" s="208"/>
      <c r="C91" s="172">
        <v>9</v>
      </c>
      <c r="D91" s="364" t="s">
        <v>180</v>
      </c>
      <c r="E91" s="364"/>
      <c r="F91" s="138"/>
      <c r="G91" s="171"/>
      <c r="H91" s="138"/>
      <c r="I91" s="140">
        <f>ROUND((SUM(I88:I90))/1,2)</f>
        <v>0</v>
      </c>
      <c r="J91" s="139"/>
      <c r="K91" s="139"/>
      <c r="L91" s="139">
        <f>ROUND((SUM(L88:L90))/1,2)</f>
        <v>0</v>
      </c>
      <c r="M91" s="139">
        <f>ROUND((SUM(M88:M90))/1,2)</f>
        <v>0</v>
      </c>
      <c r="N91" s="139"/>
      <c r="O91" s="139"/>
      <c r="P91" s="139"/>
      <c r="Q91" s="9"/>
      <c r="R91" s="9"/>
      <c r="S91" s="9">
        <f>ROUND((SUM(S88:S90))/1,2)</f>
        <v>0</v>
      </c>
      <c r="T91" s="9"/>
      <c r="U91" s="9"/>
      <c r="V91" s="196">
        <f>ROUND((SUM(V88:V90))/1,2)</f>
        <v>0</v>
      </c>
      <c r="W91" s="213"/>
      <c r="X91" s="137"/>
      <c r="Y91" s="137"/>
      <c r="Z91" s="137"/>
    </row>
    <row r="92" spans="1:26" x14ac:dyDescent="0.3">
      <c r="A92" s="1"/>
      <c r="B92" s="204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7"/>
      <c r="W92" s="52"/>
    </row>
    <row r="93" spans="1:26" x14ac:dyDescent="0.3">
      <c r="A93" s="9"/>
      <c r="B93" s="208"/>
      <c r="C93" s="172">
        <v>99</v>
      </c>
      <c r="D93" s="364" t="s">
        <v>216</v>
      </c>
      <c r="E93" s="364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93"/>
      <c r="W93" s="213"/>
      <c r="X93" s="137"/>
      <c r="Y93" s="137"/>
      <c r="Z93" s="137"/>
    </row>
    <row r="94" spans="1:26" ht="25.05" customHeight="1" x14ac:dyDescent="0.3">
      <c r="A94" s="179"/>
      <c r="B94" s="209">
        <v>7</v>
      </c>
      <c r="C94" s="180" t="s">
        <v>253</v>
      </c>
      <c r="D94" s="385" t="s">
        <v>254</v>
      </c>
      <c r="E94" s="385"/>
      <c r="F94" s="174" t="s">
        <v>191</v>
      </c>
      <c r="G94" s="175">
        <v>387.84699999999998</v>
      </c>
      <c r="H94" s="174"/>
      <c r="I94" s="174">
        <f>ROUND(G94*(H94),2)</f>
        <v>0</v>
      </c>
      <c r="J94" s="176">
        <f>ROUND(G94*(N94),2)</f>
        <v>845.51</v>
      </c>
      <c r="K94" s="177">
        <f>ROUND(G94*(O94),2)</f>
        <v>0</v>
      </c>
      <c r="L94" s="177">
        <f>ROUND(G94*(H94),2)</f>
        <v>0</v>
      </c>
      <c r="M94" s="177"/>
      <c r="N94" s="177">
        <v>2.1800000000000002</v>
      </c>
      <c r="O94" s="177"/>
      <c r="P94" s="181"/>
      <c r="Q94" s="181"/>
      <c r="R94" s="181"/>
      <c r="S94" s="178">
        <f>ROUND(G94*(P94),3)</f>
        <v>0</v>
      </c>
      <c r="T94" s="178"/>
      <c r="U94" s="178"/>
      <c r="V94" s="194"/>
      <c r="W94" s="52"/>
      <c r="Z94">
        <v>0</v>
      </c>
    </row>
    <row r="95" spans="1:26" x14ac:dyDescent="0.3">
      <c r="A95" s="9"/>
      <c r="B95" s="208"/>
      <c r="C95" s="172">
        <v>99</v>
      </c>
      <c r="D95" s="364" t="s">
        <v>216</v>
      </c>
      <c r="E95" s="364"/>
      <c r="F95" s="138"/>
      <c r="G95" s="171"/>
      <c r="H95" s="138"/>
      <c r="I95" s="140">
        <f>ROUND((SUM(I93:I94))/1,2)</f>
        <v>0</v>
      </c>
      <c r="J95" s="139"/>
      <c r="K95" s="139"/>
      <c r="L95" s="139">
        <f>ROUND((SUM(L93:L94))/1,2)</f>
        <v>0</v>
      </c>
      <c r="M95" s="139">
        <f>ROUND((SUM(M93:M94))/1,2)</f>
        <v>0</v>
      </c>
      <c r="N95" s="139"/>
      <c r="O95" s="139"/>
      <c r="P95" s="188"/>
      <c r="Q95" s="1"/>
      <c r="R95" s="1"/>
      <c r="S95" s="188">
        <f>ROUND((SUM(S93:S94))/1,2)</f>
        <v>0</v>
      </c>
      <c r="T95" s="2"/>
      <c r="U95" s="2"/>
      <c r="V95" s="196">
        <f>ROUND((SUM(V93:V94))/1,2)</f>
        <v>0</v>
      </c>
      <c r="W95" s="52"/>
    </row>
    <row r="96" spans="1:26" x14ac:dyDescent="0.3">
      <c r="A96" s="1"/>
      <c r="B96" s="204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7"/>
      <c r="W96" s="52"/>
    </row>
    <row r="97" spans="1:26" x14ac:dyDescent="0.3">
      <c r="A97" s="9"/>
      <c r="B97" s="208"/>
      <c r="C97" s="9"/>
      <c r="D97" s="368" t="s">
        <v>60</v>
      </c>
      <c r="E97" s="368"/>
      <c r="F97" s="138"/>
      <c r="G97" s="171"/>
      <c r="H97" s="138"/>
      <c r="I97" s="140">
        <f>ROUND((SUM(I77:I96))/2,2)</f>
        <v>0</v>
      </c>
      <c r="J97" s="139"/>
      <c r="K97" s="139"/>
      <c r="L97" s="139">
        <f>ROUND((SUM(L77:L96))/2,2)</f>
        <v>0</v>
      </c>
      <c r="M97" s="139">
        <f>ROUND((SUM(M77:M96))/2,2)</f>
        <v>0</v>
      </c>
      <c r="N97" s="139"/>
      <c r="O97" s="139"/>
      <c r="P97" s="188"/>
      <c r="Q97" s="1"/>
      <c r="R97" s="1"/>
      <c r="S97" s="188">
        <f>ROUND((SUM(S77:S96))/2,2)</f>
        <v>23.02</v>
      </c>
      <c r="T97" s="1"/>
      <c r="U97" s="1"/>
      <c r="V97" s="196">
        <f>ROUND((SUM(V77:V96))/2,2)</f>
        <v>0</v>
      </c>
      <c r="W97" s="52"/>
    </row>
    <row r="98" spans="1:26" x14ac:dyDescent="0.3">
      <c r="A98" s="1"/>
      <c r="B98" s="211"/>
      <c r="C98" s="189"/>
      <c r="D98" s="390" t="s">
        <v>68</v>
      </c>
      <c r="E98" s="390"/>
      <c r="F98" s="191"/>
      <c r="G98" s="190"/>
      <c r="H98" s="191"/>
      <c r="I98" s="191">
        <f>ROUND((SUM(I77:I97))/3,2)</f>
        <v>0</v>
      </c>
      <c r="J98" s="217"/>
      <c r="K98" s="217">
        <f>ROUND((SUM(K77:K97))/3,2)</f>
        <v>0</v>
      </c>
      <c r="L98" s="217">
        <f>ROUND((SUM(L77:L97))/3,2)</f>
        <v>0</v>
      </c>
      <c r="M98" s="217">
        <f>ROUND((SUM(M77:M97))/3,2)</f>
        <v>0</v>
      </c>
      <c r="N98" s="217"/>
      <c r="O98" s="217"/>
      <c r="P98" s="190"/>
      <c r="Q98" s="189"/>
      <c r="R98" s="189"/>
      <c r="S98" s="190">
        <f>ROUND((SUM(S77:S97))/3,2)</f>
        <v>23.02</v>
      </c>
      <c r="T98" s="189"/>
      <c r="U98" s="189"/>
      <c r="V98" s="198">
        <f>ROUND((SUM(V77:V97))/3,2)</f>
        <v>0</v>
      </c>
      <c r="W98" s="52"/>
      <c r="Y98">
        <f>(SUM(Y77:Y97))</f>
        <v>0</v>
      </c>
      <c r="Z98">
        <f>(SUM(Z77:Z97))</f>
        <v>0</v>
      </c>
    </row>
  </sheetData>
  <mergeCells count="65">
    <mergeCell ref="D98:E98"/>
    <mergeCell ref="D84:E84"/>
    <mergeCell ref="D85:E85"/>
    <mergeCell ref="D86:E86"/>
    <mergeCell ref="D88:E88"/>
    <mergeCell ref="D89:E89"/>
    <mergeCell ref="D90:E90"/>
    <mergeCell ref="D91:E91"/>
    <mergeCell ref="D93:E93"/>
    <mergeCell ref="D94:E94"/>
    <mergeCell ref="D95:E95"/>
    <mergeCell ref="D97:E97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FD185604-9D00-483E-8AD1-4ED1BEE8C4B3}"/>
    <hyperlink ref="E1:F1" location="A54:A54" tooltip="Klikni na prechod ku rekapitulácii..." display="Rekapitulácia rozpočtu" xr:uid="{84E54CAD-91CB-4B6E-A62E-4294D71323E0}"/>
    <hyperlink ref="H1:I1" location="B76:B76" tooltip="Klikni na prechod ku Rozpočet..." display="Rozpočet" xr:uid="{579E0183-9F1D-43DB-9F49-85856B98F47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 xml:space="preserve">&amp;C&amp;B&amp; Rozpočet Oprava miestnych komunikácií v meste Stropkov / Ul. J. Kráľa 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Rekapitulácia</vt:lpstr>
      <vt:lpstr>Krycí list stavby</vt:lpstr>
      <vt:lpstr>SO 15776</vt:lpstr>
      <vt:lpstr>SO 15778</vt:lpstr>
      <vt:lpstr>SO 15779</vt:lpstr>
      <vt:lpstr>SO 15780</vt:lpstr>
      <vt:lpstr>'SO 15776'!Oblasť_tlače</vt:lpstr>
      <vt:lpstr>'SO 15778'!Oblasť_tlače</vt:lpstr>
      <vt:lpstr>'SO 15779'!Oblasť_tlače</vt:lpstr>
      <vt:lpstr>'SO 15780'!Oblasť_tlače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2022-06-17T05:55:46Z</dcterms:created>
  <dcterms:modified xsi:type="dcterms:W3CDTF">2022-06-17T06:10:59Z</dcterms:modified>
</cp:coreProperties>
</file>