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555" windowWidth="18885" windowHeight="6735" firstSheet="1" activeTab="1"/>
  </bookViews>
  <sheets>
    <sheet name="Rekapitulácia stavby" sheetId="1" state="veryHidden" r:id="rId1"/>
    <sheet name="SO-01 - Domov sociálnych ..." sheetId="2" r:id="rId2"/>
  </sheets>
  <definedNames>
    <definedName name="_xlnm._FilterDatabase" localSheetId="1" hidden="1">'SO-01 - Domov sociálnych ...'!$C$135:$K$781</definedName>
    <definedName name="_xlnm.Print_Titles" localSheetId="0">'Rekapitulácia stavby'!$92:$92</definedName>
    <definedName name="_xlnm.Print_Titles" localSheetId="1">'SO-01 - Domov sociálnych ...'!$135:$135</definedName>
    <definedName name="_xlnm.Print_Area" localSheetId="0">'Rekapitulácia stavby'!$D$4:$AO$76,'Rekapitulácia stavby'!$C$82:$AQ$96</definedName>
    <definedName name="_xlnm.Print_Area" localSheetId="1">'SO-01 - Domov sociálnych ...'!$C$4:$J$73,'SO-01 - Domov sociálnych ...'!$C$79:$J$117,'SO-01 - Domov sociálnych ...'!$C$123:$J$781</definedName>
  </definedNames>
  <calcPr calcId="145621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781" i="2"/>
  <c r="BH781" i="2"/>
  <c r="BG781" i="2"/>
  <c r="BE781" i="2"/>
  <c r="T781" i="2"/>
  <c r="R781" i="2"/>
  <c r="P781" i="2"/>
  <c r="BI780" i="2"/>
  <c r="BH780" i="2"/>
  <c r="BG780" i="2"/>
  <c r="BE780" i="2"/>
  <c r="T780" i="2"/>
  <c r="R780" i="2"/>
  <c r="P780" i="2"/>
  <c r="BI779" i="2"/>
  <c r="BH779" i="2"/>
  <c r="BG779" i="2"/>
  <c r="BE779" i="2"/>
  <c r="T779" i="2"/>
  <c r="R779" i="2"/>
  <c r="P779" i="2"/>
  <c r="BI775" i="2"/>
  <c r="BH775" i="2"/>
  <c r="BG775" i="2"/>
  <c r="BE775" i="2"/>
  <c r="T775" i="2"/>
  <c r="R775" i="2"/>
  <c r="P775" i="2"/>
  <c r="BI774" i="2"/>
  <c r="BH774" i="2"/>
  <c r="BG774" i="2"/>
  <c r="BE774" i="2"/>
  <c r="T774" i="2"/>
  <c r="R774" i="2"/>
  <c r="P774" i="2"/>
  <c r="BI772" i="2"/>
  <c r="BH772" i="2"/>
  <c r="BG772" i="2"/>
  <c r="BE772" i="2"/>
  <c r="T772" i="2"/>
  <c r="R772" i="2"/>
  <c r="P772" i="2"/>
  <c r="BI770" i="2"/>
  <c r="BH770" i="2"/>
  <c r="BG770" i="2"/>
  <c r="BE770" i="2"/>
  <c r="T770" i="2"/>
  <c r="R770" i="2"/>
  <c r="P770" i="2"/>
  <c r="BI741" i="2"/>
  <c r="BH741" i="2"/>
  <c r="BG741" i="2"/>
  <c r="BE741" i="2"/>
  <c r="T741" i="2"/>
  <c r="R741" i="2"/>
  <c r="P741" i="2"/>
  <c r="BI739" i="2"/>
  <c r="BH739" i="2"/>
  <c r="BG739" i="2"/>
  <c r="BE739" i="2"/>
  <c r="T739" i="2"/>
  <c r="R739" i="2"/>
  <c r="P739" i="2"/>
  <c r="BI738" i="2"/>
  <c r="BH738" i="2"/>
  <c r="BG738" i="2"/>
  <c r="BE738" i="2"/>
  <c r="T738" i="2"/>
  <c r="R738" i="2"/>
  <c r="P738" i="2"/>
  <c r="BI725" i="2"/>
  <c r="BH725" i="2"/>
  <c r="BG725" i="2"/>
  <c r="BE725" i="2"/>
  <c r="T725" i="2"/>
  <c r="R725" i="2"/>
  <c r="P725" i="2"/>
  <c r="BI723" i="2"/>
  <c r="BH723" i="2"/>
  <c r="BG723" i="2"/>
  <c r="BE723" i="2"/>
  <c r="T723" i="2"/>
  <c r="R723" i="2"/>
  <c r="P723" i="2"/>
  <c r="BI722" i="2"/>
  <c r="BH722" i="2"/>
  <c r="BG722" i="2"/>
  <c r="BE722" i="2"/>
  <c r="T722" i="2"/>
  <c r="R722" i="2"/>
  <c r="P722" i="2"/>
  <c r="BI720" i="2"/>
  <c r="BH720" i="2"/>
  <c r="BG720" i="2"/>
  <c r="BE720" i="2"/>
  <c r="T720" i="2"/>
  <c r="R720" i="2"/>
  <c r="P720" i="2"/>
  <c r="BI718" i="2"/>
  <c r="BH718" i="2"/>
  <c r="BG718" i="2"/>
  <c r="BE718" i="2"/>
  <c r="T718" i="2"/>
  <c r="R718" i="2"/>
  <c r="P718" i="2"/>
  <c r="BI711" i="2"/>
  <c r="BH711" i="2"/>
  <c r="BG711" i="2"/>
  <c r="BE711" i="2"/>
  <c r="T711" i="2"/>
  <c r="R711" i="2"/>
  <c r="P711" i="2"/>
  <c r="BI709" i="2"/>
  <c r="BH709" i="2"/>
  <c r="BG709" i="2"/>
  <c r="BE709" i="2"/>
  <c r="T709" i="2"/>
  <c r="R709" i="2"/>
  <c r="P709" i="2"/>
  <c r="BI707" i="2"/>
  <c r="BH707" i="2"/>
  <c r="BG707" i="2"/>
  <c r="BE707" i="2"/>
  <c r="T707" i="2"/>
  <c r="R707" i="2"/>
  <c r="P707" i="2"/>
  <c r="BI706" i="2"/>
  <c r="BH706" i="2"/>
  <c r="BG706" i="2"/>
  <c r="BE706" i="2"/>
  <c r="T706" i="2"/>
  <c r="R706" i="2"/>
  <c r="P706" i="2"/>
  <c r="BI701" i="2"/>
  <c r="BH701" i="2"/>
  <c r="BG701" i="2"/>
  <c r="BE701" i="2"/>
  <c r="T701" i="2"/>
  <c r="R701" i="2"/>
  <c r="P701" i="2"/>
  <c r="BI699" i="2"/>
  <c r="BH699" i="2"/>
  <c r="BG699" i="2"/>
  <c r="BE699" i="2"/>
  <c r="T699" i="2"/>
  <c r="R699" i="2"/>
  <c r="P699" i="2"/>
  <c r="BI698" i="2"/>
  <c r="BH698" i="2"/>
  <c r="BG698" i="2"/>
  <c r="BE698" i="2"/>
  <c r="T698" i="2"/>
  <c r="R698" i="2"/>
  <c r="P698" i="2"/>
  <c r="BI697" i="2"/>
  <c r="BH697" i="2"/>
  <c r="BG697" i="2"/>
  <c r="BE697" i="2"/>
  <c r="T697" i="2"/>
  <c r="R697" i="2"/>
  <c r="P697" i="2"/>
  <c r="BI696" i="2"/>
  <c r="BH696" i="2"/>
  <c r="BG696" i="2"/>
  <c r="BE696" i="2"/>
  <c r="T696" i="2"/>
  <c r="R696" i="2"/>
  <c r="P696" i="2"/>
  <c r="BI694" i="2"/>
  <c r="BH694" i="2"/>
  <c r="BG694" i="2"/>
  <c r="BE694" i="2"/>
  <c r="T694" i="2"/>
  <c r="R694" i="2"/>
  <c r="P694" i="2"/>
  <c r="BI692" i="2"/>
  <c r="BH692" i="2"/>
  <c r="BG692" i="2"/>
  <c r="BE692" i="2"/>
  <c r="T692" i="2"/>
  <c r="R692" i="2"/>
  <c r="P692" i="2"/>
  <c r="BI690" i="2"/>
  <c r="BH690" i="2"/>
  <c r="BG690" i="2"/>
  <c r="BE690" i="2"/>
  <c r="T690" i="2"/>
  <c r="R690" i="2"/>
  <c r="P690" i="2"/>
  <c r="BI686" i="2"/>
  <c r="BH686" i="2"/>
  <c r="BG686" i="2"/>
  <c r="BE686" i="2"/>
  <c r="T686" i="2"/>
  <c r="R686" i="2"/>
  <c r="P686" i="2"/>
  <c r="BI680" i="2"/>
  <c r="BH680" i="2"/>
  <c r="BG680" i="2"/>
  <c r="BE680" i="2"/>
  <c r="T680" i="2"/>
  <c r="R680" i="2"/>
  <c r="P680" i="2"/>
  <c r="BI674" i="2"/>
  <c r="BH674" i="2"/>
  <c r="BG674" i="2"/>
  <c r="BE674" i="2"/>
  <c r="T674" i="2"/>
  <c r="R674" i="2"/>
  <c r="P674" i="2"/>
  <c r="BI667" i="2"/>
  <c r="BH667" i="2"/>
  <c r="BG667" i="2"/>
  <c r="BE667" i="2"/>
  <c r="T667" i="2"/>
  <c r="R667" i="2"/>
  <c r="P667" i="2"/>
  <c r="BI662" i="2"/>
  <c r="BH662" i="2"/>
  <c r="BG662" i="2"/>
  <c r="BE662" i="2"/>
  <c r="T662" i="2"/>
  <c r="R662" i="2"/>
  <c r="P662" i="2"/>
  <c r="BI654" i="2"/>
  <c r="BH654" i="2"/>
  <c r="BG654" i="2"/>
  <c r="BE654" i="2"/>
  <c r="T654" i="2"/>
  <c r="R654" i="2"/>
  <c r="P654" i="2"/>
  <c r="BI652" i="2"/>
  <c r="BH652" i="2"/>
  <c r="BG652" i="2"/>
  <c r="BE652" i="2"/>
  <c r="T652" i="2"/>
  <c r="R652" i="2"/>
  <c r="P652" i="2"/>
  <c r="BI651" i="2"/>
  <c r="BH651" i="2"/>
  <c r="BG651" i="2"/>
  <c r="BE651" i="2"/>
  <c r="T651" i="2"/>
  <c r="R651" i="2"/>
  <c r="P651" i="2"/>
  <c r="BI649" i="2"/>
  <c r="BH649" i="2"/>
  <c r="BG649" i="2"/>
  <c r="BE649" i="2"/>
  <c r="T649" i="2"/>
  <c r="R649" i="2"/>
  <c r="P649" i="2"/>
  <c r="BI647" i="2"/>
  <c r="BH647" i="2"/>
  <c r="BG647" i="2"/>
  <c r="BE647" i="2"/>
  <c r="T647" i="2"/>
  <c r="R647" i="2"/>
  <c r="P647" i="2"/>
  <c r="BI643" i="2"/>
  <c r="BH643" i="2"/>
  <c r="BG643" i="2"/>
  <c r="BE643" i="2"/>
  <c r="T643" i="2"/>
  <c r="R643" i="2"/>
  <c r="P643" i="2"/>
  <c r="BI641" i="2"/>
  <c r="BH641" i="2"/>
  <c r="BG641" i="2"/>
  <c r="BE641" i="2"/>
  <c r="T641" i="2"/>
  <c r="R641" i="2"/>
  <c r="P641" i="2"/>
  <c r="BI633" i="2"/>
  <c r="BH633" i="2"/>
  <c r="BG633" i="2"/>
  <c r="BE633" i="2"/>
  <c r="T633" i="2"/>
  <c r="R633" i="2"/>
  <c r="P633" i="2"/>
  <c r="BI625" i="2"/>
  <c r="BH625" i="2"/>
  <c r="BG625" i="2"/>
  <c r="BE625" i="2"/>
  <c r="T625" i="2"/>
  <c r="R625" i="2"/>
  <c r="P625" i="2"/>
  <c r="BI623" i="2"/>
  <c r="BH623" i="2"/>
  <c r="BG623" i="2"/>
  <c r="BE623" i="2"/>
  <c r="T623" i="2"/>
  <c r="R623" i="2"/>
  <c r="P623" i="2"/>
  <c r="BI621" i="2"/>
  <c r="BH621" i="2"/>
  <c r="BG621" i="2"/>
  <c r="BE621" i="2"/>
  <c r="T621" i="2"/>
  <c r="R621" i="2"/>
  <c r="P621" i="2"/>
  <c r="BI620" i="2"/>
  <c r="BH620" i="2"/>
  <c r="BG620" i="2"/>
  <c r="BE620" i="2"/>
  <c r="T620" i="2"/>
  <c r="R620" i="2"/>
  <c r="P620" i="2"/>
  <c r="BI618" i="2"/>
  <c r="BH618" i="2"/>
  <c r="BG618" i="2"/>
  <c r="BE618" i="2"/>
  <c r="T618" i="2"/>
  <c r="R618" i="2"/>
  <c r="P618" i="2"/>
  <c r="BI615" i="2"/>
  <c r="BH615" i="2"/>
  <c r="BG615" i="2"/>
  <c r="BE615" i="2"/>
  <c r="T615" i="2"/>
  <c r="R615" i="2"/>
  <c r="P615" i="2"/>
  <c r="BI613" i="2"/>
  <c r="BH613" i="2"/>
  <c r="BG613" i="2"/>
  <c r="BE613" i="2"/>
  <c r="T613" i="2"/>
  <c r="R613" i="2"/>
  <c r="P613" i="2"/>
  <c r="BI610" i="2"/>
  <c r="BH610" i="2"/>
  <c r="BG610" i="2"/>
  <c r="BE610" i="2"/>
  <c r="T610" i="2"/>
  <c r="R610" i="2"/>
  <c r="P610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2" i="2"/>
  <c r="BH602" i="2"/>
  <c r="BG602" i="2"/>
  <c r="BE602" i="2"/>
  <c r="T602" i="2"/>
  <c r="R602" i="2"/>
  <c r="P602" i="2"/>
  <c r="BI599" i="2"/>
  <c r="BH599" i="2"/>
  <c r="BG599" i="2"/>
  <c r="BE599" i="2"/>
  <c r="T599" i="2"/>
  <c r="R599" i="2"/>
  <c r="P599" i="2"/>
  <c r="BI597" i="2"/>
  <c r="BH597" i="2"/>
  <c r="BG597" i="2"/>
  <c r="BE597" i="2"/>
  <c r="T597" i="2"/>
  <c r="R597" i="2"/>
  <c r="P597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2" i="2"/>
  <c r="BH592" i="2"/>
  <c r="BG592" i="2"/>
  <c r="BE592" i="2"/>
  <c r="T592" i="2"/>
  <c r="R592" i="2"/>
  <c r="P592" i="2"/>
  <c r="BI590" i="2"/>
  <c r="BH590" i="2"/>
  <c r="BG590" i="2"/>
  <c r="BE590" i="2"/>
  <c r="T590" i="2"/>
  <c r="R590" i="2"/>
  <c r="P590" i="2"/>
  <c r="BI588" i="2"/>
  <c r="BH588" i="2"/>
  <c r="BG588" i="2"/>
  <c r="BE588" i="2"/>
  <c r="T588" i="2"/>
  <c r="R588" i="2"/>
  <c r="P588" i="2"/>
  <c r="BI587" i="2"/>
  <c r="BH587" i="2"/>
  <c r="BG587" i="2"/>
  <c r="BE587" i="2"/>
  <c r="T587" i="2"/>
  <c r="R587" i="2"/>
  <c r="P587" i="2"/>
  <c r="BI585" i="2"/>
  <c r="BH585" i="2"/>
  <c r="BG585" i="2"/>
  <c r="BE585" i="2"/>
  <c r="T585" i="2"/>
  <c r="R585" i="2"/>
  <c r="P585" i="2"/>
  <c r="BI583" i="2"/>
  <c r="BH583" i="2"/>
  <c r="BG583" i="2"/>
  <c r="BE583" i="2"/>
  <c r="T583" i="2"/>
  <c r="R583" i="2"/>
  <c r="P583" i="2"/>
  <c r="BI581" i="2"/>
  <c r="BH581" i="2"/>
  <c r="BG581" i="2"/>
  <c r="BE581" i="2"/>
  <c r="T581" i="2"/>
  <c r="R581" i="2"/>
  <c r="P581" i="2"/>
  <c r="BI579" i="2"/>
  <c r="BH579" i="2"/>
  <c r="BG579" i="2"/>
  <c r="BE579" i="2"/>
  <c r="T579" i="2"/>
  <c r="R579" i="2"/>
  <c r="P579" i="2"/>
  <c r="BI574" i="2"/>
  <c r="BH574" i="2"/>
  <c r="BG574" i="2"/>
  <c r="BE574" i="2"/>
  <c r="T574" i="2"/>
  <c r="R574" i="2"/>
  <c r="P574" i="2"/>
  <c r="BI571" i="2"/>
  <c r="BH571" i="2"/>
  <c r="BG571" i="2"/>
  <c r="BE571" i="2"/>
  <c r="T571" i="2"/>
  <c r="R571" i="2"/>
  <c r="P571" i="2"/>
  <c r="BI567" i="2"/>
  <c r="BH567" i="2"/>
  <c r="BG567" i="2"/>
  <c r="BE567" i="2"/>
  <c r="T567" i="2"/>
  <c r="R567" i="2"/>
  <c r="P567" i="2"/>
  <c r="BI565" i="2"/>
  <c r="BH565" i="2"/>
  <c r="BG565" i="2"/>
  <c r="BE565" i="2"/>
  <c r="T565" i="2"/>
  <c r="R565" i="2"/>
  <c r="P565" i="2"/>
  <c r="BI563" i="2"/>
  <c r="BH563" i="2"/>
  <c r="BG563" i="2"/>
  <c r="BE563" i="2"/>
  <c r="T563" i="2"/>
  <c r="R563" i="2"/>
  <c r="P563" i="2"/>
  <c r="BI561" i="2"/>
  <c r="BH561" i="2"/>
  <c r="BG561" i="2"/>
  <c r="BE561" i="2"/>
  <c r="T561" i="2"/>
  <c r="R561" i="2"/>
  <c r="P561" i="2"/>
  <c r="BI558" i="2"/>
  <c r="BH558" i="2"/>
  <c r="BG558" i="2"/>
  <c r="BE558" i="2"/>
  <c r="T558" i="2"/>
  <c r="R558" i="2"/>
  <c r="P558" i="2"/>
  <c r="BI554" i="2"/>
  <c r="BH554" i="2"/>
  <c r="BG554" i="2"/>
  <c r="BE554" i="2"/>
  <c r="T554" i="2"/>
  <c r="R554" i="2"/>
  <c r="P554" i="2"/>
  <c r="BI552" i="2"/>
  <c r="BH552" i="2"/>
  <c r="BG552" i="2"/>
  <c r="BE552" i="2"/>
  <c r="T552" i="2"/>
  <c r="R552" i="2"/>
  <c r="P552" i="2"/>
  <c r="BI550" i="2"/>
  <c r="BH550" i="2"/>
  <c r="BG550" i="2"/>
  <c r="BE550" i="2"/>
  <c r="T550" i="2"/>
  <c r="R550" i="2"/>
  <c r="P550" i="2"/>
  <c r="BI547" i="2"/>
  <c r="BH547" i="2"/>
  <c r="BG547" i="2"/>
  <c r="BE547" i="2"/>
  <c r="T547" i="2"/>
  <c r="T546" i="2"/>
  <c r="R547" i="2"/>
  <c r="R546" i="2" s="1"/>
  <c r="P547" i="2"/>
  <c r="P546" i="2" s="1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29" i="2"/>
  <c r="BH529" i="2"/>
  <c r="BG529" i="2"/>
  <c r="BE529" i="2"/>
  <c r="T529" i="2"/>
  <c r="R529" i="2"/>
  <c r="P529" i="2"/>
  <c r="BI527" i="2"/>
  <c r="BH527" i="2"/>
  <c r="BG527" i="2"/>
  <c r="BE527" i="2"/>
  <c r="T527" i="2"/>
  <c r="R527" i="2"/>
  <c r="P527" i="2"/>
  <c r="BI520" i="2"/>
  <c r="BH520" i="2"/>
  <c r="BG520" i="2"/>
  <c r="BE520" i="2"/>
  <c r="T520" i="2"/>
  <c r="R520" i="2"/>
  <c r="P520" i="2"/>
  <c r="BI517" i="2"/>
  <c r="BH517" i="2"/>
  <c r="BG517" i="2"/>
  <c r="BE517" i="2"/>
  <c r="T517" i="2"/>
  <c r="R517" i="2"/>
  <c r="P517" i="2"/>
  <c r="BI515" i="2"/>
  <c r="BH515" i="2"/>
  <c r="BG515" i="2"/>
  <c r="BE515" i="2"/>
  <c r="T515" i="2"/>
  <c r="R515" i="2"/>
  <c r="P515" i="2"/>
  <c r="BI513" i="2"/>
  <c r="BH513" i="2"/>
  <c r="BG513" i="2"/>
  <c r="BE513" i="2"/>
  <c r="T513" i="2"/>
  <c r="R513" i="2"/>
  <c r="P513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2" i="2"/>
  <c r="BH502" i="2"/>
  <c r="BG502" i="2"/>
  <c r="BE502" i="2"/>
  <c r="T502" i="2"/>
  <c r="R502" i="2"/>
  <c r="P502" i="2"/>
  <c r="BI495" i="2"/>
  <c r="BH495" i="2"/>
  <c r="BG495" i="2"/>
  <c r="BE495" i="2"/>
  <c r="T495" i="2"/>
  <c r="R495" i="2"/>
  <c r="P495" i="2"/>
  <c r="BI490" i="2"/>
  <c r="BH490" i="2"/>
  <c r="BG490" i="2"/>
  <c r="BE490" i="2"/>
  <c r="T490" i="2"/>
  <c r="R490" i="2"/>
  <c r="P490" i="2"/>
  <c r="BI484" i="2"/>
  <c r="BH484" i="2"/>
  <c r="BG484" i="2"/>
  <c r="BE484" i="2"/>
  <c r="T484" i="2"/>
  <c r="R484" i="2"/>
  <c r="P484" i="2"/>
  <c r="BI481" i="2"/>
  <c r="BH481" i="2"/>
  <c r="BG481" i="2"/>
  <c r="BE481" i="2"/>
  <c r="T481" i="2"/>
  <c r="R481" i="2"/>
  <c r="P481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1" i="2"/>
  <c r="BH441" i="2"/>
  <c r="BG441" i="2"/>
  <c r="BE441" i="2"/>
  <c r="T441" i="2"/>
  <c r="R441" i="2"/>
  <c r="P441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5" i="2"/>
  <c r="BH435" i="2"/>
  <c r="BG435" i="2"/>
  <c r="BE435" i="2"/>
  <c r="T435" i="2"/>
  <c r="R435" i="2"/>
  <c r="P435" i="2"/>
  <c r="BI433" i="2"/>
  <c r="BH433" i="2"/>
  <c r="BG433" i="2"/>
  <c r="BE433" i="2"/>
  <c r="T433" i="2"/>
  <c r="R433" i="2"/>
  <c r="P433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6" i="2"/>
  <c r="BH426" i="2"/>
  <c r="BG426" i="2"/>
  <c r="BE426" i="2"/>
  <c r="T426" i="2"/>
  <c r="R426" i="2"/>
  <c r="P426" i="2"/>
  <c r="BI424" i="2"/>
  <c r="BH424" i="2"/>
  <c r="BG424" i="2"/>
  <c r="BE424" i="2"/>
  <c r="T424" i="2"/>
  <c r="R424" i="2"/>
  <c r="P424" i="2"/>
  <c r="BI419" i="2"/>
  <c r="BH419" i="2"/>
  <c r="BG419" i="2"/>
  <c r="BE419" i="2"/>
  <c r="T419" i="2"/>
  <c r="R419" i="2"/>
  <c r="P419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4" i="2"/>
  <c r="BH414" i="2"/>
  <c r="BG414" i="2"/>
  <c r="BE414" i="2"/>
  <c r="T414" i="2"/>
  <c r="R414" i="2"/>
  <c r="P414" i="2"/>
  <c r="BI412" i="2"/>
  <c r="BH412" i="2"/>
  <c r="BG412" i="2"/>
  <c r="BE412" i="2"/>
  <c r="T412" i="2"/>
  <c r="R412" i="2"/>
  <c r="P412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386" i="2"/>
  <c r="BH386" i="2"/>
  <c r="BG386" i="2"/>
  <c r="BE386" i="2"/>
  <c r="T386" i="2"/>
  <c r="R386" i="2"/>
  <c r="P386" i="2"/>
  <c r="BI363" i="2"/>
  <c r="BH363" i="2"/>
  <c r="BG363" i="2"/>
  <c r="BE363" i="2"/>
  <c r="T363" i="2"/>
  <c r="R363" i="2"/>
  <c r="P363" i="2"/>
  <c r="BI356" i="2"/>
  <c r="BH356" i="2"/>
  <c r="BG356" i="2"/>
  <c r="BE356" i="2"/>
  <c r="T356" i="2"/>
  <c r="R356" i="2"/>
  <c r="P356" i="2"/>
  <c r="BI345" i="2"/>
  <c r="BH345" i="2"/>
  <c r="BG345" i="2"/>
  <c r="BE345" i="2"/>
  <c r="T345" i="2"/>
  <c r="R345" i="2"/>
  <c r="P345" i="2"/>
  <c r="BI329" i="2"/>
  <c r="BH329" i="2"/>
  <c r="BG329" i="2"/>
  <c r="BE329" i="2"/>
  <c r="T329" i="2"/>
  <c r="R329" i="2"/>
  <c r="P329" i="2"/>
  <c r="BI315" i="2"/>
  <c r="BH315" i="2"/>
  <c r="BG315" i="2"/>
  <c r="BE315" i="2"/>
  <c r="T315" i="2"/>
  <c r="R315" i="2"/>
  <c r="P315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296" i="2"/>
  <c r="BH296" i="2"/>
  <c r="BG296" i="2"/>
  <c r="BE296" i="2"/>
  <c r="T296" i="2"/>
  <c r="R296" i="2"/>
  <c r="P296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78" i="2"/>
  <c r="BH278" i="2"/>
  <c r="BG278" i="2"/>
  <c r="BE278" i="2"/>
  <c r="T278" i="2"/>
  <c r="R278" i="2"/>
  <c r="P278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44" i="2"/>
  <c r="BH244" i="2"/>
  <c r="BG244" i="2"/>
  <c r="BE244" i="2"/>
  <c r="T244" i="2"/>
  <c r="R244" i="2"/>
  <c r="P244" i="2"/>
  <c r="BI227" i="2"/>
  <c r="BH227" i="2"/>
  <c r="BG227" i="2"/>
  <c r="BE227" i="2"/>
  <c r="T227" i="2"/>
  <c r="R227" i="2"/>
  <c r="P227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R218" i="2"/>
  <c r="P218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193" i="2"/>
  <c r="BH193" i="2"/>
  <c r="BG193" i="2"/>
  <c r="BE193" i="2"/>
  <c r="T193" i="2"/>
  <c r="R193" i="2"/>
  <c r="P193" i="2"/>
  <c r="BI189" i="2"/>
  <c r="BH189" i="2"/>
  <c r="BG189" i="2"/>
  <c r="BE189" i="2"/>
  <c r="T189" i="2"/>
  <c r="R189" i="2"/>
  <c r="P189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39" i="2"/>
  <c r="BH139" i="2"/>
  <c r="BG139" i="2"/>
  <c r="BE139" i="2"/>
  <c r="T139" i="2"/>
  <c r="R139" i="2"/>
  <c r="P139" i="2"/>
  <c r="J132" i="2"/>
  <c r="F132" i="2"/>
  <c r="F130" i="2"/>
  <c r="E128" i="2"/>
  <c r="J88" i="2"/>
  <c r="F88" i="2"/>
  <c r="F86" i="2"/>
  <c r="E84" i="2"/>
  <c r="J24" i="2"/>
  <c r="E24" i="2"/>
  <c r="J89" i="2" s="1"/>
  <c r="J23" i="2"/>
  <c r="J18" i="2"/>
  <c r="E18" i="2"/>
  <c r="F133" i="2"/>
  <c r="J17" i="2"/>
  <c r="J12" i="2"/>
  <c r="J86" i="2"/>
  <c r="E7" i="2"/>
  <c r="E126" i="2" s="1"/>
  <c r="L90" i="1"/>
  <c r="AM90" i="1"/>
  <c r="AM89" i="1"/>
  <c r="L89" i="1"/>
  <c r="AM87" i="1"/>
  <c r="L87" i="1"/>
  <c r="L85" i="1"/>
  <c r="L84" i="1"/>
  <c r="J690" i="2"/>
  <c r="BK565" i="2"/>
  <c r="BK536" i="2"/>
  <c r="BK173" i="2"/>
  <c r="BK775" i="2"/>
  <c r="BK720" i="2"/>
  <c r="J696" i="2"/>
  <c r="BK618" i="2"/>
  <c r="J587" i="2"/>
  <c r="J490" i="2"/>
  <c r="BK315" i="2"/>
  <c r="BK770" i="2"/>
  <c r="J662" i="2"/>
  <c r="BK574" i="2"/>
  <c r="BK529" i="2"/>
  <c r="J271" i="2"/>
  <c r="BK738" i="2"/>
  <c r="J620" i="2"/>
  <c r="BK515" i="2"/>
  <c r="J414" i="2"/>
  <c r="BK214" i="2"/>
  <c r="J709" i="2"/>
  <c r="J581" i="2"/>
  <c r="BK535" i="2"/>
  <c r="J438" i="2"/>
  <c r="BK363" i="2"/>
  <c r="BK266" i="2"/>
  <c r="J602" i="2"/>
  <c r="BK478" i="2"/>
  <c r="J426" i="2"/>
  <c r="J278" i="2"/>
  <c r="BK718" i="2"/>
  <c r="BK615" i="2"/>
  <c r="J583" i="2"/>
  <c r="J507" i="2"/>
  <c r="BK696" i="2"/>
  <c r="BK595" i="2"/>
  <c r="J386" i="2"/>
  <c r="J189" i="2"/>
  <c r="J779" i="2"/>
  <c r="BK722" i="2"/>
  <c r="BK698" i="2"/>
  <c r="J615" i="2"/>
  <c r="BK554" i="2"/>
  <c r="J439" i="2"/>
  <c r="BK244" i="2"/>
  <c r="BK168" i="2"/>
  <c r="J772" i="2"/>
  <c r="J697" i="2"/>
  <c r="J613" i="2"/>
  <c r="J554" i="2"/>
  <c r="J419" i="2"/>
  <c r="BK221" i="2"/>
  <c r="J674" i="2"/>
  <c r="J565" i="2"/>
  <c r="J495" i="2"/>
  <c r="BK307" i="2"/>
  <c r="BK264" i="2"/>
  <c r="J647" i="2"/>
  <c r="BK583" i="2"/>
  <c r="J520" i="2"/>
  <c r="J435" i="2"/>
  <c r="J315" i="2"/>
  <c r="J148" i="2"/>
  <c r="J534" i="2"/>
  <c r="J463" i="2"/>
  <c r="J356" i="2"/>
  <c r="J269" i="2"/>
  <c r="BK709" i="2"/>
  <c r="BK613" i="2"/>
  <c r="J417" i="2"/>
  <c r="J741" i="2"/>
  <c r="BK588" i="2"/>
  <c r="BK458" i="2"/>
  <c r="BK204" i="2"/>
  <c r="BK772" i="2"/>
  <c r="J718" i="2"/>
  <c r="BK667" i="2"/>
  <c r="BK620" i="2"/>
  <c r="J595" i="2"/>
  <c r="BK505" i="2"/>
  <c r="BK449" i="2"/>
  <c r="J305" i="2"/>
  <c r="J780" i="2"/>
  <c r="BK739" i="2"/>
  <c r="BK643" i="2"/>
  <c r="BK567" i="2"/>
  <c r="J484" i="2"/>
  <c r="J266" i="2"/>
  <c r="J701" i="2"/>
  <c r="BK625" i="2"/>
  <c r="BK594" i="2"/>
  <c r="J429" i="2"/>
  <c r="BK305" i="2"/>
  <c r="BK692" i="2"/>
  <c r="J651" i="2"/>
  <c r="BK587" i="2"/>
  <c r="BK537" i="2"/>
  <c r="BK417" i="2"/>
  <c r="J304" i="2"/>
  <c r="J574" i="2"/>
  <c r="BK479" i="2"/>
  <c r="BK428" i="2"/>
  <c r="AS94" i="1"/>
  <c r="BK699" i="2"/>
  <c r="J588" i="2"/>
  <c r="J448" i="2"/>
  <c r="BK623" i="2"/>
  <c r="BK531" i="2"/>
  <c r="BK457" i="2"/>
  <c r="BK268" i="2"/>
  <c r="J204" i="2"/>
  <c r="BK163" i="2"/>
  <c r="BK694" i="2"/>
  <c r="J550" i="2"/>
  <c r="J244" i="2"/>
  <c r="J161" i="2"/>
  <c r="J770" i="2"/>
  <c r="J711" i="2"/>
  <c r="BK621" i="2"/>
  <c r="J592" i="2"/>
  <c r="BK517" i="2"/>
  <c r="J464" i="2"/>
  <c r="J218" i="2"/>
  <c r="BK774" i="2"/>
  <c r="BK690" i="2"/>
  <c r="BK605" i="2"/>
  <c r="J527" i="2"/>
  <c r="BK410" i="2"/>
  <c r="BK725" i="2"/>
  <c r="BK602" i="2"/>
  <c r="J535" i="2"/>
  <c r="BK441" i="2"/>
  <c r="BK269" i="2"/>
  <c r="J168" i="2"/>
  <c r="BK590" i="2"/>
  <c r="J506" i="2"/>
  <c r="BK386" i="2"/>
  <c r="J268" i="2"/>
  <c r="J558" i="2"/>
  <c r="J531" i="2"/>
  <c r="BK304" i="2"/>
  <c r="J214" i="2"/>
  <c r="J706" i="2"/>
  <c r="J623" i="2"/>
  <c r="BK585" i="2"/>
  <c r="BK527" i="2"/>
  <c r="J725" i="2"/>
  <c r="J597" i="2"/>
  <c r="J561" i="2"/>
  <c r="BK429" i="2"/>
  <c r="J208" i="2"/>
  <c r="BK780" i="2"/>
  <c r="J699" i="2"/>
  <c r="BK641" i="2"/>
  <c r="J605" i="2"/>
  <c r="BK579" i="2"/>
  <c r="J502" i="2"/>
  <c r="BK416" i="2"/>
  <c r="BK151" i="2"/>
  <c r="J775" i="2"/>
  <c r="BK654" i="2"/>
  <c r="BK604" i="2"/>
  <c r="BK547" i="2"/>
  <c r="BK296" i="2"/>
  <c r="J694" i="2"/>
  <c r="BK647" i="2"/>
  <c r="BK563" i="2"/>
  <c r="J458" i="2"/>
  <c r="J363" i="2"/>
  <c r="BK711" i="2"/>
  <c r="BK674" i="2"/>
  <c r="J643" i="2"/>
  <c r="BK552" i="2"/>
  <c r="BK495" i="2"/>
  <c r="J410" i="2"/>
  <c r="J139" i="2"/>
  <c r="BK541" i="2"/>
  <c r="BK490" i="2"/>
  <c r="BK435" i="2"/>
  <c r="J286" i="2"/>
  <c r="J686" i="2"/>
  <c r="BK532" i="2"/>
  <c r="J433" i="2"/>
  <c r="J649" i="2"/>
  <c r="J563" i="2"/>
  <c r="BK513" i="2"/>
  <c r="J210" i="2"/>
  <c r="BK781" i="2"/>
  <c r="BK741" i="2"/>
  <c r="BK707" i="2"/>
  <c r="J625" i="2"/>
  <c r="BK607" i="2"/>
  <c r="BK534" i="2"/>
  <c r="BK484" i="2"/>
  <c r="J329" i="2"/>
  <c r="J163" i="2"/>
  <c r="J781" i="2"/>
  <c r="BK723" i="2"/>
  <c r="BK652" i="2"/>
  <c r="J585" i="2"/>
  <c r="J517" i="2"/>
  <c r="J722" i="2"/>
  <c r="J652" i="2"/>
  <c r="J618" i="2"/>
  <c r="J529" i="2"/>
  <c r="BK419" i="2"/>
  <c r="BK227" i="2"/>
  <c r="BK599" i="2"/>
  <c r="BK542" i="2"/>
  <c r="J441" i="2"/>
  <c r="J221" i="2"/>
  <c r="J680" i="2"/>
  <c r="J481" i="2"/>
  <c r="BK448" i="2"/>
  <c r="BK329" i="2"/>
  <c r="BK189" i="2"/>
  <c r="J641" i="2"/>
  <c r="J547" i="2"/>
  <c r="BK345" i="2"/>
  <c r="J307" i="2"/>
  <c r="BK271" i="2"/>
  <c r="J264" i="2"/>
  <c r="BK208" i="2"/>
  <c r="BK686" i="2"/>
  <c r="BK662" i="2"/>
  <c r="J633" i="2"/>
  <c r="BK608" i="2"/>
  <c r="BK597" i="2"/>
  <c r="BK520" i="2"/>
  <c r="BK481" i="2"/>
  <c r="J449" i="2"/>
  <c r="BK414" i="2"/>
  <c r="J285" i="2"/>
  <c r="BK210" i="2"/>
  <c r="BK167" i="2"/>
  <c r="BK148" i="2"/>
  <c r="J579" i="2"/>
  <c r="BK356" i="2"/>
  <c r="J167" i="2"/>
  <c r="J738" i="2"/>
  <c r="BK701" i="2"/>
  <c r="BK610" i="2"/>
  <c r="BK506" i="2"/>
  <c r="J428" i="2"/>
  <c r="BK206" i="2"/>
  <c r="J165" i="2"/>
  <c r="BK779" i="2"/>
  <c r="BK633" i="2"/>
  <c r="J536" i="2"/>
  <c r="J416" i="2"/>
  <c r="BK170" i="2"/>
  <c r="J723" i="2"/>
  <c r="BK581" i="2"/>
  <c r="BK507" i="2"/>
  <c r="J409" i="2"/>
  <c r="BK267" i="2"/>
  <c r="J170" i="2"/>
  <c r="BK680" i="2"/>
  <c r="J515" i="2"/>
  <c r="J345" i="2"/>
  <c r="BK165" i="2"/>
  <c r="BK550" i="2"/>
  <c r="J513" i="2"/>
  <c r="BK288" i="2"/>
  <c r="J212" i="2"/>
  <c r="J692" i="2"/>
  <c r="J590" i="2"/>
  <c r="J541" i="2"/>
  <c r="J457" i="2"/>
  <c r="BK649" i="2"/>
  <c r="BK592" i="2"/>
  <c r="J505" i="2"/>
  <c r="J478" i="2"/>
  <c r="BK426" i="2"/>
  <c r="BK412" i="2"/>
  <c r="BK278" i="2"/>
  <c r="BK218" i="2"/>
  <c r="J173" i="2"/>
  <c r="BK161" i="2"/>
  <c r="J146" i="2"/>
  <c r="J739" i="2"/>
  <c r="J720" i="2"/>
  <c r="J567" i="2"/>
  <c r="J542" i="2"/>
  <c r="J227" i="2"/>
  <c r="J774" i="2"/>
  <c r="BK706" i="2"/>
  <c r="BK697" i="2"/>
  <c r="J604" i="2"/>
  <c r="BK561" i="2"/>
  <c r="J479" i="2"/>
  <c r="BK286" i="2"/>
  <c r="BK193" i="2"/>
  <c r="BK146" i="2"/>
  <c r="J698" i="2"/>
  <c r="J621" i="2"/>
  <c r="BK558" i="2"/>
  <c r="BK433" i="2"/>
  <c r="J206" i="2"/>
  <c r="BK651" i="2"/>
  <c r="J607" i="2"/>
  <c r="J552" i="2"/>
  <c r="BK424" i="2"/>
  <c r="BK285" i="2"/>
  <c r="BK139" i="2"/>
  <c r="J571" i="2"/>
  <c r="BK463" i="2"/>
  <c r="J412" i="2"/>
  <c r="J151" i="2"/>
  <c r="J608" i="2"/>
  <c r="J537" i="2"/>
  <c r="BK438" i="2"/>
  <c r="BK265" i="2"/>
  <c r="J707" i="2"/>
  <c r="J594" i="2"/>
  <c r="BK571" i="2"/>
  <c r="BK439" i="2"/>
  <c r="BK409" i="2"/>
  <c r="J288" i="2"/>
  <c r="J267" i="2"/>
  <c r="BK212" i="2"/>
  <c r="J152" i="2"/>
  <c r="J667" i="2"/>
  <c r="J654" i="2"/>
  <c r="J610" i="2"/>
  <c r="J599" i="2"/>
  <c r="J532" i="2"/>
  <c r="BK502" i="2"/>
  <c r="BK464" i="2"/>
  <c r="J424" i="2"/>
  <c r="J296" i="2"/>
  <c r="J265" i="2"/>
  <c r="J193" i="2"/>
  <c r="BK152" i="2"/>
  <c r="T220" i="2" l="1"/>
  <c r="BK440" i="2"/>
  <c r="J440" i="2" s="1"/>
  <c r="J100" i="2" s="1"/>
  <c r="BK549" i="2"/>
  <c r="T580" i="2"/>
  <c r="T622" i="2"/>
  <c r="T642" i="2"/>
  <c r="P700" i="2"/>
  <c r="T740" i="2"/>
  <c r="R220" i="2"/>
  <c r="T440" i="2"/>
  <c r="R549" i="2"/>
  <c r="R598" i="2"/>
  <c r="T653" i="2"/>
  <c r="P695" i="2"/>
  <c r="R721" i="2"/>
  <c r="R773" i="2"/>
  <c r="BK220" i="2"/>
  <c r="J220" i="2" s="1"/>
  <c r="J97" i="2" s="1"/>
  <c r="R440" i="2"/>
  <c r="T549" i="2"/>
  <c r="P598" i="2"/>
  <c r="R653" i="2"/>
  <c r="T695" i="2"/>
  <c r="P721" i="2"/>
  <c r="P773" i="2"/>
  <c r="P138" i="2"/>
  <c r="T172" i="2"/>
  <c r="R362" i="2"/>
  <c r="R434" i="2"/>
  <c r="P526" i="2"/>
  <c r="R580" i="2"/>
  <c r="P622" i="2"/>
  <c r="P642" i="2"/>
  <c r="T700" i="2"/>
  <c r="P740" i="2"/>
  <c r="BK778" i="2"/>
  <c r="J778" i="2" s="1"/>
  <c r="J116" i="2" s="1"/>
  <c r="P220" i="2"/>
  <c r="P440" i="2"/>
  <c r="P549" i="2"/>
  <c r="T598" i="2"/>
  <c r="P653" i="2"/>
  <c r="R695" i="2"/>
  <c r="R740" i="2"/>
  <c r="T773" i="2"/>
  <c r="BK138" i="2"/>
  <c r="BK172" i="2"/>
  <c r="J172" i="2" s="1"/>
  <c r="J96" i="2" s="1"/>
  <c r="BK362" i="2"/>
  <c r="J362" i="2" s="1"/>
  <c r="J98" i="2" s="1"/>
  <c r="BK434" i="2"/>
  <c r="J434" i="2" s="1"/>
  <c r="J99" i="2" s="1"/>
  <c r="BK526" i="2"/>
  <c r="J526" i="2"/>
  <c r="J101" i="2"/>
  <c r="BK580" i="2"/>
  <c r="J580" i="2" s="1"/>
  <c r="J105" i="2" s="1"/>
  <c r="BK622" i="2"/>
  <c r="J622" i="2" s="1"/>
  <c r="J107" i="2" s="1"/>
  <c r="BK642" i="2"/>
  <c r="J642" i="2"/>
  <c r="J108" i="2" s="1"/>
  <c r="BK695" i="2"/>
  <c r="J695" i="2"/>
  <c r="J110" i="2"/>
  <c r="BK721" i="2"/>
  <c r="J721" i="2" s="1"/>
  <c r="J112" i="2" s="1"/>
  <c r="BK773" i="2"/>
  <c r="J773" i="2" s="1"/>
  <c r="J114" i="2" s="1"/>
  <c r="P778" i="2"/>
  <c r="P777" i="2"/>
  <c r="R138" i="2"/>
  <c r="P172" i="2"/>
  <c r="P362" i="2"/>
  <c r="P434" i="2"/>
  <c r="R526" i="2"/>
  <c r="BK598" i="2"/>
  <c r="J598" i="2" s="1"/>
  <c r="J106" i="2" s="1"/>
  <c r="R622" i="2"/>
  <c r="R642" i="2"/>
  <c r="BK700" i="2"/>
  <c r="J700" i="2"/>
  <c r="J111" i="2" s="1"/>
  <c r="BK740" i="2"/>
  <c r="J740" i="2"/>
  <c r="J113" i="2" s="1"/>
  <c r="R778" i="2"/>
  <c r="R777" i="2" s="1"/>
  <c r="T138" i="2"/>
  <c r="R172" i="2"/>
  <c r="T362" i="2"/>
  <c r="T434" i="2"/>
  <c r="T526" i="2"/>
  <c r="P580" i="2"/>
  <c r="BK653" i="2"/>
  <c r="J653" i="2" s="1"/>
  <c r="J109" i="2" s="1"/>
  <c r="R700" i="2"/>
  <c r="T721" i="2"/>
  <c r="T778" i="2"/>
  <c r="T777" i="2"/>
  <c r="BK546" i="2"/>
  <c r="J546" i="2"/>
  <c r="J102" i="2" s="1"/>
  <c r="BF265" i="2"/>
  <c r="BF286" i="2"/>
  <c r="BF439" i="2"/>
  <c r="BF542" i="2"/>
  <c r="BF550" i="2"/>
  <c r="BF552" i="2"/>
  <c r="BF565" i="2"/>
  <c r="BF567" i="2"/>
  <c r="BF574" i="2"/>
  <c r="BF595" i="2"/>
  <c r="BF602" i="2"/>
  <c r="BF605" i="2"/>
  <c r="BF618" i="2"/>
  <c r="BF690" i="2"/>
  <c r="F89" i="2"/>
  <c r="BF148" i="2"/>
  <c r="BF163" i="2"/>
  <c r="BF167" i="2"/>
  <c r="BF173" i="2"/>
  <c r="BF218" i="2"/>
  <c r="BF227" i="2"/>
  <c r="BF267" i="2"/>
  <c r="BF278" i="2"/>
  <c r="BF285" i="2"/>
  <c r="BF412" i="2"/>
  <c r="BF424" i="2"/>
  <c r="BF435" i="2"/>
  <c r="BF463" i="2"/>
  <c r="BF464" i="2"/>
  <c r="BF502" i="2"/>
  <c r="BF505" i="2"/>
  <c r="BF513" i="2"/>
  <c r="BF517" i="2"/>
  <c r="BF535" i="2"/>
  <c r="BF536" i="2"/>
  <c r="BF563" i="2"/>
  <c r="BF579" i="2"/>
  <c r="BF652" i="2"/>
  <c r="J133" i="2"/>
  <c r="BF151" i="2"/>
  <c r="BF161" i="2"/>
  <c r="BF168" i="2"/>
  <c r="BF307" i="2"/>
  <c r="BF363" i="2"/>
  <c r="BF386" i="2"/>
  <c r="BF409" i="2"/>
  <c r="BF416" i="2"/>
  <c r="BF495" i="2"/>
  <c r="BF506" i="2"/>
  <c r="BF515" i="2"/>
  <c r="BF623" i="2"/>
  <c r="BF647" i="2"/>
  <c r="BF651" i="2"/>
  <c r="BF694" i="2"/>
  <c r="E82" i="2"/>
  <c r="J130" i="2"/>
  <c r="BF152" i="2"/>
  <c r="BF170" i="2"/>
  <c r="BF189" i="2"/>
  <c r="BF210" i="2"/>
  <c r="BF264" i="2"/>
  <c r="BF269" i="2"/>
  <c r="BF305" i="2"/>
  <c r="BF414" i="2"/>
  <c r="BF419" i="2"/>
  <c r="BF554" i="2"/>
  <c r="BF592" i="2"/>
  <c r="BF607" i="2"/>
  <c r="BF608" i="2"/>
  <c r="BF621" i="2"/>
  <c r="BF625" i="2"/>
  <c r="BF633" i="2"/>
  <c r="BF686" i="2"/>
  <c r="BF696" i="2"/>
  <c r="BF701" i="2"/>
  <c r="BF706" i="2"/>
  <c r="BF707" i="2"/>
  <c r="BF193" i="2"/>
  <c r="BF204" i="2"/>
  <c r="BF206" i="2"/>
  <c r="BF315" i="2"/>
  <c r="BF329" i="2"/>
  <c r="BF345" i="2"/>
  <c r="BF449" i="2"/>
  <c r="BF478" i="2"/>
  <c r="BF481" i="2"/>
  <c r="BF484" i="2"/>
  <c r="BF520" i="2"/>
  <c r="BF541" i="2"/>
  <c r="BF558" i="2"/>
  <c r="BF571" i="2"/>
  <c r="BF583" i="2"/>
  <c r="BF587" i="2"/>
  <c r="BF610" i="2"/>
  <c r="BF641" i="2"/>
  <c r="BF662" i="2"/>
  <c r="BF698" i="2"/>
  <c r="BF699" i="2"/>
  <c r="BF718" i="2"/>
  <c r="BF722" i="2"/>
  <c r="BF723" i="2"/>
  <c r="BF725" i="2"/>
  <c r="BF739" i="2"/>
  <c r="BF770" i="2"/>
  <c r="BF165" i="2"/>
  <c r="BF208" i="2"/>
  <c r="BF212" i="2"/>
  <c r="BF244" i="2"/>
  <c r="BF271" i="2"/>
  <c r="BF428" i="2"/>
  <c r="BF438" i="2"/>
  <c r="BF441" i="2"/>
  <c r="BF457" i="2"/>
  <c r="BF490" i="2"/>
  <c r="BF531" i="2"/>
  <c r="BF561" i="2"/>
  <c r="BF581" i="2"/>
  <c r="BF590" i="2"/>
  <c r="BF615" i="2"/>
  <c r="BF649" i="2"/>
  <c r="BF667" i="2"/>
  <c r="BF709" i="2"/>
  <c r="BF711" i="2"/>
  <c r="BF720" i="2"/>
  <c r="BF741" i="2"/>
  <c r="BF774" i="2"/>
  <c r="BF775" i="2"/>
  <c r="BF779" i="2"/>
  <c r="BF221" i="2"/>
  <c r="BF266" i="2"/>
  <c r="BF288" i="2"/>
  <c r="BF296" i="2"/>
  <c r="BF356" i="2"/>
  <c r="BF410" i="2"/>
  <c r="BF417" i="2"/>
  <c r="BF429" i="2"/>
  <c r="BF433" i="2"/>
  <c r="BF458" i="2"/>
  <c r="BF507" i="2"/>
  <c r="BF529" i="2"/>
  <c r="BF537" i="2"/>
  <c r="BF588" i="2"/>
  <c r="BF599" i="2"/>
  <c r="BF674" i="2"/>
  <c r="BF680" i="2"/>
  <c r="BF692" i="2"/>
  <c r="BF772" i="2"/>
  <c r="BF780" i="2"/>
  <c r="BF781" i="2"/>
  <c r="BF139" i="2"/>
  <c r="BF146" i="2"/>
  <c r="BF214" i="2"/>
  <c r="BF268" i="2"/>
  <c r="BF304" i="2"/>
  <c r="BF426" i="2"/>
  <c r="BF448" i="2"/>
  <c r="BF479" i="2"/>
  <c r="BF527" i="2"/>
  <c r="BF532" i="2"/>
  <c r="BF534" i="2"/>
  <c r="BF547" i="2"/>
  <c r="BF585" i="2"/>
  <c r="BF594" i="2"/>
  <c r="BF597" i="2"/>
  <c r="BF604" i="2"/>
  <c r="BF613" i="2"/>
  <c r="BF620" i="2"/>
  <c r="BF643" i="2"/>
  <c r="BF654" i="2"/>
  <c r="BF697" i="2"/>
  <c r="BF738" i="2"/>
  <c r="F33" i="2"/>
  <c r="AZ95" i="1" s="1"/>
  <c r="AZ94" i="1" s="1"/>
  <c r="W29" i="1" s="1"/>
  <c r="F36" i="2"/>
  <c r="BC95" i="1" s="1"/>
  <c r="BC94" i="1" s="1"/>
  <c r="AY94" i="1" s="1"/>
  <c r="F35" i="2"/>
  <c r="BB95" i="1" s="1"/>
  <c r="BB94" i="1" s="1"/>
  <c r="W31" i="1" s="1"/>
  <c r="F37" i="2"/>
  <c r="BD95" i="1" s="1"/>
  <c r="BD94" i="1" s="1"/>
  <c r="W33" i="1" s="1"/>
  <c r="J33" i="2"/>
  <c r="AV95" i="1" s="1"/>
  <c r="P137" i="2" l="1"/>
  <c r="T548" i="2"/>
  <c r="BK137" i="2"/>
  <c r="J137" i="2" s="1"/>
  <c r="J94" i="2" s="1"/>
  <c r="P548" i="2"/>
  <c r="T137" i="2"/>
  <c r="BK548" i="2"/>
  <c r="J548" i="2" s="1"/>
  <c r="J103" i="2" s="1"/>
  <c r="R548" i="2"/>
  <c r="R136" i="2" s="1"/>
  <c r="R137" i="2"/>
  <c r="BK777" i="2"/>
  <c r="J777" i="2"/>
  <c r="J115" i="2" s="1"/>
  <c r="J138" i="2"/>
  <c r="J95" i="2" s="1"/>
  <c r="J549" i="2"/>
  <c r="J104" i="2"/>
  <c r="AX94" i="1"/>
  <c r="F34" i="2"/>
  <c r="BA95" i="1" s="1"/>
  <c r="BA94" i="1" s="1"/>
  <c r="W30" i="1" s="1"/>
  <c r="AV94" i="1"/>
  <c r="AK29" i="1" s="1"/>
  <c r="J34" i="2"/>
  <c r="AW95" i="1" s="1"/>
  <c r="AT95" i="1" s="1"/>
  <c r="W32" i="1"/>
  <c r="T136" i="2" l="1"/>
  <c r="P136" i="2"/>
  <c r="AU95" i="1" s="1"/>
  <c r="AU94" i="1" s="1"/>
  <c r="BK136" i="2"/>
  <c r="J136" i="2" s="1"/>
  <c r="J30" i="2" s="1"/>
  <c r="AG95" i="1" s="1"/>
  <c r="AG94" i="1" s="1"/>
  <c r="AK26" i="1" s="1"/>
  <c r="AW94" i="1"/>
  <c r="AK30" i="1" s="1"/>
  <c r="AK35" i="1" l="1"/>
  <c r="J39" i="2"/>
  <c r="J93" i="2"/>
  <c r="AN95" i="1"/>
  <c r="AT94" i="1"/>
  <c r="AN94" i="1"/>
</calcChain>
</file>

<file path=xl/sharedStrings.xml><?xml version="1.0" encoding="utf-8"?>
<sst xmlns="http://schemas.openxmlformats.org/spreadsheetml/2006/main" count="6965" uniqueCount="1134">
  <si>
    <t>Export Komplet</t>
  </si>
  <si>
    <t/>
  </si>
  <si>
    <t>2.0</t>
  </si>
  <si>
    <t>False</t>
  </si>
  <si>
    <t>{2cf934c4-69c9-4a3b-af8a-b5518c270487}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</si>
  <si>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</si>
  <si>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</si>
  <si>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</si>
  <si>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</si>
  <si>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</si>
  <si>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</si>
  <si>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</si>
  <si>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</si>
  <si>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005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</si>
  <si>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</si>
  <si>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</si>
  <si>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Domov sociálnych služieb</t>
  </si>
  <si>
    <t>JKSO:</t>
  </si>
  <si>
    <t>KS:</t>
  </si>
  <si>
    <t>Miesto:</t>
  </si>
  <si>
    <t xml:space="preserve"> </t>
  </si>
  <si>
    <t>Dátum:</t>
  </si>
  <si>
    <t>21. 7. 2021</t>
  </si>
  <si>
    <t>Objednávateľ:</t>
  </si>
  <si>
    <t>IČO:</t>
  </si>
  <si>
    <t>Mesto Svit</t>
  </si>
  <si>
    <t>IČ DPH:</t>
  </si>
  <si>
    <t>Zhotoviteľ:</t>
  </si>
  <si>
    <t>Vyplň údaj</t>
  </si>
  <si>
    <t>Projektant:</t>
  </si>
  <si>
    <t>PROARCH, s.r.o. POPRAD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</si>
  <si>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</si>
  <si>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</si>
  <si>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</si>
  <si>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</si>
  <si>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</si>
  <si>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</si>
  <si>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</si>
  <si>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</si>
  <si>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</si>
  <si>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</si>
  <si>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</si>
  <si>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</si>
  <si>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</si>
  <si>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</si>
  <si>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</si>
  <si>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</si>
  <si>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</si>
  <si>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</si>
  <si>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</si>
  <si>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</si>
  <si>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</si>
  <si>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</si>
  <si>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</si>
  <si>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</si>
  <si>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</si>
  <si>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</si>
  <si>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</si>
  <si>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</si>
  <si>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</si>
  <si>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</si>
  <si>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</si>
  <si>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</si>
  <si>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</si>
  <si>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</si>
  <si>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</si>
  <si>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</si>
  <si>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</si>
  <si>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</si>
  <si>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</si>
  <si>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</si>
  <si>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</si>
  <si>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</si>
  <si>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</si>
  <si>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</si>
  <si>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</si>
  <si>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</si>
  <si>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</si>
  <si>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</si>
  <si>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</si>
  <si>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STA</t>
  </si>
  <si>
    <t>1</t>
  </si>
  <si>
    <t>{9399d1a3-ac00-4de3-965c-bb42abb708a8}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</si>
  <si>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</si>
  <si>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</si>
  <si>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</si>
  <si>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</si>
  <si>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</si>
  <si>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</si>
  <si>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</si>
  <si>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</si>
  <si>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</si>
  <si>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</si>
  <si>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</si>
  <si>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</si>
  <si>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</si>
  <si>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</si>
  <si>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</si>
  <si>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</si>
  <si>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</si>
  <si>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</si>
  <si>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</si>
  <si>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</si>
  <si>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</si>
  <si>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</si>
  <si>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</si>
  <si>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</si>
  <si>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</si>
  <si>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</si>
  <si>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</si>
  <si>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784 - Maľby</t>
  </si>
  <si>
    <t>M - Práce a dodávky M</t>
  </si>
  <si>
    <t xml:space="preserve">    33-M - Montáže dopravných zariadení, skladových zariadení a váh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</si>
  <si>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</si>
  <si>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</si>
  <si>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</si>
  <si>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</si>
  <si>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</si>
  <si>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</si>
  <si>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</si>
  <si>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</si>
  <si>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</si>
  <si>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</si>
  <si>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</si>
  <si>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</si>
  <si>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</si>
  <si>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</si>
  <si>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</si>
  <si>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</si>
  <si>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</si>
  <si>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</si>
  <si>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</si>
  <si>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</si>
  <si>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</si>
  <si>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</si>
  <si>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-1041382806</t>
  </si>
  <si>
    <t>VV</t>
  </si>
  <si>
    <t>"na kótu od -0,840 po -1,750"</t>
  </si>
  <si>
    <t>0,5*(17,5*25,5+13,5*17,5+9,5*12,5-6,6*6,6)</t>
  </si>
  <si>
    <t>"pre základové pätky a dosky"</t>
  </si>
  <si>
    <t>1,01*1,5*(1,55+3+1,5*11+0,75)</t>
  </si>
  <si>
    <t>1,01*(1,75*2,32+2,9*3,2)</t>
  </si>
  <si>
    <t>Súčet</t>
  </si>
  <si>
    <t>122201109.S</t>
  </si>
  <si>
    <t>Odkopávky a prekopávky nezapažené. Príplatok k cenám za lepivosť horniny 3</t>
  </si>
  <si>
    <t>1526779915</t>
  </si>
  <si>
    <t>425,345*0,3</t>
  </si>
  <si>
    <t>3</t>
  </si>
  <si>
    <t>132201101.S</t>
  </si>
  <si>
    <t>Výkop ryhy do šírky 600 mm v horn.3 do 100 m3</t>
  </si>
  <si>
    <t>-264923751</t>
  </si>
  <si>
    <t>"pre vnútorné základové pásy"</t>
  </si>
  <si>
    <t>0,5*1,01*3,1</t>
  </si>
  <si>
    <t>132201109.S</t>
  </si>
  <si>
    <t>Príplatok k cene za lepivosť pri hĺbení rýh šírky do 600 mm zapažených i nezapažených s urovnaním dna v hornine 3</t>
  </si>
  <si>
    <t>1345149729</t>
  </si>
  <si>
    <t>5</t>
  </si>
  <si>
    <t>132201202.S</t>
  </si>
  <si>
    <t>Výkop ryhy šírky 600-2000mm horn.3 od 100 do 1000 m3</t>
  </si>
  <si>
    <t>1166901016</t>
  </si>
  <si>
    <t>"pre obvodové základové pásy"</t>
  </si>
  <si>
    <t>0,7*1,01*(16,1+25,6+5,3+2,4+9,5)</t>
  </si>
  <si>
    <t>0,7*1,01*(19,5+13+13,5+1,3+21,5)</t>
  </si>
  <si>
    <t>0,7*1,01*(15,9*5+4,4+2,5+3)</t>
  </si>
  <si>
    <t>0,7*1,01*(1,75+3,9+2,8+3,8)</t>
  </si>
  <si>
    <t>0,7*1,01*(8,4+11,8+13+5,8+5)</t>
  </si>
  <si>
    <t>6</t>
  </si>
  <si>
    <t>132201209.S</t>
  </si>
  <si>
    <t>Príplatok k cenám za lepivosť pri hĺbení rýh š. nad 600 do 2 000 mm zapaž. i nezapažených, s urovnaním dna v hornine 3</t>
  </si>
  <si>
    <t>-77146673</t>
  </si>
  <si>
    <t>193,259*0,3</t>
  </si>
  <si>
    <t>7</t>
  </si>
  <si>
    <t>162501122.S</t>
  </si>
  <si>
    <t>Vodorovné premiestnenie výkopku po spevnenej ceste z horniny tr.1-4, nad 100 do 1000 m3 na vzdialenosť do 3000 m</t>
  </si>
  <si>
    <t>281290175</t>
  </si>
  <si>
    <t>425,345+1,566+193,259</t>
  </si>
  <si>
    <t>8</t>
  </si>
  <si>
    <t>162501123.S</t>
  </si>
  <si>
    <t>Vodorovné premiestnenie výkopku po spevnenej ceste z horniny tr.1-4, nad 100 do 1000 m3, príplatok k cene za každých ďalšich a začatých 1000 m</t>
  </si>
  <si>
    <t>568115347</t>
  </si>
  <si>
    <t>620,17*17</t>
  </si>
  <si>
    <t>9</t>
  </si>
  <si>
    <t>171201202.S</t>
  </si>
  <si>
    <t>Uloženie sypaniny na skládky nad 100 do 1000 m3</t>
  </si>
  <si>
    <t>-959914925</t>
  </si>
  <si>
    <t>10</t>
  </si>
  <si>
    <t>171209002.S</t>
  </si>
  <si>
    <t>Poplatok za skladovanie - zemina a kamenivo (17 05) ostatné</t>
  </si>
  <si>
    <t>t</t>
  </si>
  <si>
    <t>-1653707035</t>
  </si>
  <si>
    <t>620,17*1,6</t>
  </si>
  <si>
    <t>11</t>
  </si>
  <si>
    <t>181101102.S</t>
  </si>
  <si>
    <t>Úprava pláne v zárezoch v hornine 1-4 so zhutnením</t>
  </si>
  <si>
    <t>m2</t>
  </si>
  <si>
    <t>-1508237340</t>
  </si>
  <si>
    <t>17,5*25,5+13,5*17,5+9,5*12,5-6,6*6,6+44,07</t>
  </si>
  <si>
    <t>Zakladanie</t>
  </si>
  <si>
    <t>12</t>
  </si>
  <si>
    <t>273313521.S</t>
  </si>
  <si>
    <t>Betón základových dosiek, prostý tr. C 12/15 - podkladový betón</t>
  </si>
  <si>
    <t>-379703075</t>
  </si>
  <si>
    <t>"podkladový betón pod ŽB základy"</t>
  </si>
  <si>
    <t>"dosky"</t>
  </si>
  <si>
    <t>0,1*1,5*2,15</t>
  </si>
  <si>
    <t>0,1*(1,75*2,32+2,9*3,2)</t>
  </si>
  <si>
    <t>"obvodové základové pásy"</t>
  </si>
  <si>
    <t>0,7*0,1*(16,1+25,6+5,3+2,4+9,5)</t>
  </si>
  <si>
    <t>0,7*0,1*(19,5+13+13,5+1,3+21,5)</t>
  </si>
  <si>
    <t>"vnútorné základové pásy"</t>
  </si>
  <si>
    <t>0,7*0,1*(15,9*5+4,4+2,5+3)</t>
  </si>
  <si>
    <t>0,7*0,1*(1,75+3,9+2,8+3,8)</t>
  </si>
  <si>
    <t>0,7*0,1*(8,4+11,8+13+5,8+5)</t>
  </si>
  <si>
    <t>0,5*0,1*3,1</t>
  </si>
  <si>
    <t>"pätky"</t>
  </si>
  <si>
    <t>0,1*1,5*(1,55+3+1,5*11+0,75)</t>
  </si>
  <si>
    <t>13</t>
  </si>
  <si>
    <t>273321411.S</t>
  </si>
  <si>
    <t>Betón základových dosiek, železový (bez výstuže), tr. C 25/30</t>
  </si>
  <si>
    <t>-1812198939</t>
  </si>
  <si>
    <t>0,3*1,5*2,15*1,035</t>
  </si>
  <si>
    <t>0,4*(1,75*2,32+2,9*3,2)*1,035</t>
  </si>
  <si>
    <t>14</t>
  </si>
  <si>
    <t>274321411.S</t>
  </si>
  <si>
    <t>Betón základových pásov, železový (bez výstuže), tr. C 25/30</t>
  </si>
  <si>
    <t>-492395358</t>
  </si>
  <si>
    <t>0,7*0,91*(16,1+25,6+5,3+2,4+9,5)</t>
  </si>
  <si>
    <t>0,7*0,91*(19,5+13+13,5+1,3+21,5)</t>
  </si>
  <si>
    <t>0,7*0,91*(15,9*5+4,4+2,5+3)</t>
  </si>
  <si>
    <t>0,7*0,91*(1,75+3,9+2,8+3,8)</t>
  </si>
  <si>
    <t>0,7*0,91*(8,4+11,8+13+5,8+5)</t>
  </si>
  <si>
    <t>0,5*0,91*3,1</t>
  </si>
  <si>
    <t>175,535*1,035</t>
  </si>
  <si>
    <t>15</t>
  </si>
  <si>
    <t>275321411.S</t>
  </si>
  <si>
    <t>Betón základových pätiek, železový (bez výstuže), tr. C 25/30</t>
  </si>
  <si>
    <t>-213647568</t>
  </si>
  <si>
    <t>1,4*1,5*(1,55+3+1,5*11+0,75)*1,035</t>
  </si>
  <si>
    <t>16</t>
  </si>
  <si>
    <t>273361821.S</t>
  </si>
  <si>
    <t>Výstuž základových dosiek z ocele B500 (10505)</t>
  </si>
  <si>
    <t>-684317172</t>
  </si>
  <si>
    <t>6,524*0,06</t>
  </si>
  <si>
    <t>17</t>
  </si>
  <si>
    <t>274361821.S</t>
  </si>
  <si>
    <t>Výstuž základových pásov z ocele B500 (10505)</t>
  </si>
  <si>
    <t>-1050742713</t>
  </si>
  <si>
    <t>181,679*0,06</t>
  </si>
  <si>
    <t>18</t>
  </si>
  <si>
    <t>275361821.S</t>
  </si>
  <si>
    <t>Výstuž základových pätiek z ocele B500 (10505)</t>
  </si>
  <si>
    <t>-1730107679</t>
  </si>
  <si>
    <t>47,382*0,06</t>
  </si>
  <si>
    <t>19</t>
  </si>
  <si>
    <t>274271041.S</t>
  </si>
  <si>
    <t>Murivo základových pásov (m3) z betónových debniacich tvárnic s betónovou výplňou C 16/20 hrúbky 300 mm</t>
  </si>
  <si>
    <t>-1722367616</t>
  </si>
  <si>
    <t>0,3*0,5*3,4</t>
  </si>
  <si>
    <t>274271051.S</t>
  </si>
  <si>
    <t>Murivo základových pásov (m3) z betónových debniacich tvárnic s betónovou výplňou C 16/20 hrúbky 400 mm</t>
  </si>
  <si>
    <t>-764988525</t>
  </si>
  <si>
    <t>0,4*0,5*(16,2*7+25,6+5,3+2,4+9,5)</t>
  </si>
  <si>
    <t>0,4*0,5*(19,5+13,3*6+21,5+4,3+11,7)</t>
  </si>
  <si>
    <t>21</t>
  </si>
  <si>
    <t>274361825.S</t>
  </si>
  <si>
    <t>Výstuž pre murivo základových pásov z betónových debniacich tvárnic s betónovou výplňou z ocele B500 (10505)</t>
  </si>
  <si>
    <t>645800156</t>
  </si>
  <si>
    <t>1,574</t>
  </si>
  <si>
    <t>Zvislé a kompletné konštrukcie</t>
  </si>
  <si>
    <t>22</t>
  </si>
  <si>
    <t>311231516</t>
  </si>
  <si>
    <t>Murivo akustické (m3) z tehál pálených POROTHERM 30 AKU Z P 15, na maltu POROTHERM MM 50 (300x250x238)</t>
  </si>
  <si>
    <t>497071652</t>
  </si>
  <si>
    <t>"2.NP"</t>
  </si>
  <si>
    <t>0,3*2,85*(6,8*3+7,2+4)</t>
  </si>
  <si>
    <t>"3.NP"</t>
  </si>
  <si>
    <t>23</t>
  </si>
  <si>
    <t>311234511</t>
  </si>
  <si>
    <t>Murivo nosné (m3) z tehál pálených POROTHERM 30 KOMBI P 15 na pero a drážku, na maltu POROTHERM MM 50 (300x250x238)</t>
  </si>
  <si>
    <t>-1301209034</t>
  </si>
  <si>
    <t>"1.NP"</t>
  </si>
  <si>
    <t>0,3*3,55*(16,3*3+9,5+1,1+5,7+5)</t>
  </si>
  <si>
    <t>0,3*3,55*(4,6+9,1+7+12,5+9,2+0,8)</t>
  </si>
  <si>
    <t>-0,3*(1,7*2,1*2+1,5*3*2+0,8*2,0*2)</t>
  </si>
  <si>
    <t>-0,3*(1,6*2,1+1,8*3+1,3*3+1,1*2,1)</t>
  </si>
  <si>
    <t>0,3*2,85*(6,8*5+6,1*4)</t>
  </si>
  <si>
    <t>0,3*2,85*(4,6+0,8+6,2*4+6,8*2)</t>
  </si>
  <si>
    <t>-0,3*0,8*2,0</t>
  </si>
  <si>
    <t>"atika"</t>
  </si>
  <si>
    <t>0,3*0,75*120</t>
  </si>
  <si>
    <t>24</t>
  </si>
  <si>
    <t>311234623</t>
  </si>
  <si>
    <t>Murivo nosné (m3) z tehál pálených POROTHERM 38 T Profi P 8 brúsených na pero a drážku, na maltu POROTHERM Profi (380x248x249)</t>
  </si>
  <si>
    <t>1420487211</t>
  </si>
  <si>
    <t>"obvodové"</t>
  </si>
  <si>
    <t>0,38*3,55*(16,5+25,3+5,0+2,5+9,5)</t>
  </si>
  <si>
    <t>0,38*3,55*(19,5+13,5*2+1,6+22,8)</t>
  </si>
  <si>
    <t>-0,38*(0,8*2,0*3+1,75*1,5+1,8*2,0)</t>
  </si>
  <si>
    <t>-0,38*(1,5*0,63*13+1,95*2,4+1,5*2,3*3)</t>
  </si>
  <si>
    <t>-0,38*(2,5*2,4+2,9*2,4+2,8*1,8+2,8*2,4)</t>
  </si>
  <si>
    <t>-0,38*1,5*1,5*2</t>
  </si>
  <si>
    <t>0,38*2,855*(16,5+25,3+5,0+2,5+9,5)</t>
  </si>
  <si>
    <t>0,38*2,85*(19,5+16,3+13,5+18,5)</t>
  </si>
  <si>
    <t>-0,38*(1,7*1,5*2+1,5*2,35*21+1,5*1,5)</t>
  </si>
  <si>
    <t>-0,38*(1,5*1,8*2+1,2*1,8+1,8*1,5)</t>
  </si>
  <si>
    <t>0,38*2,85*(16,5+25,3+5,0+2,5+9,5)</t>
  </si>
  <si>
    <t>25</t>
  </si>
  <si>
    <t>317160138.S</t>
  </si>
  <si>
    <t>Keramický preklad nenosný šírky 120 mm, výšky 65 mm, dĺžky 2500 mm</t>
  </si>
  <si>
    <t>ks</t>
  </si>
  <si>
    <t>739805408</t>
  </si>
  <si>
    <t>26</t>
  </si>
  <si>
    <t>317160136.S</t>
  </si>
  <si>
    <t>Keramický preklad nenosný šírky 120 mm, výšky 65 mm, dĺžky 2000 mm</t>
  </si>
  <si>
    <t>-545851780</t>
  </si>
  <si>
    <t>27</t>
  </si>
  <si>
    <t>317321411.S</t>
  </si>
  <si>
    <t>Betón prekladov železový (bez výstuže) tr. C 25/30</t>
  </si>
  <si>
    <t>1529434892</t>
  </si>
  <si>
    <t>28</t>
  </si>
  <si>
    <t>317351107.S</t>
  </si>
  <si>
    <t>Debnenie prekladu  vrátane podpornej konštrukcie výšky do 4 m zhotovenie</t>
  </si>
  <si>
    <t>1634128069</t>
  </si>
  <si>
    <t>29</t>
  </si>
  <si>
    <t>317351108.S</t>
  </si>
  <si>
    <t>Debnenie prekladu  vrátane podpornej konštrukcie výšky do 4 m odstránenie</t>
  </si>
  <si>
    <t>-48337056</t>
  </si>
  <si>
    <t>30</t>
  </si>
  <si>
    <t>317361821.S</t>
  </si>
  <si>
    <t>Výstuž prekladov z ocele B500 (10505)</t>
  </si>
  <si>
    <t>-1251395278</t>
  </si>
  <si>
    <t>15*0,14</t>
  </si>
  <si>
    <t>31</t>
  </si>
  <si>
    <t>331321410.S</t>
  </si>
  <si>
    <t>Betón stĺpov a pilierov hranatých, ťahadiel, rámových stojok, vzpier, železový (bez výstuže) tr. C 25/30</t>
  </si>
  <si>
    <t>-1328715662</t>
  </si>
  <si>
    <t>0,3*0,3*3,7*12</t>
  </si>
  <si>
    <t>0,95*0,3*3,7*2</t>
  </si>
  <si>
    <t>"2 a 3 NP"</t>
  </si>
  <si>
    <t>0,3*0,3*2,85*13*2</t>
  </si>
  <si>
    <t>32</t>
  </si>
  <si>
    <t>331351101.S</t>
  </si>
  <si>
    <t>Debnenie hranatých stĺpov prierezu pravouhlého štvoruholníka výšky do 4 m, zhotovenie-dielce</t>
  </si>
  <si>
    <t>45619180</t>
  </si>
  <si>
    <t>0,3*4*3,7*12</t>
  </si>
  <si>
    <t>(0,95+0,3)*2*3,7*2</t>
  </si>
  <si>
    <t>0,3*4*2,85*13*2</t>
  </si>
  <si>
    <t>33</t>
  </si>
  <si>
    <t>331351102.S</t>
  </si>
  <si>
    <t>Debnenie hranatých stĺpov prierezu pravouhlého štvoruholníka výšky do 4 m, odstránenie-dielce</t>
  </si>
  <si>
    <t>-993392563</t>
  </si>
  <si>
    <t>34</t>
  </si>
  <si>
    <t>331361821.S</t>
  </si>
  <si>
    <t>Výstuž stĺpov, pilierov, stojok hranatých z bet. ocele B500 (10505)</t>
  </si>
  <si>
    <t>1946706796</t>
  </si>
  <si>
    <t>12,774*0,1</t>
  </si>
  <si>
    <t>35</t>
  </si>
  <si>
    <t>341321410.S</t>
  </si>
  <si>
    <t>Betón stien a priečok, železový (bez výstuže) tr. C 25/30</t>
  </si>
  <si>
    <t>-1405324967</t>
  </si>
  <si>
    <t>0,15*3,75*(3,9*2+2,7+1,75+1,3*2)</t>
  </si>
  <si>
    <t>0,3*3,75*3,0</t>
  </si>
  <si>
    <t>0,15*2,85*(3,9*2+2,7+1,75+1,3*2)*2</t>
  </si>
  <si>
    <t>0,3*2,85*3,0*2</t>
  </si>
  <si>
    <t>36</t>
  </si>
  <si>
    <t>341351105.S</t>
  </si>
  <si>
    <t>Debnenie stien a priečok obojstranné zhotovenie-dielce</t>
  </si>
  <si>
    <t>-913059658</t>
  </si>
  <si>
    <t>2*3,75*(3,9*2+2,7+1,75+1,3*2)</t>
  </si>
  <si>
    <t>2*3,75*3,0</t>
  </si>
  <si>
    <t>2*2,85*(3,9*2+2,7+1,75+1,3*2)*2</t>
  </si>
  <si>
    <t>2*2,85*3,0*2</t>
  </si>
  <si>
    <t>37</t>
  </si>
  <si>
    <t>341351106.S</t>
  </si>
  <si>
    <t>Debnenie stien a priečok obojstranné odstránenie-dielce</t>
  </si>
  <si>
    <t>1135133401</t>
  </si>
  <si>
    <t>38</t>
  </si>
  <si>
    <t>341361821.S</t>
  </si>
  <si>
    <t>Výstuž stien a priečok B500 (10505)</t>
  </si>
  <si>
    <t>-1534505103</t>
  </si>
  <si>
    <t>29,555*0,1</t>
  </si>
  <si>
    <t>39</t>
  </si>
  <si>
    <t>342242020</t>
  </si>
  <si>
    <t>Priečky z tehál pálených POROTHERM 8 P 8, na maltu POROTHERM MM 50 (80x500x238)</t>
  </si>
  <si>
    <t>-769079636</t>
  </si>
  <si>
    <t>3,55*(1,0*3+1,3)</t>
  </si>
  <si>
    <t>2,85*1,0*2</t>
  </si>
  <si>
    <t>40</t>
  </si>
  <si>
    <t>342242021</t>
  </si>
  <si>
    <t>Priečky z tehál pálených POROTHERM 11,5 P 8, na maltu POROTHERM MM 50 (115x500x238)</t>
  </si>
  <si>
    <t>1080160235</t>
  </si>
  <si>
    <t>3,55*(3,4+1,6*2+3*2+2,7+1,5+1,1)</t>
  </si>
  <si>
    <t>3,55*(0,6*2+1,7*4)</t>
  </si>
  <si>
    <t>-0,6*2,0*5-0,7*2,0-1,7*3,55</t>
  </si>
  <si>
    <t>2,85*(3,4+1,3*17+3,0+1,7+0,6*2)</t>
  </si>
  <si>
    <t>2,85*(0,4+1,8*2+1,5+1,0)</t>
  </si>
  <si>
    <t>-0,6*2,0-1,7*2,85</t>
  </si>
  <si>
    <t>41</t>
  </si>
  <si>
    <t>342242022</t>
  </si>
  <si>
    <t>Priečky z tehál pálených POROTHERM 14 P 8, na maltu POROTHERM MM 50 (140x500x238)</t>
  </si>
  <si>
    <t>-703878848</t>
  </si>
  <si>
    <t>3,55*(3,0*14+1,6*3+2,1*2+2+3,9+4)</t>
  </si>
  <si>
    <t>3,55*(2,5*2+2,3+0,8*2+1+5,6+3,2*2)</t>
  </si>
  <si>
    <t>3,55*(4,8+6,5+3,5+1,8*2)</t>
  </si>
  <si>
    <t>-0,6*2,0*3-0,8*2,0*13-1,4*2,0</t>
  </si>
  <si>
    <t>-0,7*2,0*4-1,0*2,0*3-2,0*2,1*2-0,9*2,0</t>
  </si>
  <si>
    <t>2,85*(3,4+2,7*16+3,0*16+2,0*5)</t>
  </si>
  <si>
    <t>2,85*(0,75+2,6+3,15*2)</t>
  </si>
  <si>
    <t>-1,0*2,0*35</t>
  </si>
  <si>
    <t>42</t>
  </si>
  <si>
    <t>342242023</t>
  </si>
  <si>
    <t>Priečky z tehál pálených POROTHERM 17,5 P 12, na maltu POROTHERM MM 50 (175x375x238)</t>
  </si>
  <si>
    <t>1320090575</t>
  </si>
  <si>
    <t>3,55*(1,15*2+2,1+2,0+3,25+1,9)</t>
  </si>
  <si>
    <t>-1,0*2,0</t>
  </si>
  <si>
    <t>2,85*(1,9*16+3,0+2,0)</t>
  </si>
  <si>
    <t>-1,0*2,0-0,6*2,0*3</t>
  </si>
  <si>
    <t>43</t>
  </si>
  <si>
    <t>342242082</t>
  </si>
  <si>
    <t>Akustické priečky z tehál pálených POROTHERM 17,5 AKU P 15, na maltu POROTHERM MM 50 (175x375x238)</t>
  </si>
  <si>
    <t>-1841028111</t>
  </si>
  <si>
    <t>2,85*4,75*2-1,0*2,0*2</t>
  </si>
  <si>
    <t>Vodorovné konštrukcie</t>
  </si>
  <si>
    <t>44</t>
  </si>
  <si>
    <t>411321414.S</t>
  </si>
  <si>
    <t>Betón stropov doskových a trámových,  železový tr. C 25/30</t>
  </si>
  <si>
    <t>-1180807753</t>
  </si>
  <si>
    <t>"strop nad 1. NP"</t>
  </si>
  <si>
    <t>0,15*(17*25,5+13,4*17,1+12,5*9,3-6,6*6,6)</t>
  </si>
  <si>
    <t>-0,15*(1,7*5,0+1,7*3,5+3,4*4,1)</t>
  </si>
  <si>
    <t>"balkóny"</t>
  </si>
  <si>
    <t>0,15*(0,8*11,25+1,5*2,3)</t>
  </si>
  <si>
    <t>0,15*1,3*(10,5*2+3,8+15,0)</t>
  </si>
  <si>
    <t>Medzisúčet</t>
  </si>
  <si>
    <t>"strop nad 2. NP"</t>
  </si>
  <si>
    <t>0,15*1,45*(10,5*2+3,8+15,0)</t>
  </si>
  <si>
    <t>"požiarna rímsa"</t>
  </si>
  <si>
    <t>0,2*(6+12,2+1,3+2,5*2)</t>
  </si>
  <si>
    <t>"strop nad 3. NP"</t>
  </si>
  <si>
    <t>"striešky"</t>
  </si>
  <si>
    <t>45</t>
  </si>
  <si>
    <t>411351101.S</t>
  </si>
  <si>
    <t>Debnenie stropov doskových zhotovenie-dielce</t>
  </si>
  <si>
    <t>2041424289</t>
  </si>
  <si>
    <t>17*25,5+13,4*17,1+12,5*9,3-6,6*6,6</t>
  </si>
  <si>
    <t>-(1,7*5,0+1,7*3,5+3,4*4,1)</t>
  </si>
  <si>
    <t>0,8*11,25+1,5*2,3</t>
  </si>
  <si>
    <t>1,3*(10,5*2+3,8+15,0)</t>
  </si>
  <si>
    <t>1,45*(10,5*2+3,8+15,0)</t>
  </si>
  <si>
    <t>6+12,2+1,3+2,5*2</t>
  </si>
  <si>
    <t>-1,7*5,0+1,7*3,5+3,4*4,1</t>
  </si>
  <si>
    <t>46</t>
  </si>
  <si>
    <t>411351102.S</t>
  </si>
  <si>
    <t>Debnenie stropov doskových odstránenie-dielce</t>
  </si>
  <si>
    <t>-1737687806</t>
  </si>
  <si>
    <t>47</t>
  </si>
  <si>
    <t>411361821.S</t>
  </si>
  <si>
    <t>Výstuž stropov doskových, trámových, vložkových,konzolových alebo balkónových, B500 (10505)</t>
  </si>
  <si>
    <t>2138643230</t>
  </si>
  <si>
    <t>349,966*0,1</t>
  </si>
  <si>
    <t>48</t>
  </si>
  <si>
    <t>417321515.S</t>
  </si>
  <si>
    <t>Betón stužujúcich pásov a vencov železový tr. C 25/30</t>
  </si>
  <si>
    <t>-335105175</t>
  </si>
  <si>
    <t>0,3*0,2*120</t>
  </si>
  <si>
    <t>49</t>
  </si>
  <si>
    <t>417351115.S</t>
  </si>
  <si>
    <t>Debnenie bočníc stužujúcich pásov a vencov vrátane vzpier zhotovenie</t>
  </si>
  <si>
    <t>287678504</t>
  </si>
  <si>
    <t>2*0,2*120</t>
  </si>
  <si>
    <t>50</t>
  </si>
  <si>
    <t>417351116.S</t>
  </si>
  <si>
    <t>Debnenie bočníc stužujúcich pásov a vencov vrátane vzpier odstránenie</t>
  </si>
  <si>
    <t>-681338558</t>
  </si>
  <si>
    <t>51</t>
  </si>
  <si>
    <t>417361821.S</t>
  </si>
  <si>
    <t>Výstuž stužujúcich pásov a vencov z betonárskej ocele B500 (10505)</t>
  </si>
  <si>
    <t>-954444772</t>
  </si>
  <si>
    <t>120*0,005</t>
  </si>
  <si>
    <t>52</t>
  </si>
  <si>
    <t>430321414.S</t>
  </si>
  <si>
    <t>Schodiskové konštrukcie, betón železový tr. C 25/30</t>
  </si>
  <si>
    <t>1458006471</t>
  </si>
  <si>
    <t>0,15*(1,7*6,5+1,7*3,5+3,4*4,1)*2</t>
  </si>
  <si>
    <t>0,16*0,3*1,7*19</t>
  </si>
  <si>
    <t>0,17*0,3*1,7*18</t>
  </si>
  <si>
    <t>53</t>
  </si>
  <si>
    <t>430361821.S</t>
  </si>
  <si>
    <t>Výstuž schodiskových konštrukcií z betonárskej ocele B500 (10505)</t>
  </si>
  <si>
    <t>-949064556</t>
  </si>
  <si>
    <t>12,393*0,14</t>
  </si>
  <si>
    <t>54</t>
  </si>
  <si>
    <t>431351121.S</t>
  </si>
  <si>
    <t>Debnenie do 4 m výšky - podest a podstupňových dosiek pôdorysne priamočiarych zhotovenie</t>
  </si>
  <si>
    <t>455341269</t>
  </si>
  <si>
    <t>(1,7*6,5+1,7*3,5+3,4*4,1)*2</t>
  </si>
  <si>
    <t>55</t>
  </si>
  <si>
    <t>431351122.S</t>
  </si>
  <si>
    <t>Debnenie do 4 m výšky - podest a podstupňových dosiek pôdorysne priamočiarych odstránenie</t>
  </si>
  <si>
    <t>-228289208</t>
  </si>
  <si>
    <t>56</t>
  </si>
  <si>
    <t>434351141.S</t>
  </si>
  <si>
    <t>Debnenie stupňov na podstupňovej doske alebo na teréne pôdorysne priamočiarych zhotovenie</t>
  </si>
  <si>
    <t>-743371174</t>
  </si>
  <si>
    <t>(0,16+0,3)*1,7*19*2</t>
  </si>
  <si>
    <t>(0,17+0,3)*1,7*18*2</t>
  </si>
  <si>
    <t>57</t>
  </si>
  <si>
    <t>434351142.S</t>
  </si>
  <si>
    <t>Debnenie stupňov na podstupňovej doske alebo na teréne pôdorysne priamočiarych odstránenie</t>
  </si>
  <si>
    <t>220328448</t>
  </si>
  <si>
    <t>Komunikácie</t>
  </si>
  <si>
    <t>58</t>
  </si>
  <si>
    <t>564851114.S</t>
  </si>
  <si>
    <t>Podklad zo štrkodrviny s rozprestretím a zhutnením, po zhutnení hr. 180 mm</t>
  </si>
  <si>
    <t>370004061</t>
  </si>
  <si>
    <t>m.č. 148</t>
  </si>
  <si>
    <t>44,07</t>
  </si>
  <si>
    <t>59</t>
  </si>
  <si>
    <t>596911141.S</t>
  </si>
  <si>
    <t>Kladenie betónovej zámkovej dlažby komunikácií pre peších hr. 60 mm pre peších do 50 m2 so zriadením lôžka z kameniva hr. 30 mm</t>
  </si>
  <si>
    <t>1614208815</t>
  </si>
  <si>
    <t>60</t>
  </si>
  <si>
    <t>M</t>
  </si>
  <si>
    <t>592460013700.S</t>
  </si>
  <si>
    <t>Platňa betónová, rozmer 400x400x40 mm, vymývaný betón</t>
  </si>
  <si>
    <t>141684765</t>
  </si>
  <si>
    <t>Úpravy povrchov, podlahy, osadenie</t>
  </si>
  <si>
    <t>61</t>
  </si>
  <si>
    <t>611460151.S</t>
  </si>
  <si>
    <t>Príprava vnútorného podkladu stropov cementovým prednástrekom, hr. 3 mm</t>
  </si>
  <si>
    <t>1858552142</t>
  </si>
  <si>
    <t>10,78+9,18+20,26+16,75+13,63*3</t>
  </si>
  <si>
    <t>4,62+7,2*3+14+16+3,11</t>
  </si>
  <si>
    <t>(13,63+4,35+16,5*17+22+24)*2</t>
  </si>
  <si>
    <t>62</t>
  </si>
  <si>
    <t>611460363.S</t>
  </si>
  <si>
    <t>Vnútorná omietka stropov vápennocementová jednovrstvová, hr. 10 mm</t>
  </si>
  <si>
    <t>-748730488</t>
  </si>
  <si>
    <t>63</t>
  </si>
  <si>
    <t>612460151.S</t>
  </si>
  <si>
    <t>Príprava vnútorného podkladu stien cementovým prednástrekom, hr. 3 mm</t>
  </si>
  <si>
    <t>819037928</t>
  </si>
  <si>
    <t>"obvodové murivo"</t>
  </si>
  <si>
    <t>353,973/0,38</t>
  </si>
  <si>
    <t>"vnútorné murivo hr. 300 mm"</t>
  </si>
  <si>
    <t>(284,28+54,036)/0,3*2</t>
  </si>
  <si>
    <t>"priečky"</t>
  </si>
  <si>
    <t>(26,665+282,45+821,486+229,583+46,15)*2</t>
  </si>
  <si>
    <t>64</t>
  </si>
  <si>
    <t>612465135</t>
  </si>
  <si>
    <t>Vnútorná omietka stien BAUMIT, vápennocementová, strojné miešanie, ručné nanášanie, Jadrová omietka (GrobPutz 4), hr. 10 mm</t>
  </si>
  <si>
    <t>-201174849</t>
  </si>
  <si>
    <t>65</t>
  </si>
  <si>
    <t>612465184</t>
  </si>
  <si>
    <t>Vnútorná omietka stien štuková BAUMIT, strojné miešanie, ručné nanášanie, VivaRenova, hr. 3 mm</t>
  </si>
  <si>
    <t>-771826150</t>
  </si>
  <si>
    <t>5999,616</t>
  </si>
  <si>
    <t>"odpočet keram. obklad"</t>
  </si>
  <si>
    <t>-1479,23</t>
  </si>
  <si>
    <t>66</t>
  </si>
  <si>
    <t>621460121.S</t>
  </si>
  <si>
    <t>Príprava vonkajšieho podkladu podhľadov penetráciou základnou</t>
  </si>
  <si>
    <t>-670956099</t>
  </si>
  <si>
    <t>67</t>
  </si>
  <si>
    <t>621461033.S</t>
  </si>
  <si>
    <t>Vonkajšia omietka podhľadov pastovitá silikátová roztieraná, hr. 2 mm</t>
  </si>
  <si>
    <t>-1902682842</t>
  </si>
  <si>
    <t>1,0*11,25+1,5*2,3</t>
  </si>
  <si>
    <t>1,6*(10,5*2+3,8+15,0)</t>
  </si>
  <si>
    <t>0,5*(6+12,2+1,3+2,5*2)</t>
  </si>
  <si>
    <t>1,7*(10,5*2+3,8+15,0)</t>
  </si>
  <si>
    <t>68</t>
  </si>
  <si>
    <t>622464222</t>
  </si>
  <si>
    <t>Vonkajšia omietka stien tenkovrstvová BAUMIT, silikátová, Baumit SilikatTop, škrabaná, hr. 2 mm</t>
  </si>
  <si>
    <t>2106609740</t>
  </si>
  <si>
    <t>69</t>
  </si>
  <si>
    <t>622464310</t>
  </si>
  <si>
    <t>Vonkajšia omietka stien mozaiková BAUMIT, Baumit MosaikTop</t>
  </si>
  <si>
    <t>-1770108634</t>
  </si>
  <si>
    <t>0,4*120</t>
  </si>
  <si>
    <t>70</t>
  </si>
  <si>
    <t>625250121.S</t>
  </si>
  <si>
    <t>Príplatok za zhotovenie vodorovnej podhľadovej konštrukcie z kontaktného zatepľovacieho systému z MW hr. do 190 mm</t>
  </si>
  <si>
    <t>863072859</t>
  </si>
  <si>
    <t>"m.č. 118, 148"</t>
  </si>
  <si>
    <t>28,3+44,07</t>
  </si>
  <si>
    <t>71</t>
  </si>
  <si>
    <t>625251338</t>
  </si>
  <si>
    <t>Kontaktný zatepľovací systém hr. 140 mm BAUMIT STAR MINERAL, skrutkovacie kotvy</t>
  </si>
  <si>
    <t>298812595</t>
  </si>
  <si>
    <t>"vonk steny"</t>
  </si>
  <si>
    <t>991</t>
  </si>
  <si>
    <t>72</t>
  </si>
  <si>
    <t>625251387</t>
  </si>
  <si>
    <t>Kontaktný zatepľovací systém hr. 140 mm BAUMIT STAR - riešenie pre sokel (XPS), skrutkovacie kotvy</t>
  </si>
  <si>
    <t>1357380111</t>
  </si>
  <si>
    <t>1,2*(17,5+25,5+4,8+2,5+9,5)</t>
  </si>
  <si>
    <t>1,2*(19,5+14,5+13,5+1,8+22)</t>
  </si>
  <si>
    <t>-1,2*(2,0*2+2,6+2,8+0,8*3)</t>
  </si>
  <si>
    <t>73</t>
  </si>
  <si>
    <t>631312611.S</t>
  </si>
  <si>
    <t>Mazanina z betónu prostého (m3) tr. C 16/20 hr.nad 50 do 80 mm</t>
  </si>
  <si>
    <t>-75779221</t>
  </si>
  <si>
    <t>"S4, S5, S6, S10"</t>
  </si>
  <si>
    <t>0,05*66,33</t>
  </si>
  <si>
    <t>0,061*582,84</t>
  </si>
  <si>
    <t>0,071*101,2</t>
  </si>
  <si>
    <t>0,061*1237,28</t>
  </si>
  <si>
    <t>74</t>
  </si>
  <si>
    <t>631315611.S</t>
  </si>
  <si>
    <t>Mazanina z betónu prostého (m3) tr. C 16/20 hr.nad 120 do 240 mm</t>
  </si>
  <si>
    <t>2092968803</t>
  </si>
  <si>
    <t>"ŽB základová doska"</t>
  </si>
  <si>
    <t>0,15*(1625,5+13,5*17,5+9,5*12,5-6,6*6,6)</t>
  </si>
  <si>
    <t>75</t>
  </si>
  <si>
    <t>631319171.S</t>
  </si>
  <si>
    <t>Príplatok za strhnutie povrchu mazaniny latou pre hr. obidvoch vrstiev mazaniny nad 50 do 80 mm</t>
  </si>
  <si>
    <t>-377098117</t>
  </si>
  <si>
    <t>76</t>
  </si>
  <si>
    <t>631319175.S</t>
  </si>
  <si>
    <t>Príplatok za strhnutie povrchu mazaniny latou pre hr. obidvoch vrstiev mazaniny nad 120 do 240 mm</t>
  </si>
  <si>
    <t>987947767</t>
  </si>
  <si>
    <t>77</t>
  </si>
  <si>
    <t>631362021.S</t>
  </si>
  <si>
    <t>Výstuž mazanín z betónov (z kameniva) a z ľahkých betónov zo zváraných sietí z drôtov typu KARI</t>
  </si>
  <si>
    <t>-1915927373</t>
  </si>
  <si>
    <t>"ŽB základová doska - 2x KARI 5,4 kg/m2"</t>
  </si>
  <si>
    <t>(16*25,5+13,5*17,5+9,5*12,5-6,6*6,6)*0,001*1,2*5,4*2</t>
  </si>
  <si>
    <t>"S4, S5, S6, S10 - sieťovina 1,353 kg/m2"</t>
  </si>
  <si>
    <t>(66,33+582,84+101,2+1237,27)*0,001*1,2*1,353</t>
  </si>
  <si>
    <t>78</t>
  </si>
  <si>
    <t>631571003.S</t>
  </si>
  <si>
    <t>Násyp zo štrkopiesku 0-32 (pre spevnenie podkladu)</t>
  </si>
  <si>
    <t>49149923</t>
  </si>
  <si>
    <t>0,5*(16*25,5+13,5*17,5+9,5*12,5-6,6*6,6)</t>
  </si>
  <si>
    <t>79</t>
  </si>
  <si>
    <t>631571003.S1</t>
  </si>
  <si>
    <t>Násyp zo štrkopiesku 16-32 pre strechu</t>
  </si>
  <si>
    <t>-1850467636</t>
  </si>
  <si>
    <t>0,09*(16,0*25+12,3*16,8+9,5*12,5-6,6*6,6)</t>
  </si>
  <si>
    <t>80</t>
  </si>
  <si>
    <t>632452612.S</t>
  </si>
  <si>
    <t>Cementová samonivelizačná stierka, pevnosti v tlaku 20 MPa, hr. 4 mm</t>
  </si>
  <si>
    <t>-515620182</t>
  </si>
  <si>
    <t>"S5, S10"</t>
  </si>
  <si>
    <t>582,84+1237,28</t>
  </si>
  <si>
    <t>81</t>
  </si>
  <si>
    <t>632452621.S</t>
  </si>
  <si>
    <t>Cementová samonivelizačná stierka, pevnosti v tlaku 20 MPa, hr. 13 mm</t>
  </si>
  <si>
    <t>302013794</t>
  </si>
  <si>
    <t>"schodiskové stupne"</t>
  </si>
  <si>
    <t>"S7"</t>
  </si>
  <si>
    <t>(0,165+0,3)*1,7*22*2</t>
  </si>
  <si>
    <t>Ostatné konštrukcie a práce-búranie</t>
  </si>
  <si>
    <t>82</t>
  </si>
  <si>
    <t>941941031.S</t>
  </si>
  <si>
    <t>Montáž lešenia ľahkého pracovného radového s podlahami šírky od 0,80 do 1,00 m, výšky do 10 m</t>
  </si>
  <si>
    <t>2052821843</t>
  </si>
  <si>
    <t>10,5*130</t>
  </si>
  <si>
    <t>83</t>
  </si>
  <si>
    <t>941941191.S</t>
  </si>
  <si>
    <t>Príplatok za prvý a každý ďalší i začatý mesiac použitia lešenia ľahkého pracovného radového s podlahami šírky od 0,80 do 1,00 m, výšky do 10 m</t>
  </si>
  <si>
    <t>311650823</t>
  </si>
  <si>
    <t>1365*4</t>
  </si>
  <si>
    <t>84</t>
  </si>
  <si>
    <t>941941831.S</t>
  </si>
  <si>
    <t>Demontáž lešenia ľahkého pracovného radového s podlahami šírky nad 0,80 do 1,00 m, výšky do 10 m</t>
  </si>
  <si>
    <t>-1516363602</t>
  </si>
  <si>
    <t>85</t>
  </si>
  <si>
    <t>941955002.S</t>
  </si>
  <si>
    <t>Lešenie ľahké pracovné pomocné s výškou lešeňovej podlahy nad 1,20 do 1,90 m</t>
  </si>
  <si>
    <t>2146095915</t>
  </si>
  <si>
    <t>298,79+705,05</t>
  </si>
  <si>
    <t>86</t>
  </si>
  <si>
    <t>952901111.S</t>
  </si>
  <si>
    <t>Vyčistenie budov pri výške podlaží do 4 m</t>
  </si>
  <si>
    <t>-1066426817</t>
  </si>
  <si>
    <t>87</t>
  </si>
  <si>
    <t>953945101</t>
  </si>
  <si>
    <t>BAUMIT Soklový profil SL 14 (hliníkový)</t>
  </si>
  <si>
    <t>m</t>
  </si>
  <si>
    <t>-1457292910</t>
  </si>
  <si>
    <t>88</t>
  </si>
  <si>
    <t>953945111</t>
  </si>
  <si>
    <t>BAUMIT Rohová lišta hliníková</t>
  </si>
  <si>
    <t>155595808</t>
  </si>
  <si>
    <t>89</t>
  </si>
  <si>
    <t>953995115</t>
  </si>
  <si>
    <t>BAUMIT Nadokenná lišta s odkvapovým nosom (PVC)</t>
  </si>
  <si>
    <t>1914423768</t>
  </si>
  <si>
    <t>1,5*18+0,8*3+1,8+2,85*2</t>
  </si>
  <si>
    <t>(1,75*2+1,5*25+1,8)*2</t>
  </si>
  <si>
    <t>90</t>
  </si>
  <si>
    <t>953995161</t>
  </si>
  <si>
    <t>BAUMIT Nasadzovacia lišta na soklový profil (plastová)</t>
  </si>
  <si>
    <t>1538866908</t>
  </si>
  <si>
    <t>91</t>
  </si>
  <si>
    <t>953995183</t>
  </si>
  <si>
    <t>BAUMIT Okenný a dverový dilatačný profil Basic (plastový)</t>
  </si>
  <si>
    <t>1184609675</t>
  </si>
  <si>
    <t>2,0*8+0,63*13+1,6*4+2,5+2,35*6+2,5*4+1,8*2</t>
  </si>
  <si>
    <t>(1,6*6+2,35*42+1,8*4)*2</t>
  </si>
  <si>
    <t>99</t>
  </si>
  <si>
    <t>Presun hmôt HSV</t>
  </si>
  <si>
    <t>92</t>
  </si>
  <si>
    <t>998011001.S</t>
  </si>
  <si>
    <t>Presun hmôt pre budovy (801, 803, 812), zvislá konštr. z tehál, tvárnic, z kovu výšky do 6 m</t>
  </si>
  <si>
    <t>2143506658</t>
  </si>
  <si>
    <t>PSV</t>
  </si>
  <si>
    <t>Práce a dodávky PSV</t>
  </si>
  <si>
    <t>711</t>
  </si>
  <si>
    <t>Izolácie proti vode a vlhkosti</t>
  </si>
  <si>
    <t>93</t>
  </si>
  <si>
    <t>711131102.S</t>
  </si>
  <si>
    <t>Zhotovenie geotextílie alebo tkaniny na plochu vodorovnú</t>
  </si>
  <si>
    <t>-1447450837</t>
  </si>
  <si>
    <t>(17,5*25,5+13,5*17,5+9,5*12,5-6,6*6,6)*2</t>
  </si>
  <si>
    <t>94</t>
  </si>
  <si>
    <t>711132102.S</t>
  </si>
  <si>
    <t>Zhotovenie geotextílie alebo tkaniny na plochu zvislú</t>
  </si>
  <si>
    <t>-813618842</t>
  </si>
  <si>
    <t>0,5*120</t>
  </si>
  <si>
    <t>95</t>
  </si>
  <si>
    <t>S1039</t>
  </si>
  <si>
    <t>S- Felt  PES 300 g/m2 geotextília (2.00 x 50.0 m)</t>
  </si>
  <si>
    <t>1154561529</t>
  </si>
  <si>
    <t>1515,38*1,15</t>
  </si>
  <si>
    <t>60*1,2</t>
  </si>
  <si>
    <t>96</t>
  </si>
  <si>
    <t>711131103.S</t>
  </si>
  <si>
    <t>Zhotovenie  izolácie proti zemnej vlhkosti vodorovne, separačná fólia na sucho</t>
  </si>
  <si>
    <t>1417701251</t>
  </si>
  <si>
    <t>"strecha"</t>
  </si>
  <si>
    <t>836,27</t>
  </si>
  <si>
    <t>97</t>
  </si>
  <si>
    <t>110786</t>
  </si>
  <si>
    <t>Sika Trocal sklená rohož 120 g/m2 rozmery 2.00 x 100.0 m</t>
  </si>
  <si>
    <t>-482747174</t>
  </si>
  <si>
    <t>836,27*1,15</t>
  </si>
  <si>
    <t>98</t>
  </si>
  <si>
    <t>711141559.S</t>
  </si>
  <si>
    <t>Zhotovenie  izolácie proti zemnej vlhkosti a tlakovej vode vodorovná NAIP pritavením</t>
  </si>
  <si>
    <t>-1796434749</t>
  </si>
  <si>
    <t>17,5*25,5+13,5*17,5+9,5*12,5-6,6*6,6</t>
  </si>
  <si>
    <t>711142559.S</t>
  </si>
  <si>
    <t>Zhotovenie  izolácie proti zemnej vlhkosti a tlakovej vode zvislá NAIP pritavením</t>
  </si>
  <si>
    <t>833910136</t>
  </si>
  <si>
    <t>100</t>
  </si>
  <si>
    <t>221104</t>
  </si>
  <si>
    <t>Sikaplan WP 1100-15HL, hrúbka 1,5 mm, zemná, izolačné fólie na báze PVC, TPO, POCB a OCP SIKA</t>
  </si>
  <si>
    <t>-1059740767</t>
  </si>
  <si>
    <t>757,69*1,15</t>
  </si>
  <si>
    <t>101</t>
  </si>
  <si>
    <t>711211071</t>
  </si>
  <si>
    <t>Jednozlož. polyuretánová hydroizolačná hmota SIKA, stierka SikaBond T-8 vodorovná</t>
  </si>
  <si>
    <t>885332326</t>
  </si>
  <si>
    <t>"S6 - balkóny"</t>
  </si>
  <si>
    <t>101,2*2</t>
  </si>
  <si>
    <t>102</t>
  </si>
  <si>
    <t>711211071.S1</t>
  </si>
  <si>
    <t xml:space="preserve">Hydroizolačná stierka Sikaseal </t>
  </si>
  <si>
    <t>-879127089</t>
  </si>
  <si>
    <t>"Kúpelne, mokrá prevádzka"</t>
  </si>
  <si>
    <t>2,8+2+3,8+1,5+5,53+4,65+3,7+4*44</t>
  </si>
  <si>
    <t>50,22+4,84+4,04+5,84+15,89+7,2</t>
  </si>
  <si>
    <t>103</t>
  </si>
  <si>
    <t>998711202.S</t>
  </si>
  <si>
    <t>Presun hmôt pre izoláciu proti vode v objektoch výšky nad 6 do 12 m</t>
  </si>
  <si>
    <t>%</t>
  </si>
  <si>
    <t>1163830204</t>
  </si>
  <si>
    <t>712</t>
  </si>
  <si>
    <t>Izolácie striech, povlakové krytiny</t>
  </si>
  <si>
    <t>104</t>
  </si>
  <si>
    <t>712290010.S</t>
  </si>
  <si>
    <t>Zhotovenie parozábrany pre strechy ploché do 10°</t>
  </si>
  <si>
    <t>800536257</t>
  </si>
  <si>
    <t>17,3*25,2+17,4*13,4+13*10</t>
  </si>
  <si>
    <t>105</t>
  </si>
  <si>
    <t>111277</t>
  </si>
  <si>
    <t>Sarnavap 1000E, rozmery 5.0 x 25.0 m</t>
  </si>
  <si>
    <t>-484737609</t>
  </si>
  <si>
    <t>799,12*1,15 'Prepočítané koeficientom množstva</t>
  </si>
  <si>
    <t>106</t>
  </si>
  <si>
    <t>111285</t>
  </si>
  <si>
    <t>Sarnavap Tape F, 15 mm x 40.0 m</t>
  </si>
  <si>
    <t>791709932</t>
  </si>
  <si>
    <t>799,120/5</t>
  </si>
  <si>
    <t>107</t>
  </si>
  <si>
    <t>712370070.S</t>
  </si>
  <si>
    <t>Zhotovenie povlakovej krytiny striech plochých do 10° PVC-P fóliou upevnenou prikotvením so zvarením spoju</t>
  </si>
  <si>
    <t>-1266539622</t>
  </si>
  <si>
    <t>108</t>
  </si>
  <si>
    <t>85569</t>
  </si>
  <si>
    <t>Sikaplan SBV, rozm. 2.00 x 20.0 mm antracitová</t>
  </si>
  <si>
    <t>1246106496</t>
  </si>
  <si>
    <t>109</t>
  </si>
  <si>
    <t>712370200.S</t>
  </si>
  <si>
    <t>Zhotovenie povlakovej krytiny striech plochých do 10° PVC-P fóliou pripevnenou na priečny pás so zvarením spoju</t>
  </si>
  <si>
    <t>-2017165471</t>
  </si>
  <si>
    <t>17,8*25,7+17,9*13,9+13*10</t>
  </si>
  <si>
    <t>110</t>
  </si>
  <si>
    <t>56130</t>
  </si>
  <si>
    <t>Hydroizolácia Trocal SGmA 1.5 mm</t>
  </si>
  <si>
    <t>1325434239</t>
  </si>
  <si>
    <t>111</t>
  </si>
  <si>
    <t>712990040.S</t>
  </si>
  <si>
    <t>Položenie geotextílie vodorovne alebo zvislo na strechy ploché do 10°</t>
  </si>
  <si>
    <t>786600521</t>
  </si>
  <si>
    <t>112</t>
  </si>
  <si>
    <t>451481</t>
  </si>
  <si>
    <t>S-Felt PES 200 g/m2 geotextília (polyester), rozmer 2.00 x 50.0 m</t>
  </si>
  <si>
    <t>-712684130</t>
  </si>
  <si>
    <t>799,12*1,15</t>
  </si>
  <si>
    <t>113</t>
  </si>
  <si>
    <t>998712202.S</t>
  </si>
  <si>
    <t>Presun hmôt pre izoláciu povlakovej krytiny v objektoch výšky nad 6 do 12 m</t>
  </si>
  <si>
    <t>789158354</t>
  </si>
  <si>
    <t>713</t>
  </si>
  <si>
    <t>Izolácie tepelné</t>
  </si>
  <si>
    <t>114</t>
  </si>
  <si>
    <t>713120010.S</t>
  </si>
  <si>
    <t>Zakrývanie tepelnej izolácie podláh fóliou</t>
  </si>
  <si>
    <t>-1136132243</t>
  </si>
  <si>
    <t>"10"</t>
  </si>
  <si>
    <t>1237,28</t>
  </si>
  <si>
    <t>115</t>
  </si>
  <si>
    <t>283230011400.S</t>
  </si>
  <si>
    <t>Krycia PE fólia hr. 0,12 mm</t>
  </si>
  <si>
    <t>-269637853</t>
  </si>
  <si>
    <t>1237,28*1,15 'Prepočítané koeficientom množstva</t>
  </si>
  <si>
    <t>116</t>
  </si>
  <si>
    <t>713142255.S</t>
  </si>
  <si>
    <t>Montáž tepelnej izolácie striech plochých do 10° polystyrénom, rozloženej v dvoch vrstvách, prikotvením</t>
  </si>
  <si>
    <t>1625513253</t>
  </si>
  <si>
    <t>117</t>
  </si>
  <si>
    <t>283750003100</t>
  </si>
  <si>
    <t>Doska XPS STYRODUR 4000 CS hr. 120 mm, pre extrémne zaťaženie, parkoviská, haly, ISOVER</t>
  </si>
  <si>
    <t>-1024228535</t>
  </si>
  <si>
    <t>799,12*2*1,02</t>
  </si>
  <si>
    <t>118</t>
  </si>
  <si>
    <t>713142160.S</t>
  </si>
  <si>
    <t>Montáž tepelnej izolácie striech plochých do 10° spádovými doskami z polystyrénu v jednej vrstve</t>
  </si>
  <si>
    <t>734439189</t>
  </si>
  <si>
    <t>119</t>
  </si>
  <si>
    <t>283760007400.S</t>
  </si>
  <si>
    <t>Doska spádová EPS 100 S grafitová pre vyspádovanie plochých striech</t>
  </si>
  <si>
    <t>248054667</t>
  </si>
  <si>
    <t>0,05*799,12*1,02</t>
  </si>
  <si>
    <t>120</t>
  </si>
  <si>
    <t>713122111.S</t>
  </si>
  <si>
    <t>Montáž tepelnej izolácie podláh polystyrénom, kladeným voľne v jednej vrstve</t>
  </si>
  <si>
    <t>-460344973</t>
  </si>
  <si>
    <t>"S10"</t>
  </si>
  <si>
    <t>121</t>
  </si>
  <si>
    <t>631440022200</t>
  </si>
  <si>
    <t>Doska NOBASIL PTS 20x600x1000 mm, čadičová minerálna izolácia pre ľahké aj ťažké plávajúce podlahy, KNAUF</t>
  </si>
  <si>
    <t>1305992629</t>
  </si>
  <si>
    <t>69,564*1,02</t>
  </si>
  <si>
    <t>122</t>
  </si>
  <si>
    <t>713122121.S</t>
  </si>
  <si>
    <t>Montáž tepelnej izolácie podláh polystyrénom, kladeným voľne v dvoch vrstvách</t>
  </si>
  <si>
    <t>-406353034</t>
  </si>
  <si>
    <t>"S4, S5"</t>
  </si>
  <si>
    <t>66,33+582,84</t>
  </si>
  <si>
    <t>123</t>
  </si>
  <si>
    <t>283750001700</t>
  </si>
  <si>
    <t>Doska XPS STYRODUR 3000 CS hr. 40 mm, zakladanie stavieb, podlahy, obrátené ploché strechy, ISOVER</t>
  </si>
  <si>
    <t>1131834105</t>
  </si>
  <si>
    <t>649,17*1,02</t>
  </si>
  <si>
    <t>124</t>
  </si>
  <si>
    <t>283750001800</t>
  </si>
  <si>
    <t>Doska XPS STYRODUR 3000 CS hr. 50 mm, zakladanie stavieb, podlahy, obrátené ploché strechy, ISOVER</t>
  </si>
  <si>
    <t>-929240841</t>
  </si>
  <si>
    <t>125</t>
  </si>
  <si>
    <t>998713202.S</t>
  </si>
  <si>
    <t>Presun hmôt pre izolácie tepelné v objektoch výšky nad 6 m do 12 m</t>
  </si>
  <si>
    <t>1889419190</t>
  </si>
  <si>
    <t>763</t>
  </si>
  <si>
    <t>Konštrukcie - drevostavby</t>
  </si>
  <si>
    <t>126</t>
  </si>
  <si>
    <t>763120010</t>
  </si>
  <si>
    <t>Sadrokartónová inštalačná predstena RIGIPS pre sanitárne zariadenia, jednoduché opláštenie, doska RBI 12,5 mm</t>
  </si>
  <si>
    <t>1655903679</t>
  </si>
  <si>
    <t>1,2*1,5*(1+20*2)</t>
  </si>
  <si>
    <t>127</t>
  </si>
  <si>
    <t>763132110</t>
  </si>
  <si>
    <t>SDK podhľad KNAUF D112, závesná dvojvrstvová kca profil montažný CD a nosný UD, dosky GKB hr. 12,5 mm</t>
  </si>
  <si>
    <t>-1074864053</t>
  </si>
  <si>
    <t>30,14+13,33+29,26+17,22+3,45+8,01+5,68</t>
  </si>
  <si>
    <t>44,05+4,35+95,11+4,95+12,54+21,7</t>
  </si>
  <si>
    <t>(14+13,78+14,91+57,26+28,4+40,87)*2</t>
  </si>
  <si>
    <t>(8,85+21,61+4,77+1,41+1,77)*2</t>
  </si>
  <si>
    <t>128</t>
  </si>
  <si>
    <t>763132310</t>
  </si>
  <si>
    <t>SDK podhľad KNAUF D112, závesná dvojvrstvová kca profil montažný CD a nosný UD, dosky GKBI hr. 12,5 mm</t>
  </si>
  <si>
    <t>-2033231541</t>
  </si>
  <si>
    <t>1,54+2,78+2+3,8+5,53+4,65+3,69</t>
  </si>
  <si>
    <t>3,27+50,22+5,42+14,1+21,27+4,84</t>
  </si>
  <si>
    <t>4,04+5,84</t>
  </si>
  <si>
    <t>(6,88+4,2+1,8+3,89*18)*2</t>
  </si>
  <si>
    <t>129</t>
  </si>
  <si>
    <t>998763201.S</t>
  </si>
  <si>
    <t>Presun hmôt pre drevostavby v objektoch výšky do 12 m</t>
  </si>
  <si>
    <t>-1284253827</t>
  </si>
  <si>
    <t>764</t>
  </si>
  <si>
    <t>Konštrukcie klampiarske</t>
  </si>
  <si>
    <t>130</t>
  </si>
  <si>
    <t>764317300.S</t>
  </si>
  <si>
    <t>Krytiny hladké z hliníkového Al plechu, železobetónových dosiek</t>
  </si>
  <si>
    <t>-1739043100</t>
  </si>
  <si>
    <t>11,25*1,0+2,3*1,7</t>
  </si>
  <si>
    <t>0,6*(6,6+12,5+2,5)</t>
  </si>
  <si>
    <t>131</t>
  </si>
  <si>
    <t>764352413.S</t>
  </si>
  <si>
    <t>Žľaby z hliníkového Al plechu, pododkvapové polkruhové r.š. 330 mm</t>
  </si>
  <si>
    <t>1540985232</t>
  </si>
  <si>
    <t>11,3+10,5*2+15+4</t>
  </si>
  <si>
    <t>132</t>
  </si>
  <si>
    <t>764352513.S</t>
  </si>
  <si>
    <t>Zvodové rúry z hliníkového Al plechu, kruhové priemer 120 mm</t>
  </si>
  <si>
    <t>1288848628</t>
  </si>
  <si>
    <t>4,5*2</t>
  </si>
  <si>
    <t>133</t>
  </si>
  <si>
    <t>764391320.S1</t>
  </si>
  <si>
    <t>Okapová lišta z hliníkového Al plechu, r.š. 330 mm</t>
  </si>
  <si>
    <t>1272009572</t>
  </si>
  <si>
    <t>134</t>
  </si>
  <si>
    <t>998764202.S</t>
  </si>
  <si>
    <t>Presun hmôt pre konštrukcie klampiarske v objektoch výšky nad 6 do 12 m</t>
  </si>
  <si>
    <t>1102677750</t>
  </si>
  <si>
    <t>766</t>
  </si>
  <si>
    <t>Konštrukcie stolárske</t>
  </si>
  <si>
    <t>135</t>
  </si>
  <si>
    <t>766621400.S1</t>
  </si>
  <si>
    <t>Hliníkové vnútorné zasklené steny a dvere s protipožiarnou odolnosťou</t>
  </si>
  <si>
    <t>800150128</t>
  </si>
  <si>
    <t>3,33*(2,0*2+5,1+1,8*2+2,75+2,9)</t>
  </si>
  <si>
    <t>2,0*2,1*2+1,8*2,1*2</t>
  </si>
  <si>
    <t>2,85*(3,3+4,0+2,9+2,3)*2</t>
  </si>
  <si>
    <t>2,0*2,1*2</t>
  </si>
  <si>
    <t>136</t>
  </si>
  <si>
    <t>766621400.S2</t>
  </si>
  <si>
    <t>Hliníkové vonkajšie dvere a zasklené steny, izolačné trojsklo</t>
  </si>
  <si>
    <t>-1802944015</t>
  </si>
  <si>
    <t>0,8*2,05*2+1,75*1,58+1,96*2,48*2+0,9*2,0</t>
  </si>
  <si>
    <t>3,0*2,5*2+2,85*1,9+2,5*2,5</t>
  </si>
  <si>
    <t>137</t>
  </si>
  <si>
    <t>766621400.S3</t>
  </si>
  <si>
    <t>Plastové okná, izolačné trojsklo, vrátane parapetov</t>
  </si>
  <si>
    <t>630370491</t>
  </si>
  <si>
    <t>1,5*0,63*13+1,5*2,35*3+1,5*1,58*2</t>
  </si>
  <si>
    <t>(1,75*1,58*2+1,5*2,35*21+1,5*1,6)*2</t>
  </si>
  <si>
    <t>(1,5*1,8*2+1,2*1,8+1,8*1,5)*2</t>
  </si>
  <si>
    <t>138</t>
  </si>
  <si>
    <t>766621401.S4</t>
  </si>
  <si>
    <t>Vnútorné dvere jednokrídlové otváravé s protipožiarnou odolnosťou, vrátane zárubne</t>
  </si>
  <si>
    <t>382142796</t>
  </si>
  <si>
    <t>7+7</t>
  </si>
  <si>
    <t>139</t>
  </si>
  <si>
    <t>766621400.S5</t>
  </si>
  <si>
    <t>Vnútorné dvere jednokrídlové otváravé, vrátane zárubne</t>
  </si>
  <si>
    <t>-44827199</t>
  </si>
  <si>
    <t>37+37</t>
  </si>
  <si>
    <t>140</t>
  </si>
  <si>
    <t>766621400.S7</t>
  </si>
  <si>
    <t>Vonkajšie zábradlia balkónov a okien</t>
  </si>
  <si>
    <t>-1890670516</t>
  </si>
  <si>
    <t>(10,5*3+1,3*15+3,8)*2</t>
  </si>
  <si>
    <t>2,0*21</t>
  </si>
  <si>
    <t>141</t>
  </si>
  <si>
    <t>766621400.S8</t>
  </si>
  <si>
    <t>Vnútorné zabradlia schodísk</t>
  </si>
  <si>
    <t>-1079494427</t>
  </si>
  <si>
    <t>6,5*3+4*4</t>
  </si>
  <si>
    <t>142</t>
  </si>
  <si>
    <t>766621400.S9</t>
  </si>
  <si>
    <t>Madlo schodiska</t>
  </si>
  <si>
    <t>-626578060</t>
  </si>
  <si>
    <t>6,5*2+4*4</t>
  </si>
  <si>
    <t>143</t>
  </si>
  <si>
    <t>998766202.S</t>
  </si>
  <si>
    <t>Presun hmot pre konštrukcie stolárske v objektoch výšky nad 6 do 12 m</t>
  </si>
  <si>
    <t>1385605755</t>
  </si>
  <si>
    <t>767</t>
  </si>
  <si>
    <t>Konštrukcie doplnkové kovové</t>
  </si>
  <si>
    <t>144</t>
  </si>
  <si>
    <t>767310100.S</t>
  </si>
  <si>
    <t>Montáž výlezu do plochej strechy</t>
  </si>
  <si>
    <t>1955798766</t>
  </si>
  <si>
    <t>145</t>
  </si>
  <si>
    <t>611330000401</t>
  </si>
  <si>
    <t>Strešný výlez so sklápacím schodiskom, pre izolované, vykurované priestory</t>
  </si>
  <si>
    <t>1919290945</t>
  </si>
  <si>
    <t>146</t>
  </si>
  <si>
    <t>767310100.S1</t>
  </si>
  <si>
    <t>Garážová brána 2500x2500 mm na elektrický pohon</t>
  </si>
  <si>
    <t>-1261519174</t>
  </si>
  <si>
    <t>147</t>
  </si>
  <si>
    <t>998767102.S</t>
  </si>
  <si>
    <t>Presun hmôt pre kovové stavebné doplnkové konštrukcie v objektoch výšky nad 6 do 12 m</t>
  </si>
  <si>
    <t>441321702</t>
  </si>
  <si>
    <t>771</t>
  </si>
  <si>
    <t>Podlahy z dlaždíc</t>
  </si>
  <si>
    <t>148</t>
  </si>
  <si>
    <t>771275107.S</t>
  </si>
  <si>
    <t xml:space="preserve">Montáž obkladov schodiskových stupňov dlaždicami do tmelu </t>
  </si>
  <si>
    <t>1337071282</t>
  </si>
  <si>
    <t>149</t>
  </si>
  <si>
    <t>771415014.S</t>
  </si>
  <si>
    <t xml:space="preserve">Montáž soklíkov z obkladačiek do tmelu </t>
  </si>
  <si>
    <t>-1099762174</t>
  </si>
  <si>
    <t>150</t>
  </si>
  <si>
    <t>771541216.S</t>
  </si>
  <si>
    <t xml:space="preserve">Montáž podláh z dlaždíc gres kladených do tmelu flexibil. mrazuvzdorného v obmedzenom priestore </t>
  </si>
  <si>
    <t>-1222831937</t>
  </si>
  <si>
    <t>4,6*22</t>
  </si>
  <si>
    <t>151</t>
  </si>
  <si>
    <t>597740001910.S</t>
  </si>
  <si>
    <t>Dlaždice keramické, gresové neglazované</t>
  </si>
  <si>
    <t>-1319668556</t>
  </si>
  <si>
    <t>101,2*1,04 'Prepočítané koeficientom množstva</t>
  </si>
  <si>
    <t>152</t>
  </si>
  <si>
    <t>771575109.S</t>
  </si>
  <si>
    <t xml:space="preserve">Montáž podláh z dlaždíc keramických do tmelu </t>
  </si>
  <si>
    <t>2147015772</t>
  </si>
  <si>
    <t>"S4"</t>
  </si>
  <si>
    <t>28,3+14,03+15,89+3,11</t>
  </si>
  <si>
    <t>"medzipodesty"</t>
  </si>
  <si>
    <t>1,7*3,4*2</t>
  </si>
  <si>
    <t>(1,8*2,6+1,7*0,9)*2</t>
  </si>
  <si>
    <t>153</t>
  </si>
  <si>
    <t>597740001600.S</t>
  </si>
  <si>
    <t>Dlaždice keramické 300x300</t>
  </si>
  <si>
    <t>1323833843</t>
  </si>
  <si>
    <t>(69,56+85,31+23*0,1)*1,02</t>
  </si>
  <si>
    <t>154</t>
  </si>
  <si>
    <t>998771202.S</t>
  </si>
  <si>
    <t>Presun hmôt pre podlahy z dlaždíc v objektoch výšky nad 6 do 12 m</t>
  </si>
  <si>
    <t>1713107489</t>
  </si>
  <si>
    <t>776</t>
  </si>
  <si>
    <t>Podlahy povlakové</t>
  </si>
  <si>
    <t>155</t>
  </si>
  <si>
    <t>776541100.S</t>
  </si>
  <si>
    <t>Lepenie povlakových podláh PVC heterogénnych v pásoch</t>
  </si>
  <si>
    <t>1293751667</t>
  </si>
  <si>
    <t>156</t>
  </si>
  <si>
    <t>284110000110.S</t>
  </si>
  <si>
    <t>Podlaha PVC heterogénna, hrúbka do 2,5 mm</t>
  </si>
  <si>
    <t>-1622658776</t>
  </si>
  <si>
    <t>1820,12*1,03 'Prepočítané koeficientom množstva</t>
  </si>
  <si>
    <t>157</t>
  </si>
  <si>
    <t>776990105.S</t>
  </si>
  <si>
    <t>Vysávanie podkladu pred kladením povlakovýck podláh</t>
  </si>
  <si>
    <t>1053720174</t>
  </si>
  <si>
    <t>"S5"</t>
  </si>
  <si>
    <t>30,14+10,78+13,33+29,26+17,22</t>
  </si>
  <si>
    <t>3,45+8,01+5,68+44,05+4,35+1,54</t>
  </si>
  <si>
    <t>9,18+20,26+2,78+2+28,3+3,8</t>
  </si>
  <si>
    <t>16,75+5,53+4,65+3,69+13,63</t>
  </si>
  <si>
    <t>95,11+3,27+50,22+5,42+13,62*2</t>
  </si>
  <si>
    <t>14,1+21,27+4,95*3+7,2*4+4,1</t>
  </si>
  <si>
    <t>5,84+12,54+21,7</t>
  </si>
  <si>
    <t>2*669,24-101,2</t>
  </si>
  <si>
    <t>158</t>
  </si>
  <si>
    <t>776990110.S</t>
  </si>
  <si>
    <t>Penetrovanie podkladu pred kladením povlakových podláh</t>
  </si>
  <si>
    <t>-1547555655</t>
  </si>
  <si>
    <t>159</t>
  </si>
  <si>
    <t>998776202.S</t>
  </si>
  <si>
    <t>Presun hmôt pre podlahy povlakové v objektoch výšky nad 6 do 12 m</t>
  </si>
  <si>
    <t>-342213573</t>
  </si>
  <si>
    <t>781</t>
  </si>
  <si>
    <t>Obklady</t>
  </si>
  <si>
    <t>160</t>
  </si>
  <si>
    <t>781445020.S</t>
  </si>
  <si>
    <t xml:space="preserve">Montáž obkladov vnútor. stien z obkladačiek kladených do tmelu </t>
  </si>
  <si>
    <t>-1586104904</t>
  </si>
  <si>
    <t>0,6*2,7</t>
  </si>
  <si>
    <t>2,5*2*(1,4+1,05+1,65+1,7*2+1,45)-0,6*2,0*3</t>
  </si>
  <si>
    <t>2,5*2*(1,7+2,5+3,25+1,85)-1,0*2,0*2</t>
  </si>
  <si>
    <t>2,5*2*(1,2+1,3+0,9*2+1,7*2)-0,7*2,0*5</t>
  </si>
  <si>
    <t>2,5*2*(1,2+1,5+1,9+1,1)-0,7*2,0*3</t>
  </si>
  <si>
    <t>2,8*2*(8,8+8,5+0,8*2+1,1)</t>
  </si>
  <si>
    <t>-0,8*2,0*2-0,9*2,0-2,7*2,0</t>
  </si>
  <si>
    <t>-1,7*2,1-1,5*0,63</t>
  </si>
  <si>
    <t>2,8*2*(2,55+2,15)-0,8*2,0-1,5*0,63</t>
  </si>
  <si>
    <t>2,8*2*(4,55*2+3,0*2)-0,8*2,0*2-1,5*0,63</t>
  </si>
  <si>
    <t>2,8*2*(9,5+11,2+1,4+1,5)</t>
  </si>
  <si>
    <t>-1,7*2,1*2-0,8*2,0*9-1,1*2,1</t>
  </si>
  <si>
    <t>2,8*2*(3,0+1,6+3,3+2,15)-1,1*2,1-0,8*2,0</t>
  </si>
  <si>
    <t>2,8*2*(2,4+3,0+3,85+1,9)-0,8*2,0*4</t>
  </si>
  <si>
    <t>2,5*2*(1,65+1,6*2+0,9)-0,6*2,0*3</t>
  </si>
  <si>
    <t>2,5*2*(1,6*3+1,65+0,9+1,1)-0,6*2,0*5</t>
  </si>
  <si>
    <t>2,5*2*(5,5+3,4)-1,4*2,0-0,9*2,0-1,5*0,63</t>
  </si>
  <si>
    <t>2,5*2*(2,7+1,15)-0,8*2,0</t>
  </si>
  <si>
    <t>0,6*(1,2+3,1)</t>
  </si>
  <si>
    <t>2,5*2*(3,0+1,4+1,8*4)-0,6*2,0*5</t>
  </si>
  <si>
    <t>2,5*2*(1,75+2,5)*18-1,0*2,0*18</t>
  </si>
  <si>
    <t>161</t>
  </si>
  <si>
    <t>597640000700.S</t>
  </si>
  <si>
    <t xml:space="preserve">Obkladačky keramické glazované jednofarebné hladké </t>
  </si>
  <si>
    <t>1405617391</t>
  </si>
  <si>
    <t>1479,23*1,05 'Prepočítané koeficientom množstva</t>
  </si>
  <si>
    <t>162</t>
  </si>
  <si>
    <t>998781202.S</t>
  </si>
  <si>
    <t>Presun hmôt pre obklady keramické v objektoch výšky nad 6 do 12 m</t>
  </si>
  <si>
    <t>-385704365</t>
  </si>
  <si>
    <t>784</t>
  </si>
  <si>
    <t>Maľby</t>
  </si>
  <si>
    <t>163</t>
  </si>
  <si>
    <t>784412301.S</t>
  </si>
  <si>
    <t>Pačokovanie vápenným mliekom dvojnásobné jemnozrnných povrchov do 3,80 m</t>
  </si>
  <si>
    <t>1521451742</t>
  </si>
  <si>
    <t>164</t>
  </si>
  <si>
    <t>784424271.S</t>
  </si>
  <si>
    <t>Maľby vápenné dvojnásobné ručne nanášané, tónované s bielym stropom na podklad jemnozrnný do 3,80 m</t>
  </si>
  <si>
    <t>2023402863</t>
  </si>
  <si>
    <t>846,150+4520,4</t>
  </si>
  <si>
    <t>Práce a dodávky M</t>
  </si>
  <si>
    <t>33-M</t>
  </si>
  <si>
    <t>Montáže dopravných zariadení, skladových zariadení a váh</t>
  </si>
  <si>
    <t>165</t>
  </si>
  <si>
    <t>3300301.S</t>
  </si>
  <si>
    <t>Výťah osobný 5500 - dodávka a montáž</t>
  </si>
  <si>
    <t>-2071227480</t>
  </si>
  <si>
    <t>166</t>
  </si>
  <si>
    <t>3300302.S</t>
  </si>
  <si>
    <t>Výťah osobný 3000  - dodávka a montáž</t>
  </si>
  <si>
    <t>1699470854</t>
  </si>
  <si>
    <t>167</t>
  </si>
  <si>
    <t>3300303.S</t>
  </si>
  <si>
    <t>Pultový výťah do kuchyniek  - dodávka a montáž</t>
  </si>
  <si>
    <t>-729095856</t>
  </si>
  <si>
    <t>SO-01 - Zariadenie pre seniorov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</si>
</sst>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30" t="s">
        <v>5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16" t="s">
        <v>13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R5" s="21"/>
      <c r="BE5" s="213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18" t="s">
        <v>16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R6" s="21"/>
      <c r="BE6" s="214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14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14"/>
      <c r="BS8" s="18" t="s">
        <v>6</v>
      </c>
    </row>
    <row r="9" spans="1:74" s="1" customFormat="1" ht="14.45" customHeight="1">
      <c r="B9" s="21"/>
      <c r="AR9" s="21"/>
      <c r="BE9" s="214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14"/>
      <c r="BS10" s="18" t="s">
        <v>6</v>
      </c>
    </row>
    <row r="11" spans="1:74" s="1" customFormat="1" ht="18.600000000000001" customHeight="1">
      <c r="B11" s="21"/>
      <c r="E11" s="26" t="s">
        <v>25</v>
      </c>
      <c r="AK11" s="28" t="s">
        <v>26</v>
      </c>
      <c r="AN11" s="26" t="s">
        <v>1</v>
      </c>
      <c r="AR11" s="21"/>
      <c r="BE11" s="214"/>
      <c r="BS11" s="18" t="s">
        <v>6</v>
      </c>
    </row>
    <row r="12" spans="1:74" s="1" customFormat="1" ht="6.95" customHeight="1">
      <c r="B12" s="21"/>
      <c r="AR12" s="21"/>
      <c r="BE12" s="214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14"/>
      <c r="BS13" s="18" t="s">
        <v>6</v>
      </c>
    </row>
    <row r="14" spans="1:74" ht="12.75">
      <c r="B14" s="21"/>
      <c r="E14" s="219" t="s">
        <v>28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8" t="s">
        <v>26</v>
      </c>
      <c r="AN14" s="30" t="s">
        <v>28</v>
      </c>
      <c r="AR14" s="21"/>
      <c r="BE14" s="214"/>
      <c r="BS14" s="18" t="s">
        <v>6</v>
      </c>
    </row>
    <row r="15" spans="1:74" s="1" customFormat="1" ht="6.95" customHeight="1">
      <c r="B15" s="21"/>
      <c r="AR15" s="21"/>
      <c r="BE15" s="214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14"/>
      <c r="BS16" s="18" t="s">
        <v>3</v>
      </c>
    </row>
    <row r="17" spans="1:71" s="1" customFormat="1" ht="18.600000000000001" customHeight="1">
      <c r="B17" s="21"/>
      <c r="E17" s="26" t="s">
        <v>30</v>
      </c>
      <c r="AK17" s="28" t="s">
        <v>26</v>
      </c>
      <c r="AN17" s="26" t="s">
        <v>1</v>
      </c>
      <c r="AR17" s="21"/>
      <c r="BE17" s="214"/>
      <c r="BS17" s="18" t="s">
        <v>31</v>
      </c>
    </row>
    <row r="18" spans="1:71" s="1" customFormat="1" ht="6.95" customHeight="1">
      <c r="B18" s="21"/>
      <c r="AR18" s="21"/>
      <c r="BE18" s="214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14"/>
      <c r="BS19" s="18" t="s">
        <v>6</v>
      </c>
    </row>
    <row r="20" spans="1:71" s="1" customFormat="1" ht="18.600000000000001" customHeight="1">
      <c r="B20" s="21"/>
      <c r="E20" s="26" t="s">
        <v>20</v>
      </c>
      <c r="AK20" s="28" t="s">
        <v>26</v>
      </c>
      <c r="AN20" s="26" t="s">
        <v>1</v>
      </c>
      <c r="AR20" s="21"/>
      <c r="BE20" s="214"/>
      <c r="BS20" s="18" t="s">
        <v>31</v>
      </c>
    </row>
    <row r="21" spans="1:71" s="1" customFormat="1" ht="6.95" customHeight="1">
      <c r="B21" s="21"/>
      <c r="AR21" s="21"/>
      <c r="BE21" s="214"/>
    </row>
    <row r="22" spans="1:71" s="1" customFormat="1" ht="12" customHeight="1">
      <c r="B22" s="21"/>
      <c r="D22" s="28" t="s">
        <v>33</v>
      </c>
      <c r="AR22" s="21"/>
      <c r="BE22" s="214"/>
    </row>
    <row r="23" spans="1:71" s="1" customFormat="1" ht="16.5" customHeight="1">
      <c r="B23" s="21"/>
      <c r="E23" s="221" t="s">
        <v>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21"/>
      <c r="BE23" s="214"/>
    </row>
    <row r="24" spans="1:71" s="1" customFormat="1" ht="6.95" customHeight="1">
      <c r="B24" s="21"/>
      <c r="AR24" s="21"/>
      <c r="BE24" s="214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14"/>
    </row>
    <row r="26" spans="1:71" s="2" customFormat="1" ht="25.9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22">
        <f>ROUND(AG94,2)</f>
        <v>0</v>
      </c>
      <c r="AL26" s="223"/>
      <c r="AM26" s="223"/>
      <c r="AN26" s="223"/>
      <c r="AO26" s="223"/>
      <c r="AP26" s="33"/>
      <c r="AQ26" s="33"/>
      <c r="AR26" s="34"/>
      <c r="BE26" s="214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14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24" t="s">
        <v>35</v>
      </c>
      <c r="M28" s="224"/>
      <c r="N28" s="224"/>
      <c r="O28" s="224"/>
      <c r="P28" s="224"/>
      <c r="Q28" s="33"/>
      <c r="R28" s="33"/>
      <c r="S28" s="33"/>
      <c r="T28" s="33"/>
      <c r="U28" s="33"/>
      <c r="V28" s="33"/>
      <c r="W28" s="224" t="s">
        <v>36</v>
      </c>
      <c r="X28" s="224"/>
      <c r="Y28" s="224"/>
      <c r="Z28" s="224"/>
      <c r="AA28" s="224"/>
      <c r="AB28" s="224"/>
      <c r="AC28" s="224"/>
      <c r="AD28" s="224"/>
      <c r="AE28" s="224"/>
      <c r="AF28" s="33"/>
      <c r="AG28" s="33"/>
      <c r="AH28" s="33"/>
      <c r="AI28" s="33"/>
      <c r="AJ28" s="33"/>
      <c r="AK28" s="224" t="s">
        <v>37</v>
      </c>
      <c r="AL28" s="224"/>
      <c r="AM28" s="224"/>
      <c r="AN28" s="224"/>
      <c r="AO28" s="224"/>
      <c r="AP28" s="33"/>
      <c r="AQ28" s="33"/>
      <c r="AR28" s="34"/>
      <c r="BE28" s="214"/>
    </row>
    <row r="29" spans="1:71" s="3" customFormat="1" ht="14.45" customHeight="1">
      <c r="B29" s="38"/>
      <c r="D29" s="28" t="s">
        <v>38</v>
      </c>
      <c r="F29" s="39" t="s">
        <v>39</v>
      </c>
      <c r="L29" s="212">
        <v>0.2</v>
      </c>
      <c r="M29" s="211"/>
      <c r="N29" s="211"/>
      <c r="O29" s="211"/>
      <c r="P29" s="211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K29" s="210">
        <f>ROUND(AV94, 2)</f>
        <v>0</v>
      </c>
      <c r="AL29" s="211"/>
      <c r="AM29" s="211"/>
      <c r="AN29" s="211"/>
      <c r="AO29" s="211"/>
      <c r="AR29" s="38"/>
      <c r="BE29" s="215"/>
    </row>
    <row r="30" spans="1:71" s="3" customFormat="1" ht="14.45" customHeight="1">
      <c r="B30" s="38"/>
      <c r="F30" s="39" t="s">
        <v>40</v>
      </c>
      <c r="L30" s="212">
        <v>0.2</v>
      </c>
      <c r="M30" s="211"/>
      <c r="N30" s="211"/>
      <c r="O30" s="211"/>
      <c r="P30" s="211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K30" s="210">
        <f>ROUND(AW94, 2)</f>
        <v>0</v>
      </c>
      <c r="AL30" s="211"/>
      <c r="AM30" s="211"/>
      <c r="AN30" s="211"/>
      <c r="AO30" s="211"/>
      <c r="AR30" s="38"/>
      <c r="BE30" s="215"/>
    </row>
    <row r="31" spans="1:71" s="3" customFormat="1" ht="14.45" hidden="1" customHeight="1">
      <c r="B31" s="38"/>
      <c r="F31" s="28" t="s">
        <v>41</v>
      </c>
      <c r="L31" s="212">
        <v>0.2</v>
      </c>
      <c r="M31" s="211"/>
      <c r="N31" s="211"/>
      <c r="O31" s="211"/>
      <c r="P31" s="211"/>
      <c r="W31" s="210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8"/>
      <c r="BE31" s="215"/>
    </row>
    <row r="32" spans="1:71" s="3" customFormat="1" ht="14.45" hidden="1" customHeight="1">
      <c r="B32" s="38"/>
      <c r="F32" s="28" t="s">
        <v>42</v>
      </c>
      <c r="L32" s="212">
        <v>0.2</v>
      </c>
      <c r="M32" s="211"/>
      <c r="N32" s="211"/>
      <c r="O32" s="211"/>
      <c r="P32" s="211"/>
      <c r="W32" s="210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8"/>
      <c r="BE32" s="215"/>
    </row>
    <row r="33" spans="1:57" s="3" customFormat="1" ht="14.45" hidden="1" customHeight="1">
      <c r="B33" s="38"/>
      <c r="F33" s="39" t="s">
        <v>43</v>
      </c>
      <c r="L33" s="212">
        <v>0</v>
      </c>
      <c r="M33" s="211"/>
      <c r="N33" s="211"/>
      <c r="O33" s="211"/>
      <c r="P33" s="211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K33" s="210">
        <v>0</v>
      </c>
      <c r="AL33" s="211"/>
      <c r="AM33" s="211"/>
      <c r="AN33" s="211"/>
      <c r="AO33" s="211"/>
      <c r="AR33" s="38"/>
      <c r="BE33" s="215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14"/>
    </row>
    <row r="35" spans="1:57" s="2" customFormat="1" ht="25.9" customHeight="1">
      <c r="A35" s="33"/>
      <c r="B35" s="34"/>
      <c r="C35" s="40"/>
      <c r="D35" s="41" t="s">
        <v>44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2"/>
      <c r="V35" s="42"/>
      <c r="W35" s="42"/>
      <c r="X35" s="245" t="s">
        <v>46</v>
      </c>
      <c r="Y35" s="246"/>
      <c r="Z35" s="246"/>
      <c r="AA35" s="246"/>
      <c r="AB35" s="246"/>
      <c r="AC35" s="42"/>
      <c r="AD35" s="42"/>
      <c r="AE35" s="42"/>
      <c r="AF35" s="42"/>
      <c r="AG35" s="42"/>
      <c r="AH35" s="42"/>
      <c r="AI35" s="42"/>
      <c r="AJ35" s="42"/>
      <c r="AK35" s="247">
        <f>SUM(AK26:AK33)</f>
        <v>0</v>
      </c>
      <c r="AL35" s="246"/>
      <c r="AM35" s="246"/>
      <c r="AN35" s="246"/>
      <c r="AO35" s="248"/>
      <c r="AP35" s="40"/>
      <c r="AQ35" s="40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4"/>
      <c r="D49" s="45" t="s">
        <v>47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48</v>
      </c>
      <c r="AI49" s="46"/>
      <c r="AJ49" s="46"/>
      <c r="AK49" s="46"/>
      <c r="AL49" s="46"/>
      <c r="AM49" s="46"/>
      <c r="AN49" s="46"/>
      <c r="AO49" s="46"/>
      <c r="AR49" s="44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7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7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7" t="s">
        <v>49</v>
      </c>
      <c r="AI60" s="36"/>
      <c r="AJ60" s="36"/>
      <c r="AK60" s="36"/>
      <c r="AL60" s="36"/>
      <c r="AM60" s="47" t="s">
        <v>50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5" t="s">
        <v>51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52</v>
      </c>
      <c r="AI64" s="48"/>
      <c r="AJ64" s="48"/>
      <c r="AK64" s="48"/>
      <c r="AL64" s="48"/>
      <c r="AM64" s="48"/>
      <c r="AN64" s="48"/>
      <c r="AO64" s="48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7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7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7" t="s">
        <v>49</v>
      </c>
      <c r="AI75" s="36"/>
      <c r="AJ75" s="36"/>
      <c r="AK75" s="36"/>
      <c r="AL75" s="36"/>
      <c r="AM75" s="47" t="s">
        <v>50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4"/>
      <c r="BE77" s="33"/>
    </row>
    <row r="81" spans="1:91" s="2" customFormat="1" ht="6.95" customHeight="1">
      <c r="A81" s="33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4"/>
      <c r="BE81" s="33"/>
    </row>
    <row r="82" spans="1:91" s="2" customFormat="1" ht="24.95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3"/>
      <c r="C84" s="28" t="s">
        <v>12</v>
      </c>
      <c r="L84" s="4" t="str">
        <f>K5</f>
        <v>005</v>
      </c>
      <c r="AR84" s="53"/>
    </row>
    <row r="85" spans="1:91" s="5" customFormat="1" ht="36.950000000000003" customHeight="1">
      <c r="B85" s="54"/>
      <c r="C85" s="55" t="s">
        <v>15</v>
      </c>
      <c r="L85" s="236" t="str">
        <f>K6</f>
        <v>Domov sociálnych služieb</v>
      </c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R85" s="54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6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38" t="str">
        <f>IF(AN8= "","",AN8)</f>
        <v>21. 7. 2021</v>
      </c>
      <c r="AN87" s="238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Svit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39" t="str">
        <f>IF(E17="","",E17)</f>
        <v>PROARCH, s.r.o. POPRAD</v>
      </c>
      <c r="AN89" s="240"/>
      <c r="AO89" s="240"/>
      <c r="AP89" s="240"/>
      <c r="AQ89" s="33"/>
      <c r="AR89" s="34"/>
      <c r="AS89" s="241" t="s">
        <v>54</v>
      </c>
      <c r="AT89" s="242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39" t="str">
        <f>IF(E20="","",E20)</f>
        <v xml:space="preserve"> </v>
      </c>
      <c r="AN90" s="240"/>
      <c r="AO90" s="240"/>
      <c r="AP90" s="240"/>
      <c r="AQ90" s="33"/>
      <c r="AR90" s="34"/>
      <c r="AS90" s="243"/>
      <c r="AT90" s="244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3"/>
    </row>
    <row r="91" spans="1:91" s="2" customFormat="1" ht="10.7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3"/>
      <c r="AT91" s="244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3"/>
    </row>
    <row r="92" spans="1:91" s="2" customFormat="1" ht="29.25" customHeight="1">
      <c r="A92" s="33"/>
      <c r="B92" s="34"/>
      <c r="C92" s="231" t="s">
        <v>55</v>
      </c>
      <c r="D92" s="232"/>
      <c r="E92" s="232"/>
      <c r="F92" s="232"/>
      <c r="G92" s="232"/>
      <c r="H92" s="62"/>
      <c r="I92" s="233" t="s">
        <v>56</v>
      </c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4" t="s">
        <v>57</v>
      </c>
      <c r="AH92" s="232"/>
      <c r="AI92" s="232"/>
      <c r="AJ92" s="232"/>
      <c r="AK92" s="232"/>
      <c r="AL92" s="232"/>
      <c r="AM92" s="232"/>
      <c r="AN92" s="233" t="s">
        <v>58</v>
      </c>
      <c r="AO92" s="232"/>
      <c r="AP92" s="235"/>
      <c r="AQ92" s="63" t="s">
        <v>59</v>
      </c>
      <c r="AR92" s="34"/>
      <c r="AS92" s="64" t="s">
        <v>60</v>
      </c>
      <c r="AT92" s="65" t="s">
        <v>61</v>
      </c>
      <c r="AU92" s="65" t="s">
        <v>62</v>
      </c>
      <c r="AV92" s="65" t="s">
        <v>63</v>
      </c>
      <c r="AW92" s="65" t="s">
        <v>64</v>
      </c>
      <c r="AX92" s="65" t="s">
        <v>65</v>
      </c>
      <c r="AY92" s="65" t="s">
        <v>66</v>
      </c>
      <c r="AZ92" s="65" t="s">
        <v>67</v>
      </c>
      <c r="BA92" s="65" t="s">
        <v>68</v>
      </c>
      <c r="BB92" s="65" t="s">
        <v>69</v>
      </c>
      <c r="BC92" s="65" t="s">
        <v>70</v>
      </c>
      <c r="BD92" s="66" t="s">
        <v>71</v>
      </c>
      <c r="BE92" s="33"/>
    </row>
    <row r="93" spans="1:91" s="2" customFormat="1" ht="10.7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3"/>
    </row>
    <row r="94" spans="1:91" s="6" customFormat="1" ht="32.450000000000003" customHeight="1">
      <c r="B94" s="70"/>
      <c r="C94" s="71" t="s">
        <v>72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28">
        <f>ROUND(AG95,2)</f>
        <v>0</v>
      </c>
      <c r="AH94" s="228"/>
      <c r="AI94" s="228"/>
      <c r="AJ94" s="228"/>
      <c r="AK94" s="228"/>
      <c r="AL94" s="228"/>
      <c r="AM94" s="228"/>
      <c r="AN94" s="229">
        <f>SUM(AG94,AT94)</f>
        <v>0</v>
      </c>
      <c r="AO94" s="229"/>
      <c r="AP94" s="229"/>
      <c r="AQ94" s="74" t="s">
        <v>1</v>
      </c>
      <c r="AR94" s="70"/>
      <c r="AS94" s="75">
        <f>ROUND(AS95,2)</f>
        <v>0</v>
      </c>
      <c r="AT94" s="76">
        <f>ROUND(SUM(AV94:AW94),2)</f>
        <v>0</v>
      </c>
      <c r="AU94" s="77">
        <f>ROUND(AU95,5)</f>
        <v>0</v>
      </c>
      <c r="AV94" s="76">
        <f>ROUND(AZ94*L29,2)</f>
        <v>0</v>
      </c>
      <c r="AW94" s="76">
        <f>ROUND(BA94*L30,2)</f>
        <v>0</v>
      </c>
      <c r="AX94" s="76">
        <f>ROUND(BB94*L29,2)</f>
        <v>0</v>
      </c>
      <c r="AY94" s="76">
        <f>ROUND(BC94*L30,2)</f>
        <v>0</v>
      </c>
      <c r="AZ94" s="76">
        <f>ROUND(AZ95,2)</f>
        <v>0</v>
      </c>
      <c r="BA94" s="76">
        <f>ROUND(BA95,2)</f>
        <v>0</v>
      </c>
      <c r="BB94" s="76">
        <f>ROUND(BB95,2)</f>
        <v>0</v>
      </c>
      <c r="BC94" s="76">
        <f>ROUND(BC95,2)</f>
        <v>0</v>
      </c>
      <c r="BD94" s="78">
        <f>ROUND(BD95,2)</f>
        <v>0</v>
      </c>
      <c r="BS94" s="79" t="s">
        <v>73</v>
      </c>
      <c r="BT94" s="79" t="s">
        <v>74</v>
      </c>
      <c r="BU94" s="80" t="s">
        <v>75</v>
      </c>
      <c r="BV94" s="79" t="s">
        <v>76</v>
      </c>
      <c r="BW94" s="79" t="s">
        <v>4</v>
      </c>
      <c r="BX94" s="79" t="s">
        <v>77</v>
      </c>
      <c r="CL94" s="79" t="s">
        <v>1</v>
      </c>
    </row>
    <row r="95" spans="1:91" s="7" customFormat="1" ht="16.5" customHeight="1">
      <c r="A95" s="81" t="s">
        <v>78</v>
      </c>
      <c r="B95" s="82"/>
      <c r="C95" s="83"/>
      <c r="D95" s="227" t="s">
        <v>79</v>
      </c>
      <c r="E95" s="227"/>
      <c r="F95" s="227"/>
      <c r="G95" s="227"/>
      <c r="H95" s="227"/>
      <c r="I95" s="84"/>
      <c r="J95" s="227" t="s">
        <v>16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5">
        <f>'SO-01 - Domov sociálnych ...'!J30</f>
        <v>0</v>
      </c>
      <c r="AH95" s="226"/>
      <c r="AI95" s="226"/>
      <c r="AJ95" s="226"/>
      <c r="AK95" s="226"/>
      <c r="AL95" s="226"/>
      <c r="AM95" s="226"/>
      <c r="AN95" s="225">
        <f>SUM(AG95,AT95)</f>
        <v>0</v>
      </c>
      <c r="AO95" s="226"/>
      <c r="AP95" s="226"/>
      <c r="AQ95" s="85" t="s">
        <v>80</v>
      </c>
      <c r="AR95" s="82"/>
      <c r="AS95" s="86">
        <v>0</v>
      </c>
      <c r="AT95" s="87">
        <f>ROUND(SUM(AV95:AW95),2)</f>
        <v>0</v>
      </c>
      <c r="AU95" s="88">
        <f>'SO-01 - Domov sociálnych ...'!P136</f>
        <v>0</v>
      </c>
      <c r="AV95" s="87">
        <f>'SO-01 - Domov sociálnych ...'!J33</f>
        <v>0</v>
      </c>
      <c r="AW95" s="87">
        <f>'SO-01 - Domov sociálnych ...'!J34</f>
        <v>0</v>
      </c>
      <c r="AX95" s="87">
        <f>'SO-01 - Domov sociálnych ...'!J35</f>
        <v>0</v>
      </c>
      <c r="AY95" s="87">
        <f>'SO-01 - Domov sociálnych ...'!J36</f>
        <v>0</v>
      </c>
      <c r="AZ95" s="87">
        <f>'SO-01 - Domov sociálnych ...'!F33</f>
        <v>0</v>
      </c>
      <c r="BA95" s="87">
        <f>'SO-01 - Domov sociálnych ...'!F34</f>
        <v>0</v>
      </c>
      <c r="BB95" s="87">
        <f>'SO-01 - Domov sociálnych ...'!F35</f>
        <v>0</v>
      </c>
      <c r="BC95" s="87">
        <f>'SO-01 - Domov sociálnych ...'!F36</f>
        <v>0</v>
      </c>
      <c r="BD95" s="89">
        <f>'SO-01 - Domov sociálnych ...'!F37</f>
        <v>0</v>
      </c>
      <c r="BT95" s="90" t="s">
        <v>81</v>
      </c>
      <c r="BV95" s="90" t="s">
        <v>76</v>
      </c>
      <c r="BW95" s="90" t="s">
        <v>82</v>
      </c>
      <c r="BX95" s="90" t="s">
        <v>4</v>
      </c>
      <c r="CL95" s="90" t="s">
        <v>1</v>
      </c>
      <c r="CM95" s="90" t="s">
        <v>74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SO-01 - Domov sociálnych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82"/>
  <sheetViews>
    <sheetView showGridLines="0" tabSelected="1" topLeftCell="A662" workbookViewId="0">
      <selection activeCell="I678" sqref="I67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0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8" t="s">
        <v>82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5" customHeight="1">
      <c r="B4" s="21"/>
      <c r="D4" s="22" t="s">
        <v>83</v>
      </c>
      <c r="L4" s="21"/>
      <c r="M4" s="9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50" t="str">
        <f>'Rekapitulácia stavby'!K6</f>
        <v>Domov sociálnych služieb</v>
      </c>
      <c r="F7" s="251"/>
      <c r="G7" s="251"/>
      <c r="H7" s="251"/>
      <c r="L7" s="21"/>
    </row>
    <row r="8" spans="1:46" s="2" customFormat="1" ht="12" customHeight="1">
      <c r="A8" s="33"/>
      <c r="B8" s="34"/>
      <c r="C8" s="33"/>
      <c r="D8" s="28" t="s">
        <v>84</v>
      </c>
      <c r="E8" s="33"/>
      <c r="F8" s="33"/>
      <c r="G8" s="33"/>
      <c r="H8" s="33"/>
      <c r="I8" s="33"/>
      <c r="J8" s="33"/>
      <c r="K8" s="33"/>
      <c r="L8" s="44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6" t="s">
        <v>1133</v>
      </c>
      <c r="F9" s="249"/>
      <c r="G9" s="249"/>
      <c r="H9" s="249"/>
      <c r="I9" s="33"/>
      <c r="J9" s="33"/>
      <c r="K9" s="33"/>
      <c r="L9" s="44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4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4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7" t="str">
        <f>'Rekapitulácia stavby'!AN8</f>
        <v>21. 7. 2021</v>
      </c>
      <c r="K12" s="33"/>
      <c r="L12" s="44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4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4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4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4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52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4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52" s="2" customFormat="1" ht="18" customHeight="1">
      <c r="A18" s="33"/>
      <c r="B18" s="34"/>
      <c r="C18" s="33"/>
      <c r="D18" s="33"/>
      <c r="E18" s="252" t="str">
        <f>'Rekapitulácia stavby'!E14</f>
        <v>Vyplň údaj</v>
      </c>
      <c r="F18" s="216"/>
      <c r="G18" s="216"/>
      <c r="H18" s="216"/>
      <c r="I18" s="28" t="s">
        <v>26</v>
      </c>
      <c r="J18" s="29" t="str">
        <f>'Rekapitulácia stavby'!AN14</f>
        <v>Vyplň údaj</v>
      </c>
      <c r="K18" s="33"/>
      <c r="L18" s="44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52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4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52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4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52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4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52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4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52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/>
      </c>
      <c r="K23" s="33"/>
      <c r="L23" s="44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52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28" t="s">
        <v>26</v>
      </c>
      <c r="J24" s="26" t="str">
        <f>IF('Rekapitulácia stavby'!AN20="","",'Rekapitulácia stavby'!AN20)</f>
        <v/>
      </c>
      <c r="K24" s="33"/>
      <c r="L24" s="44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52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4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52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4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52" s="8" customFormat="1" ht="16.5" customHeight="1">
      <c r="A27" s="92"/>
      <c r="B27" s="93"/>
      <c r="C27" s="92"/>
      <c r="D27" s="92"/>
      <c r="E27" s="221" t="s">
        <v>1</v>
      </c>
      <c r="F27" s="221"/>
      <c r="G27" s="221"/>
      <c r="H27" s="221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52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4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52" s="2" customFormat="1" ht="6.95" customHeight="1">
      <c r="A29" s="33"/>
      <c r="B29" s="34"/>
      <c r="C29" s="33"/>
      <c r="D29" s="68"/>
      <c r="E29" s="68"/>
      <c r="F29" s="68"/>
      <c r="G29" s="68"/>
      <c r="H29" s="68"/>
      <c r="I29" s="68"/>
      <c r="J29" s="68"/>
      <c r="K29" s="68"/>
      <c r="L29" s="95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spans="1:52" s="2" customFormat="1" ht="25.35" customHeight="1">
      <c r="A30" s="33"/>
      <c r="B30" s="34"/>
      <c r="C30" s="33"/>
      <c r="D30" s="97" t="s">
        <v>34</v>
      </c>
      <c r="E30" s="33"/>
      <c r="F30" s="33"/>
      <c r="G30" s="33"/>
      <c r="H30" s="33"/>
      <c r="I30" s="33"/>
      <c r="J30" s="73">
        <f>ROUND(J136, 2)</f>
        <v>0</v>
      </c>
      <c r="K30" s="33"/>
      <c r="L30" s="95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spans="1:52" s="2" customFormat="1" ht="6.95" customHeight="1">
      <c r="A31" s="33"/>
      <c r="B31" s="34"/>
      <c r="C31" s="33"/>
      <c r="D31" s="68"/>
      <c r="E31" s="68"/>
      <c r="F31" s="68"/>
      <c r="G31" s="68"/>
      <c r="H31" s="68"/>
      <c r="I31" s="68"/>
      <c r="J31" s="68"/>
      <c r="K31" s="68"/>
      <c r="L31" s="44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52" s="2" customFormat="1" ht="14.45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4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52" s="2" customFormat="1" ht="14.45" customHeight="1">
      <c r="A33" s="33"/>
      <c r="B33" s="34"/>
      <c r="C33" s="33"/>
      <c r="D33" s="98" t="s">
        <v>38</v>
      </c>
      <c r="E33" s="39" t="s">
        <v>39</v>
      </c>
      <c r="F33" s="99">
        <f>ROUND((SUM(BE136:BE781)),  2)</f>
        <v>0</v>
      </c>
      <c r="G33" s="96"/>
      <c r="H33" s="96"/>
      <c r="I33" s="100">
        <v>0.2</v>
      </c>
      <c r="J33" s="99">
        <f>ROUND(((SUM(BE136:BE781))*I33),  2)</f>
        <v>0</v>
      </c>
      <c r="K33" s="33"/>
      <c r="L33" s="95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spans="1:52" s="2" customFormat="1" ht="14.45" customHeight="1">
      <c r="A34" s="33"/>
      <c r="B34" s="34"/>
      <c r="C34" s="33"/>
      <c r="D34" s="33"/>
      <c r="E34" s="39" t="s">
        <v>40</v>
      </c>
      <c r="F34" s="99">
        <f>ROUND((SUM(BF136:BF781)),  2)</f>
        <v>0</v>
      </c>
      <c r="G34" s="96"/>
      <c r="H34" s="96"/>
      <c r="I34" s="100">
        <v>0.2</v>
      </c>
      <c r="J34" s="99">
        <f>ROUND(((SUM(BF136:BF781))*I34),  2)</f>
        <v>0</v>
      </c>
      <c r="K34" s="33"/>
      <c r="L34" s="44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52" s="2" customFormat="1" ht="14.45" hidden="1" customHeight="1">
      <c r="A35" s="33"/>
      <c r="B35" s="34"/>
      <c r="C35" s="33"/>
      <c r="D35" s="33"/>
      <c r="E35" s="28" t="s">
        <v>41</v>
      </c>
      <c r="F35" s="101">
        <f>ROUND((SUM(BG136:BG781)),  2)</f>
        <v>0</v>
      </c>
      <c r="G35" s="33"/>
      <c r="H35" s="33"/>
      <c r="I35" s="102">
        <v>0.2</v>
      </c>
      <c r="J35" s="101">
        <f>0</f>
        <v>0</v>
      </c>
      <c r="K35" s="33"/>
      <c r="L35" s="44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52" s="2" customFormat="1" ht="14.45" hidden="1" customHeight="1">
      <c r="A36" s="33"/>
      <c r="B36" s="34"/>
      <c r="C36" s="33"/>
      <c r="D36" s="33"/>
      <c r="E36" s="28" t="s">
        <v>42</v>
      </c>
      <c r="F36" s="101">
        <f>ROUND((SUM(BH136:BH781)),  2)</f>
        <v>0</v>
      </c>
      <c r="G36" s="33"/>
      <c r="H36" s="33"/>
      <c r="I36" s="102">
        <v>0.2</v>
      </c>
      <c r="J36" s="101">
        <f>0</f>
        <v>0</v>
      </c>
      <c r="K36" s="33"/>
      <c r="L36" s="44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52" s="2" customFormat="1" ht="14.45" hidden="1" customHeight="1">
      <c r="A37" s="33"/>
      <c r="B37" s="34"/>
      <c r="C37" s="33"/>
      <c r="D37" s="33"/>
      <c r="E37" s="39" t="s">
        <v>43</v>
      </c>
      <c r="F37" s="99">
        <f>ROUND((SUM(BI136:BI781)),  2)</f>
        <v>0</v>
      </c>
      <c r="G37" s="96"/>
      <c r="H37" s="96"/>
      <c r="I37" s="100">
        <v>0</v>
      </c>
      <c r="J37" s="99">
        <f>0</f>
        <v>0</v>
      </c>
      <c r="K37" s="33"/>
      <c r="L37" s="44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52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4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52" s="2" customFormat="1" ht="25.35" customHeight="1">
      <c r="A39" s="33"/>
      <c r="B39" s="34"/>
      <c r="C39" s="103"/>
      <c r="D39" s="104" t="s">
        <v>44</v>
      </c>
      <c r="E39" s="62"/>
      <c r="F39" s="62"/>
      <c r="G39" s="105" t="s">
        <v>45</v>
      </c>
      <c r="H39" s="106" t="s">
        <v>46</v>
      </c>
      <c r="I39" s="62"/>
      <c r="J39" s="107">
        <f>SUM(J30:J37)</f>
        <v>0</v>
      </c>
      <c r="K39" s="108"/>
      <c r="L39" s="44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52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4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52" s="1" customFormat="1" ht="14.45" customHeight="1">
      <c r="B41" s="21"/>
      <c r="L41" s="21"/>
    </row>
    <row r="42" spans="1:52" s="1" customFormat="1" ht="14.45" customHeight="1">
      <c r="B42" s="21"/>
      <c r="L42" s="21"/>
    </row>
    <row r="43" spans="1:52" s="1" customFormat="1" ht="14.45" customHeight="1">
      <c r="B43" s="21"/>
      <c r="L43" s="21"/>
    </row>
    <row r="44" spans="1:52" s="1" customFormat="1" ht="14.45" customHeight="1">
      <c r="B44" s="21"/>
      <c r="L44" s="21"/>
    </row>
    <row r="45" spans="1:52" s="1" customFormat="1" ht="14.45" customHeight="1">
      <c r="B45" s="21"/>
      <c r="L45" s="21"/>
    </row>
    <row r="46" spans="1:52" s="1" customFormat="1" ht="14.45" customHeight="1">
      <c r="B46" s="21"/>
      <c r="L46" s="21"/>
    </row>
    <row r="47" spans="1:52" s="2" customFormat="1" ht="14.45" customHeight="1">
      <c r="B47" s="44"/>
      <c r="D47" s="45" t="s">
        <v>47</v>
      </c>
      <c r="E47" s="46"/>
      <c r="F47" s="46"/>
      <c r="G47" s="45" t="s">
        <v>48</v>
      </c>
      <c r="H47" s="46"/>
      <c r="I47" s="46"/>
      <c r="J47" s="46"/>
      <c r="K47" s="46"/>
      <c r="L47" s="44"/>
    </row>
    <row r="48" spans="1:52">
      <c r="B48" s="21"/>
      <c r="L48" s="21"/>
    </row>
    <row r="49" spans="1:31">
      <c r="B49" s="21"/>
      <c r="L49" s="21"/>
    </row>
    <row r="50" spans="1:31">
      <c r="B50" s="21"/>
      <c r="L50" s="21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 s="2" customFormat="1" ht="12.75">
      <c r="A58" s="33"/>
      <c r="B58" s="34"/>
      <c r="C58" s="33"/>
      <c r="D58" s="47" t="s">
        <v>49</v>
      </c>
      <c r="E58" s="36"/>
      <c r="F58" s="109" t="s">
        <v>50</v>
      </c>
      <c r="G58" s="47" t="s">
        <v>49</v>
      </c>
      <c r="H58" s="36"/>
      <c r="I58" s="36"/>
      <c r="J58" s="110" t="s">
        <v>50</v>
      </c>
      <c r="K58" s="36"/>
      <c r="L58" s="44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3"/>
      <c r="B62" s="34"/>
      <c r="C62" s="33"/>
      <c r="D62" s="45" t="s">
        <v>51</v>
      </c>
      <c r="E62" s="48"/>
      <c r="F62" s="48"/>
      <c r="G62" s="45" t="s">
        <v>52</v>
      </c>
      <c r="H62" s="48"/>
      <c r="I62" s="48"/>
      <c r="J62" s="48"/>
      <c r="K62" s="48"/>
      <c r="L62" s="44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 s="2" customFormat="1" ht="12.75">
      <c r="A73" s="33"/>
      <c r="B73" s="34"/>
      <c r="C73" s="33"/>
      <c r="D73" s="47" t="s">
        <v>49</v>
      </c>
      <c r="E73" s="36"/>
      <c r="F73" s="109" t="s">
        <v>50</v>
      </c>
      <c r="G73" s="47" t="s">
        <v>49</v>
      </c>
      <c r="H73" s="36"/>
      <c r="I73" s="36"/>
      <c r="J73" s="110" t="s">
        <v>50</v>
      </c>
      <c r="K73" s="36"/>
      <c r="L73" s="44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14.45" customHeight="1">
      <c r="A74" s="33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44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8" spans="1:31" s="2" customFormat="1" ht="6.95" customHeight="1">
      <c r="A78" s="33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44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24.95" customHeight="1">
      <c r="A79" s="33"/>
      <c r="B79" s="34"/>
      <c r="C79" s="22" t="s">
        <v>85</v>
      </c>
      <c r="D79" s="33"/>
      <c r="E79" s="33"/>
      <c r="F79" s="33"/>
      <c r="G79" s="33"/>
      <c r="H79" s="33"/>
      <c r="I79" s="33"/>
      <c r="J79" s="33"/>
      <c r="K79" s="33"/>
      <c r="L79" s="44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6.95" customHeight="1">
      <c r="A80" s="33"/>
      <c r="B80" s="34"/>
      <c r="C80" s="33"/>
      <c r="D80" s="33"/>
      <c r="E80" s="33"/>
      <c r="F80" s="33"/>
      <c r="G80" s="33"/>
      <c r="H80" s="33"/>
      <c r="I80" s="33"/>
      <c r="J80" s="33"/>
      <c r="K80" s="33"/>
      <c r="L80" s="44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47" s="2" customFormat="1" ht="12" customHeight="1">
      <c r="A81" s="33"/>
      <c r="B81" s="34"/>
      <c r="C81" s="28" t="s">
        <v>15</v>
      </c>
      <c r="D81" s="33"/>
      <c r="E81" s="33"/>
      <c r="F81" s="33"/>
      <c r="G81" s="33"/>
      <c r="H81" s="33"/>
      <c r="I81" s="33"/>
      <c r="J81" s="33"/>
      <c r="K81" s="33"/>
      <c r="L81" s="44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16.5" customHeight="1">
      <c r="A82" s="33"/>
      <c r="B82" s="34"/>
      <c r="C82" s="33"/>
      <c r="D82" s="33"/>
      <c r="E82" s="250" t="str">
        <f>E7</f>
        <v>Domov sociálnych služieb</v>
      </c>
      <c r="F82" s="251"/>
      <c r="G82" s="251"/>
      <c r="H82" s="251"/>
      <c r="I82" s="33"/>
      <c r="J82" s="33"/>
      <c r="K82" s="33"/>
      <c r="L82" s="44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12" customHeight="1">
      <c r="A83" s="33"/>
      <c r="B83" s="34"/>
      <c r="C83" s="28" t="s">
        <v>84</v>
      </c>
      <c r="D83" s="33"/>
      <c r="E83" s="33"/>
      <c r="F83" s="33"/>
      <c r="G83" s="33"/>
      <c r="H83" s="33"/>
      <c r="I83" s="33"/>
      <c r="J83" s="33"/>
      <c r="K83" s="33"/>
      <c r="L83" s="44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6.5" customHeight="1">
      <c r="A84" s="33"/>
      <c r="B84" s="34"/>
      <c r="C84" s="33"/>
      <c r="D84" s="33"/>
      <c r="E84" s="236" t="str">
        <f>E9</f>
        <v>SO-01 - Zariadenie pre seniorov</v>
      </c>
      <c r="F84" s="249"/>
      <c r="G84" s="249"/>
      <c r="H84" s="249"/>
      <c r="I84" s="33"/>
      <c r="J84" s="33"/>
      <c r="K84" s="33"/>
      <c r="L84" s="44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6.95" customHeight="1">
      <c r="A85" s="33"/>
      <c r="B85" s="34"/>
      <c r="C85" s="33"/>
      <c r="D85" s="33"/>
      <c r="E85" s="33"/>
      <c r="F85" s="33"/>
      <c r="G85" s="33"/>
      <c r="H85" s="33"/>
      <c r="I85" s="33"/>
      <c r="J85" s="33"/>
      <c r="K85" s="33"/>
      <c r="L85" s="44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19</v>
      </c>
      <c r="D86" s="33"/>
      <c r="E86" s="33"/>
      <c r="F86" s="26" t="str">
        <f>F12</f>
        <v xml:space="preserve"> </v>
      </c>
      <c r="G86" s="33"/>
      <c r="H86" s="33"/>
      <c r="I86" s="28" t="s">
        <v>21</v>
      </c>
      <c r="J86" s="57" t="str">
        <f>IF(J12="","",J12)</f>
        <v>21. 7. 2021</v>
      </c>
      <c r="K86" s="33"/>
      <c r="L86" s="44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6.95" customHeight="1">
      <c r="A87" s="33"/>
      <c r="B87" s="34"/>
      <c r="C87" s="33"/>
      <c r="D87" s="33"/>
      <c r="E87" s="33"/>
      <c r="F87" s="33"/>
      <c r="G87" s="33"/>
      <c r="H87" s="33"/>
      <c r="I87" s="33"/>
      <c r="J87" s="33"/>
      <c r="K87" s="33"/>
      <c r="L87" s="44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25.7" customHeight="1">
      <c r="A88" s="33"/>
      <c r="B88" s="34"/>
      <c r="C88" s="28" t="s">
        <v>23</v>
      </c>
      <c r="D88" s="33"/>
      <c r="E88" s="33"/>
      <c r="F88" s="26" t="str">
        <f>E15</f>
        <v>Mesto Svit</v>
      </c>
      <c r="G88" s="33"/>
      <c r="H88" s="33"/>
      <c r="I88" s="28" t="s">
        <v>29</v>
      </c>
      <c r="J88" s="31" t="str">
        <f>E21</f>
        <v>PROARCH, s.r.o. POPRAD</v>
      </c>
      <c r="K88" s="33"/>
      <c r="L88" s="44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27</v>
      </c>
      <c r="D89" s="33"/>
      <c r="E89" s="33"/>
      <c r="F89" s="26" t="str">
        <f>IF(E18="","",E18)</f>
        <v>Vyplň údaj</v>
      </c>
      <c r="G89" s="33"/>
      <c r="H89" s="33"/>
      <c r="I89" s="28" t="s">
        <v>32</v>
      </c>
      <c r="J89" s="31" t="str">
        <f>E24</f>
        <v xml:space="preserve"> </v>
      </c>
      <c r="K89" s="33"/>
      <c r="L89" s="44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0.3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4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9.25" customHeight="1">
      <c r="A91" s="33"/>
      <c r="B91" s="34"/>
      <c r="C91" s="111" t="s">
        <v>86</v>
      </c>
      <c r="D91" s="103"/>
      <c r="E91" s="103"/>
      <c r="F91" s="103"/>
      <c r="G91" s="103"/>
      <c r="H91" s="103"/>
      <c r="I91" s="103"/>
      <c r="J91" s="112" t="s">
        <v>87</v>
      </c>
      <c r="K91" s="103"/>
      <c r="L91" s="44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0.3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4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22.7" customHeight="1">
      <c r="A93" s="33"/>
      <c r="B93" s="34"/>
      <c r="C93" s="113" t="s">
        <v>88</v>
      </c>
      <c r="D93" s="33"/>
      <c r="E93" s="33"/>
      <c r="F93" s="33"/>
      <c r="G93" s="33"/>
      <c r="H93" s="33"/>
      <c r="I93" s="33"/>
      <c r="J93" s="73">
        <f>J136</f>
        <v>0</v>
      </c>
      <c r="K93" s="33"/>
      <c r="L93" s="44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U93" s="18" t="s">
        <v>89</v>
      </c>
    </row>
    <row r="94" spans="1:47" s="9" customFormat="1" ht="24.95" customHeight="1">
      <c r="B94" s="114"/>
      <c r="D94" s="115" t="s">
        <v>90</v>
      </c>
      <c r="E94" s="116"/>
      <c r="F94" s="116"/>
      <c r="G94" s="116"/>
      <c r="H94" s="116"/>
      <c r="I94" s="116"/>
      <c r="J94" s="117">
        <f>J137</f>
        <v>0</v>
      </c>
      <c r="L94" s="114"/>
    </row>
    <row r="95" spans="1:47" s="10" customFormat="1" ht="19.899999999999999" customHeight="1">
      <c r="B95" s="118"/>
      <c r="D95" s="119" t="s">
        <v>91</v>
      </c>
      <c r="E95" s="120"/>
      <c r="F95" s="120"/>
      <c r="G95" s="120"/>
      <c r="H95" s="120"/>
      <c r="I95" s="120"/>
      <c r="J95" s="121">
        <f>J138</f>
        <v>0</v>
      </c>
      <c r="L95" s="118"/>
    </row>
    <row r="96" spans="1:47" s="10" customFormat="1" ht="19.899999999999999" customHeight="1">
      <c r="B96" s="118"/>
      <c r="D96" s="119" t="s">
        <v>92</v>
      </c>
      <c r="E96" s="120"/>
      <c r="F96" s="120"/>
      <c r="G96" s="120"/>
      <c r="H96" s="120"/>
      <c r="I96" s="120"/>
      <c r="J96" s="121">
        <f>J172</f>
        <v>0</v>
      </c>
      <c r="L96" s="118"/>
    </row>
    <row r="97" spans="2:12" s="10" customFormat="1" ht="19.899999999999999" customHeight="1">
      <c r="B97" s="118"/>
      <c r="D97" s="119" t="s">
        <v>93</v>
      </c>
      <c r="E97" s="120"/>
      <c r="F97" s="120"/>
      <c r="G97" s="120"/>
      <c r="H97" s="120"/>
      <c r="I97" s="120"/>
      <c r="J97" s="121">
        <f>J220</f>
        <v>0</v>
      </c>
      <c r="L97" s="118"/>
    </row>
    <row r="98" spans="2:12" s="10" customFormat="1" ht="19.899999999999999" customHeight="1">
      <c r="B98" s="118"/>
      <c r="D98" s="119" t="s">
        <v>94</v>
      </c>
      <c r="E98" s="120"/>
      <c r="F98" s="120"/>
      <c r="G98" s="120"/>
      <c r="H98" s="120"/>
      <c r="I98" s="120"/>
      <c r="J98" s="121">
        <f>J362</f>
        <v>0</v>
      </c>
      <c r="L98" s="118"/>
    </row>
    <row r="99" spans="2:12" s="10" customFormat="1" ht="19.899999999999999" customHeight="1">
      <c r="B99" s="118"/>
      <c r="D99" s="119" t="s">
        <v>95</v>
      </c>
      <c r="E99" s="120"/>
      <c r="F99" s="120"/>
      <c r="G99" s="120"/>
      <c r="H99" s="120"/>
      <c r="I99" s="120"/>
      <c r="J99" s="121">
        <f>J434</f>
        <v>0</v>
      </c>
      <c r="L99" s="118"/>
    </row>
    <row r="100" spans="2:12" s="10" customFormat="1" ht="19.899999999999999" customHeight="1">
      <c r="B100" s="118"/>
      <c r="D100" s="119" t="s">
        <v>96</v>
      </c>
      <c r="E100" s="120"/>
      <c r="F100" s="120"/>
      <c r="G100" s="120"/>
      <c r="H100" s="120"/>
      <c r="I100" s="120"/>
      <c r="J100" s="121">
        <f>J440</f>
        <v>0</v>
      </c>
      <c r="L100" s="118"/>
    </row>
    <row r="101" spans="2:12" s="10" customFormat="1" ht="19.899999999999999" customHeight="1">
      <c r="B101" s="118"/>
      <c r="D101" s="119" t="s">
        <v>97</v>
      </c>
      <c r="E101" s="120"/>
      <c r="F101" s="120"/>
      <c r="G101" s="120"/>
      <c r="H101" s="120"/>
      <c r="I101" s="120"/>
      <c r="J101" s="121">
        <f>J526</f>
        <v>0</v>
      </c>
      <c r="L101" s="118"/>
    </row>
    <row r="102" spans="2:12" s="10" customFormat="1" ht="19.899999999999999" customHeight="1">
      <c r="B102" s="118"/>
      <c r="D102" s="119" t="s">
        <v>98</v>
      </c>
      <c r="E102" s="120"/>
      <c r="F102" s="120"/>
      <c r="G102" s="120"/>
      <c r="H102" s="120"/>
      <c r="I102" s="120"/>
      <c r="J102" s="121">
        <f>J546</f>
        <v>0</v>
      </c>
      <c r="L102" s="118"/>
    </row>
    <row r="103" spans="2:12" s="9" customFormat="1" ht="24.95" customHeight="1">
      <c r="B103" s="114"/>
      <c r="D103" s="115" t="s">
        <v>99</v>
      </c>
      <c r="E103" s="116"/>
      <c r="F103" s="116"/>
      <c r="G103" s="116"/>
      <c r="H103" s="116"/>
      <c r="I103" s="116"/>
      <c r="J103" s="117">
        <f>J548</f>
        <v>0</v>
      </c>
      <c r="L103" s="114"/>
    </row>
    <row r="104" spans="2:12" s="10" customFormat="1" ht="19.899999999999999" customHeight="1">
      <c r="B104" s="118"/>
      <c r="D104" s="119" t="s">
        <v>100</v>
      </c>
      <c r="E104" s="120"/>
      <c r="F104" s="120"/>
      <c r="G104" s="120"/>
      <c r="H104" s="120"/>
      <c r="I104" s="120"/>
      <c r="J104" s="121">
        <f>J549</f>
        <v>0</v>
      </c>
      <c r="L104" s="118"/>
    </row>
    <row r="105" spans="2:12" s="10" customFormat="1" ht="19.899999999999999" customHeight="1">
      <c r="B105" s="118"/>
      <c r="D105" s="119" t="s">
        <v>101</v>
      </c>
      <c r="E105" s="120"/>
      <c r="F105" s="120"/>
      <c r="G105" s="120"/>
      <c r="H105" s="120"/>
      <c r="I105" s="120"/>
      <c r="J105" s="121">
        <f>J580</f>
        <v>0</v>
      </c>
      <c r="L105" s="118"/>
    </row>
    <row r="106" spans="2:12" s="10" customFormat="1" ht="19.899999999999999" customHeight="1">
      <c r="B106" s="118"/>
      <c r="D106" s="119" t="s">
        <v>102</v>
      </c>
      <c r="E106" s="120"/>
      <c r="F106" s="120"/>
      <c r="G106" s="120"/>
      <c r="H106" s="120"/>
      <c r="I106" s="120"/>
      <c r="J106" s="121">
        <f>J598</f>
        <v>0</v>
      </c>
      <c r="L106" s="118"/>
    </row>
    <row r="107" spans="2:12" s="10" customFormat="1" ht="19.899999999999999" customHeight="1">
      <c r="B107" s="118"/>
      <c r="D107" s="119" t="s">
        <v>103</v>
      </c>
      <c r="E107" s="120"/>
      <c r="F107" s="120"/>
      <c r="G107" s="120"/>
      <c r="H107" s="120"/>
      <c r="I107" s="120"/>
      <c r="J107" s="121">
        <f>J622</f>
        <v>0</v>
      </c>
      <c r="L107" s="118"/>
    </row>
    <row r="108" spans="2:12" s="10" customFormat="1" ht="19.899999999999999" customHeight="1">
      <c r="B108" s="118"/>
      <c r="D108" s="119" t="s">
        <v>104</v>
      </c>
      <c r="E108" s="120"/>
      <c r="F108" s="120"/>
      <c r="G108" s="120"/>
      <c r="H108" s="120"/>
      <c r="I108" s="120"/>
      <c r="J108" s="121">
        <f>J642</f>
        <v>0</v>
      </c>
      <c r="L108" s="118"/>
    </row>
    <row r="109" spans="2:12" s="10" customFormat="1" ht="19.899999999999999" customHeight="1">
      <c r="B109" s="118"/>
      <c r="D109" s="119" t="s">
        <v>105</v>
      </c>
      <c r="E109" s="120"/>
      <c r="F109" s="120"/>
      <c r="G109" s="120"/>
      <c r="H109" s="120"/>
      <c r="I109" s="120"/>
      <c r="J109" s="121">
        <f>J653</f>
        <v>0</v>
      </c>
      <c r="L109" s="118"/>
    </row>
    <row r="110" spans="2:12" s="10" customFormat="1" ht="19.899999999999999" customHeight="1">
      <c r="B110" s="118"/>
      <c r="D110" s="119" t="s">
        <v>106</v>
      </c>
      <c r="E110" s="120"/>
      <c r="F110" s="120"/>
      <c r="G110" s="120"/>
      <c r="H110" s="120"/>
      <c r="I110" s="120"/>
      <c r="J110" s="121">
        <f>J695</f>
        <v>0</v>
      </c>
      <c r="L110" s="118"/>
    </row>
    <row r="111" spans="2:12" s="10" customFormat="1" ht="19.899999999999999" customHeight="1">
      <c r="B111" s="118"/>
      <c r="D111" s="119" t="s">
        <v>107</v>
      </c>
      <c r="E111" s="120"/>
      <c r="F111" s="120"/>
      <c r="G111" s="120"/>
      <c r="H111" s="120"/>
      <c r="I111" s="120"/>
      <c r="J111" s="121">
        <f>J700</f>
        <v>0</v>
      </c>
      <c r="L111" s="118"/>
    </row>
    <row r="112" spans="2:12" s="10" customFormat="1" ht="19.899999999999999" customHeight="1">
      <c r="B112" s="118"/>
      <c r="D112" s="119" t="s">
        <v>108</v>
      </c>
      <c r="E112" s="120"/>
      <c r="F112" s="120"/>
      <c r="G112" s="120"/>
      <c r="H112" s="120"/>
      <c r="I112" s="120"/>
      <c r="J112" s="121">
        <f>J721</f>
        <v>0</v>
      </c>
      <c r="L112" s="118"/>
    </row>
    <row r="113" spans="1:31" s="10" customFormat="1" ht="19.899999999999999" customHeight="1">
      <c r="B113" s="118"/>
      <c r="D113" s="119" t="s">
        <v>109</v>
      </c>
      <c r="E113" s="120"/>
      <c r="F113" s="120"/>
      <c r="G113" s="120"/>
      <c r="H113" s="120"/>
      <c r="I113" s="120"/>
      <c r="J113" s="121">
        <f>J740</f>
        <v>0</v>
      </c>
      <c r="L113" s="118"/>
    </row>
    <row r="114" spans="1:31" s="10" customFormat="1" ht="19.899999999999999" customHeight="1">
      <c r="B114" s="118"/>
      <c r="D114" s="119" t="s">
        <v>110</v>
      </c>
      <c r="E114" s="120"/>
      <c r="F114" s="120"/>
      <c r="G114" s="120"/>
      <c r="H114" s="120"/>
      <c r="I114" s="120"/>
      <c r="J114" s="121">
        <f>J773</f>
        <v>0</v>
      </c>
      <c r="L114" s="118"/>
    </row>
    <row r="115" spans="1:31" s="9" customFormat="1" ht="24.95" customHeight="1">
      <c r="B115" s="114"/>
      <c r="D115" s="115" t="s">
        <v>111</v>
      </c>
      <c r="E115" s="116"/>
      <c r="F115" s="116"/>
      <c r="G115" s="116"/>
      <c r="H115" s="116"/>
      <c r="I115" s="116"/>
      <c r="J115" s="117">
        <f>J777</f>
        <v>0</v>
      </c>
      <c r="L115" s="114"/>
    </row>
    <row r="116" spans="1:31" s="10" customFormat="1" ht="19.899999999999999" customHeight="1">
      <c r="B116" s="118"/>
      <c r="D116" s="119" t="s">
        <v>112</v>
      </c>
      <c r="E116" s="120"/>
      <c r="F116" s="120"/>
      <c r="G116" s="120"/>
      <c r="H116" s="120"/>
      <c r="I116" s="120"/>
      <c r="J116" s="121">
        <f>J778</f>
        <v>0</v>
      </c>
      <c r="L116" s="118"/>
    </row>
    <row r="117" spans="1:31" s="2" customFormat="1" ht="21.7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4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4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22" spans="1:31" s="2" customFormat="1" ht="6.95" customHeight="1">
      <c r="A122" s="33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44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24.95" customHeight="1">
      <c r="A123" s="33"/>
      <c r="B123" s="34"/>
      <c r="C123" s="22" t="s">
        <v>113</v>
      </c>
      <c r="D123" s="33"/>
      <c r="E123" s="33"/>
      <c r="F123" s="33"/>
      <c r="G123" s="33"/>
      <c r="H123" s="33"/>
      <c r="I123" s="33"/>
      <c r="J123" s="33"/>
      <c r="K123" s="33"/>
      <c r="L123" s="44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4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15</v>
      </c>
      <c r="D125" s="33"/>
      <c r="E125" s="33"/>
      <c r="F125" s="33"/>
      <c r="G125" s="33"/>
      <c r="H125" s="33"/>
      <c r="I125" s="33"/>
      <c r="J125" s="33"/>
      <c r="K125" s="33"/>
      <c r="L125" s="44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6.5" customHeight="1">
      <c r="A126" s="33"/>
      <c r="B126" s="34"/>
      <c r="C126" s="33"/>
      <c r="D126" s="33"/>
      <c r="E126" s="250" t="str">
        <f>E7</f>
        <v>Domov sociálnych služieb</v>
      </c>
      <c r="F126" s="251"/>
      <c r="G126" s="251"/>
      <c r="H126" s="251"/>
      <c r="I126" s="33"/>
      <c r="J126" s="33"/>
      <c r="K126" s="33"/>
      <c r="L126" s="44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84</v>
      </c>
      <c r="D127" s="33"/>
      <c r="E127" s="33"/>
      <c r="F127" s="33"/>
      <c r="G127" s="33"/>
      <c r="H127" s="33"/>
      <c r="I127" s="33"/>
      <c r="J127" s="33"/>
      <c r="K127" s="33"/>
      <c r="L127" s="44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36" t="str">
        <f>E9</f>
        <v>SO-01 - Zariadenie pre seniorov</v>
      </c>
      <c r="F128" s="249"/>
      <c r="G128" s="249"/>
      <c r="H128" s="249"/>
      <c r="I128" s="33"/>
      <c r="J128" s="33"/>
      <c r="K128" s="33"/>
      <c r="L128" s="44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4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19</v>
      </c>
      <c r="D130" s="33"/>
      <c r="E130" s="33"/>
      <c r="F130" s="26" t="str">
        <f>F12</f>
        <v xml:space="preserve"> </v>
      </c>
      <c r="G130" s="33"/>
      <c r="H130" s="33"/>
      <c r="I130" s="28" t="s">
        <v>21</v>
      </c>
      <c r="J130" s="57" t="str">
        <f>IF(J12="","",J12)</f>
        <v>21. 7. 2021</v>
      </c>
      <c r="K130" s="33"/>
      <c r="L130" s="44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4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25.7" customHeight="1">
      <c r="A132" s="33"/>
      <c r="B132" s="34"/>
      <c r="C132" s="28" t="s">
        <v>23</v>
      </c>
      <c r="D132" s="33"/>
      <c r="E132" s="33"/>
      <c r="F132" s="26" t="str">
        <f>E15</f>
        <v>Mesto Svit</v>
      </c>
      <c r="G132" s="33"/>
      <c r="H132" s="33"/>
      <c r="I132" s="28" t="s">
        <v>29</v>
      </c>
      <c r="J132" s="31" t="str">
        <f>E21</f>
        <v>PROARCH, s.r.o. POPRAD</v>
      </c>
      <c r="K132" s="33"/>
      <c r="L132" s="44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8" t="s">
        <v>27</v>
      </c>
      <c r="D133" s="33"/>
      <c r="E133" s="33"/>
      <c r="F133" s="26" t="str">
        <f>IF(E18="","",E18)</f>
        <v>Vyplň údaj</v>
      </c>
      <c r="G133" s="33"/>
      <c r="H133" s="33"/>
      <c r="I133" s="28" t="s">
        <v>32</v>
      </c>
      <c r="J133" s="31" t="str">
        <f>E24</f>
        <v xml:space="preserve"> </v>
      </c>
      <c r="K133" s="33"/>
      <c r="L133" s="44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4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22"/>
      <c r="B135" s="123"/>
      <c r="C135" s="124" t="s">
        <v>114</v>
      </c>
      <c r="D135" s="125" t="s">
        <v>59</v>
      </c>
      <c r="E135" s="125" t="s">
        <v>55</v>
      </c>
      <c r="F135" s="125" t="s">
        <v>56</v>
      </c>
      <c r="G135" s="125" t="s">
        <v>115</v>
      </c>
      <c r="H135" s="125" t="s">
        <v>116</v>
      </c>
      <c r="I135" s="125" t="s">
        <v>117</v>
      </c>
      <c r="J135" s="126" t="s">
        <v>87</v>
      </c>
      <c r="K135" s="127" t="s">
        <v>118</v>
      </c>
      <c r="L135" s="128"/>
      <c r="M135" s="64" t="s">
        <v>1</v>
      </c>
      <c r="N135" s="65" t="s">
        <v>38</v>
      </c>
      <c r="O135" s="65" t="s">
        <v>119</v>
      </c>
      <c r="P135" s="65" t="s">
        <v>120</v>
      </c>
      <c r="Q135" s="65" t="s">
        <v>121</v>
      </c>
      <c r="R135" s="65" t="s">
        <v>122</v>
      </c>
      <c r="S135" s="65" t="s">
        <v>123</v>
      </c>
      <c r="T135" s="66" t="s">
        <v>124</v>
      </c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</row>
    <row r="136" spans="1:65" s="2" customFormat="1" ht="22.7" customHeight="1">
      <c r="A136" s="33"/>
      <c r="B136" s="34"/>
      <c r="C136" s="71" t="s">
        <v>88</v>
      </c>
      <c r="D136" s="33"/>
      <c r="E136" s="33"/>
      <c r="F136" s="33"/>
      <c r="G136" s="33"/>
      <c r="H136" s="33"/>
      <c r="I136" s="33"/>
      <c r="J136" s="129">
        <f>BK136</f>
        <v>0</v>
      </c>
      <c r="K136" s="33"/>
      <c r="L136" s="34"/>
      <c r="M136" s="67"/>
      <c r="N136" s="58"/>
      <c r="O136" s="68"/>
      <c r="P136" s="130">
        <f>P137+P548+P777</f>
        <v>0</v>
      </c>
      <c r="Q136" s="68"/>
      <c r="R136" s="130">
        <f>R137+R548+R777</f>
        <v>4718.0848193457996</v>
      </c>
      <c r="S136" s="68"/>
      <c r="T136" s="131">
        <f>T137+T548+T777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73</v>
      </c>
      <c r="AU136" s="18" t="s">
        <v>89</v>
      </c>
      <c r="BK136" s="132">
        <f>BK137+BK548+BK777</f>
        <v>0</v>
      </c>
    </row>
    <row r="137" spans="1:65" s="12" customFormat="1" ht="25.9" customHeight="1">
      <c r="B137" s="133"/>
      <c r="D137" s="134" t="s">
        <v>73</v>
      </c>
      <c r="E137" s="135" t="s">
        <v>125</v>
      </c>
      <c r="F137" s="135" t="s">
        <v>126</v>
      </c>
      <c r="I137" s="136"/>
      <c r="J137" s="137">
        <f>BK137</f>
        <v>0</v>
      </c>
      <c r="L137" s="133"/>
      <c r="M137" s="138"/>
      <c r="N137" s="139"/>
      <c r="O137" s="139"/>
      <c r="P137" s="140">
        <f>P138+P172+P220+P362+P434+P440+P526+P546</f>
        <v>0</v>
      </c>
      <c r="Q137" s="139"/>
      <c r="R137" s="140">
        <f>R138+R172+R220+R362+R434+R440+R526+R546</f>
        <v>4639.4425753799997</v>
      </c>
      <c r="S137" s="139"/>
      <c r="T137" s="141">
        <f>T138+T172+T220+T362+T434+T440+T526+T546</f>
        <v>0</v>
      </c>
      <c r="AR137" s="134" t="s">
        <v>81</v>
      </c>
      <c r="AT137" s="142" t="s">
        <v>73</v>
      </c>
      <c r="AU137" s="142" t="s">
        <v>74</v>
      </c>
      <c r="AY137" s="134" t="s">
        <v>127</v>
      </c>
      <c r="BK137" s="143">
        <f>BK138+BK172+BK220+BK362+BK434+BK440+BK526+BK546</f>
        <v>0</v>
      </c>
    </row>
    <row r="138" spans="1:65" s="12" customFormat="1" ht="22.7" customHeight="1">
      <c r="B138" s="133"/>
      <c r="D138" s="134" t="s">
        <v>73</v>
      </c>
      <c r="E138" s="144" t="s">
        <v>81</v>
      </c>
      <c r="F138" s="144" t="s">
        <v>128</v>
      </c>
      <c r="I138" s="136"/>
      <c r="J138" s="145">
        <f>BK138</f>
        <v>0</v>
      </c>
      <c r="L138" s="133"/>
      <c r="M138" s="138"/>
      <c r="N138" s="139"/>
      <c r="O138" s="139"/>
      <c r="P138" s="140">
        <f>SUM(P139:P171)</f>
        <v>0</v>
      </c>
      <c r="Q138" s="139"/>
      <c r="R138" s="140">
        <f>SUM(R139:R171)</f>
        <v>0</v>
      </c>
      <c r="S138" s="139"/>
      <c r="T138" s="141">
        <f>SUM(T139:T171)</f>
        <v>0</v>
      </c>
      <c r="AR138" s="134" t="s">
        <v>81</v>
      </c>
      <c r="AT138" s="142" t="s">
        <v>73</v>
      </c>
      <c r="AU138" s="142" t="s">
        <v>81</v>
      </c>
      <c r="AY138" s="134" t="s">
        <v>127</v>
      </c>
      <c r="BK138" s="143">
        <f>SUM(BK139:BK171)</f>
        <v>0</v>
      </c>
    </row>
    <row r="139" spans="1:65" s="2" customFormat="1" ht="24.2" customHeight="1">
      <c r="A139" s="33"/>
      <c r="B139" s="146"/>
      <c r="C139" s="147" t="s">
        <v>81</v>
      </c>
      <c r="D139" s="147" t="s">
        <v>129</v>
      </c>
      <c r="E139" s="148" t="s">
        <v>130</v>
      </c>
      <c r="F139" s="149" t="s">
        <v>131</v>
      </c>
      <c r="G139" s="150" t="s">
        <v>132</v>
      </c>
      <c r="H139" s="151">
        <v>425.34500000000003</v>
      </c>
      <c r="I139" s="152"/>
      <c r="J139" s="153">
        <f>ROUND(I139*H139,2)</f>
        <v>0</v>
      </c>
      <c r="K139" s="154"/>
      <c r="L139" s="34"/>
      <c r="M139" s="155" t="s">
        <v>1</v>
      </c>
      <c r="N139" s="156" t="s">
        <v>40</v>
      </c>
      <c r="O139" s="60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9" t="s">
        <v>133</v>
      </c>
      <c r="AT139" s="159" t="s">
        <v>129</v>
      </c>
      <c r="AU139" s="159" t="s">
        <v>134</v>
      </c>
      <c r="AY139" s="18" t="s">
        <v>127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8" t="s">
        <v>134</v>
      </c>
      <c r="BK139" s="160">
        <f>ROUND(I139*H139,2)</f>
        <v>0</v>
      </c>
      <c r="BL139" s="18" t="s">
        <v>133</v>
      </c>
      <c r="BM139" s="159" t="s">
        <v>135</v>
      </c>
    </row>
    <row r="140" spans="1:65" s="13" customFormat="1">
      <c r="B140" s="161"/>
      <c r="D140" s="162" t="s">
        <v>136</v>
      </c>
      <c r="E140" s="163" t="s">
        <v>1</v>
      </c>
      <c r="F140" s="164" t="s">
        <v>137</v>
      </c>
      <c r="H140" s="163" t="s">
        <v>1</v>
      </c>
      <c r="I140" s="165"/>
      <c r="L140" s="161"/>
      <c r="M140" s="166"/>
      <c r="N140" s="167"/>
      <c r="O140" s="167"/>
      <c r="P140" s="167"/>
      <c r="Q140" s="167"/>
      <c r="R140" s="167"/>
      <c r="S140" s="167"/>
      <c r="T140" s="168"/>
      <c r="AT140" s="163" t="s">
        <v>136</v>
      </c>
      <c r="AU140" s="163" t="s">
        <v>134</v>
      </c>
      <c r="AV140" s="13" t="s">
        <v>81</v>
      </c>
      <c r="AW140" s="13" t="s">
        <v>31</v>
      </c>
      <c r="AX140" s="13" t="s">
        <v>74</v>
      </c>
      <c r="AY140" s="163" t="s">
        <v>127</v>
      </c>
    </row>
    <row r="141" spans="1:65" s="14" customFormat="1">
      <c r="B141" s="169"/>
      <c r="D141" s="162" t="s">
        <v>136</v>
      </c>
      <c r="E141" s="170" t="s">
        <v>1</v>
      </c>
      <c r="F141" s="171" t="s">
        <v>138</v>
      </c>
      <c r="H141" s="172">
        <v>378.84500000000003</v>
      </c>
      <c r="I141" s="173"/>
      <c r="L141" s="169"/>
      <c r="M141" s="174"/>
      <c r="N141" s="175"/>
      <c r="O141" s="175"/>
      <c r="P141" s="175"/>
      <c r="Q141" s="175"/>
      <c r="R141" s="175"/>
      <c r="S141" s="175"/>
      <c r="T141" s="176"/>
      <c r="AT141" s="170" t="s">
        <v>136</v>
      </c>
      <c r="AU141" s="170" t="s">
        <v>134</v>
      </c>
      <c r="AV141" s="14" t="s">
        <v>134</v>
      </c>
      <c r="AW141" s="14" t="s">
        <v>31</v>
      </c>
      <c r="AX141" s="14" t="s">
        <v>74</v>
      </c>
      <c r="AY141" s="170" t="s">
        <v>127</v>
      </c>
    </row>
    <row r="142" spans="1:65" s="13" customFormat="1">
      <c r="B142" s="161"/>
      <c r="D142" s="162" t="s">
        <v>136</v>
      </c>
      <c r="E142" s="163" t="s">
        <v>1</v>
      </c>
      <c r="F142" s="164" t="s">
        <v>139</v>
      </c>
      <c r="H142" s="163" t="s">
        <v>1</v>
      </c>
      <c r="I142" s="165"/>
      <c r="L142" s="161"/>
      <c r="M142" s="166"/>
      <c r="N142" s="167"/>
      <c r="O142" s="167"/>
      <c r="P142" s="167"/>
      <c r="Q142" s="167"/>
      <c r="R142" s="167"/>
      <c r="S142" s="167"/>
      <c r="T142" s="168"/>
      <c r="AT142" s="163" t="s">
        <v>136</v>
      </c>
      <c r="AU142" s="163" t="s">
        <v>134</v>
      </c>
      <c r="AV142" s="13" t="s">
        <v>81</v>
      </c>
      <c r="AW142" s="13" t="s">
        <v>31</v>
      </c>
      <c r="AX142" s="13" t="s">
        <v>74</v>
      </c>
      <c r="AY142" s="163" t="s">
        <v>127</v>
      </c>
    </row>
    <row r="143" spans="1:65" s="14" customFormat="1">
      <c r="B143" s="169"/>
      <c r="D143" s="162" t="s">
        <v>136</v>
      </c>
      <c r="E143" s="170" t="s">
        <v>1</v>
      </c>
      <c r="F143" s="171" t="s">
        <v>140</v>
      </c>
      <c r="H143" s="172">
        <v>33.027000000000001</v>
      </c>
      <c r="I143" s="173"/>
      <c r="L143" s="169"/>
      <c r="M143" s="174"/>
      <c r="N143" s="175"/>
      <c r="O143" s="175"/>
      <c r="P143" s="175"/>
      <c r="Q143" s="175"/>
      <c r="R143" s="175"/>
      <c r="S143" s="175"/>
      <c r="T143" s="176"/>
      <c r="AT143" s="170" t="s">
        <v>136</v>
      </c>
      <c r="AU143" s="170" t="s">
        <v>134</v>
      </c>
      <c r="AV143" s="14" t="s">
        <v>134</v>
      </c>
      <c r="AW143" s="14" t="s">
        <v>31</v>
      </c>
      <c r="AX143" s="14" t="s">
        <v>74</v>
      </c>
      <c r="AY143" s="170" t="s">
        <v>127</v>
      </c>
    </row>
    <row r="144" spans="1:65" s="14" customFormat="1">
      <c r="B144" s="169"/>
      <c r="D144" s="162" t="s">
        <v>136</v>
      </c>
      <c r="E144" s="170" t="s">
        <v>1</v>
      </c>
      <c r="F144" s="171" t="s">
        <v>141</v>
      </c>
      <c r="H144" s="172">
        <v>13.473000000000001</v>
      </c>
      <c r="I144" s="173"/>
      <c r="L144" s="169"/>
      <c r="M144" s="174"/>
      <c r="N144" s="175"/>
      <c r="O144" s="175"/>
      <c r="P144" s="175"/>
      <c r="Q144" s="175"/>
      <c r="R144" s="175"/>
      <c r="S144" s="175"/>
      <c r="T144" s="176"/>
      <c r="AT144" s="170" t="s">
        <v>136</v>
      </c>
      <c r="AU144" s="170" t="s">
        <v>134</v>
      </c>
      <c r="AV144" s="14" t="s">
        <v>134</v>
      </c>
      <c r="AW144" s="14" t="s">
        <v>31</v>
      </c>
      <c r="AX144" s="14" t="s">
        <v>74</v>
      </c>
      <c r="AY144" s="170" t="s">
        <v>127</v>
      </c>
    </row>
    <row r="145" spans="1:65" s="15" customFormat="1">
      <c r="B145" s="177"/>
      <c r="D145" s="162" t="s">
        <v>136</v>
      </c>
      <c r="E145" s="178" t="s">
        <v>1</v>
      </c>
      <c r="F145" s="179" t="s">
        <v>142</v>
      </c>
      <c r="H145" s="180">
        <v>425.34500000000003</v>
      </c>
      <c r="I145" s="181"/>
      <c r="L145" s="177"/>
      <c r="M145" s="182"/>
      <c r="N145" s="183"/>
      <c r="O145" s="183"/>
      <c r="P145" s="183"/>
      <c r="Q145" s="183"/>
      <c r="R145" s="183"/>
      <c r="S145" s="183"/>
      <c r="T145" s="184"/>
      <c r="AT145" s="178" t="s">
        <v>136</v>
      </c>
      <c r="AU145" s="178" t="s">
        <v>134</v>
      </c>
      <c r="AV145" s="15" t="s">
        <v>133</v>
      </c>
      <c r="AW145" s="15" t="s">
        <v>31</v>
      </c>
      <c r="AX145" s="15" t="s">
        <v>81</v>
      </c>
      <c r="AY145" s="178" t="s">
        <v>127</v>
      </c>
    </row>
    <row r="146" spans="1:65" s="2" customFormat="1" ht="24.2" customHeight="1">
      <c r="A146" s="33"/>
      <c r="B146" s="146"/>
      <c r="C146" s="147" t="s">
        <v>134</v>
      </c>
      <c r="D146" s="147" t="s">
        <v>129</v>
      </c>
      <c r="E146" s="148" t="s">
        <v>143</v>
      </c>
      <c r="F146" s="149" t="s">
        <v>144</v>
      </c>
      <c r="G146" s="150" t="s">
        <v>132</v>
      </c>
      <c r="H146" s="151">
        <v>127.604</v>
      </c>
      <c r="I146" s="152"/>
      <c r="J146" s="153">
        <f>ROUND(I146*H146,2)</f>
        <v>0</v>
      </c>
      <c r="K146" s="154"/>
      <c r="L146" s="34"/>
      <c r="M146" s="155" t="s">
        <v>1</v>
      </c>
      <c r="N146" s="156" t="s">
        <v>40</v>
      </c>
      <c r="O146" s="60"/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9" t="s">
        <v>133</v>
      </c>
      <c r="AT146" s="159" t="s">
        <v>129</v>
      </c>
      <c r="AU146" s="159" t="s">
        <v>134</v>
      </c>
      <c r="AY146" s="18" t="s">
        <v>127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8" t="s">
        <v>134</v>
      </c>
      <c r="BK146" s="160">
        <f>ROUND(I146*H146,2)</f>
        <v>0</v>
      </c>
      <c r="BL146" s="18" t="s">
        <v>133</v>
      </c>
      <c r="BM146" s="159" t="s">
        <v>145</v>
      </c>
    </row>
    <row r="147" spans="1:65" s="14" customFormat="1">
      <c r="B147" s="169"/>
      <c r="D147" s="162" t="s">
        <v>136</v>
      </c>
      <c r="E147" s="170" t="s">
        <v>1</v>
      </c>
      <c r="F147" s="171" t="s">
        <v>146</v>
      </c>
      <c r="H147" s="172">
        <v>127.604</v>
      </c>
      <c r="I147" s="173"/>
      <c r="L147" s="169"/>
      <c r="M147" s="174"/>
      <c r="N147" s="175"/>
      <c r="O147" s="175"/>
      <c r="P147" s="175"/>
      <c r="Q147" s="175"/>
      <c r="R147" s="175"/>
      <c r="S147" s="175"/>
      <c r="T147" s="176"/>
      <c r="AT147" s="170" t="s">
        <v>136</v>
      </c>
      <c r="AU147" s="170" t="s">
        <v>134</v>
      </c>
      <c r="AV147" s="14" t="s">
        <v>134</v>
      </c>
      <c r="AW147" s="14" t="s">
        <v>31</v>
      </c>
      <c r="AX147" s="14" t="s">
        <v>81</v>
      </c>
      <c r="AY147" s="170" t="s">
        <v>127</v>
      </c>
    </row>
    <row r="148" spans="1:65" s="2" customFormat="1" ht="21.75" customHeight="1">
      <c r="A148" s="33"/>
      <c r="B148" s="146"/>
      <c r="C148" s="147" t="s">
        <v>147</v>
      </c>
      <c r="D148" s="147" t="s">
        <v>129</v>
      </c>
      <c r="E148" s="148" t="s">
        <v>148</v>
      </c>
      <c r="F148" s="149" t="s">
        <v>149</v>
      </c>
      <c r="G148" s="150" t="s">
        <v>132</v>
      </c>
      <c r="H148" s="151">
        <v>1.5660000000000001</v>
      </c>
      <c r="I148" s="152"/>
      <c r="J148" s="153">
        <f>ROUND(I148*H148,2)</f>
        <v>0</v>
      </c>
      <c r="K148" s="154"/>
      <c r="L148" s="34"/>
      <c r="M148" s="155" t="s">
        <v>1</v>
      </c>
      <c r="N148" s="156" t="s">
        <v>40</v>
      </c>
      <c r="O148" s="60"/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9" t="s">
        <v>133</v>
      </c>
      <c r="AT148" s="159" t="s">
        <v>129</v>
      </c>
      <c r="AU148" s="159" t="s">
        <v>134</v>
      </c>
      <c r="AY148" s="18" t="s">
        <v>127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8" t="s">
        <v>134</v>
      </c>
      <c r="BK148" s="160">
        <f>ROUND(I148*H148,2)</f>
        <v>0</v>
      </c>
      <c r="BL148" s="18" t="s">
        <v>133</v>
      </c>
      <c r="BM148" s="159" t="s">
        <v>150</v>
      </c>
    </row>
    <row r="149" spans="1:65" s="13" customFormat="1">
      <c r="B149" s="161"/>
      <c r="D149" s="162" t="s">
        <v>136</v>
      </c>
      <c r="E149" s="163" t="s">
        <v>1</v>
      </c>
      <c r="F149" s="164" t="s">
        <v>151</v>
      </c>
      <c r="H149" s="163" t="s">
        <v>1</v>
      </c>
      <c r="I149" s="165"/>
      <c r="L149" s="161"/>
      <c r="M149" s="166"/>
      <c r="N149" s="167"/>
      <c r="O149" s="167"/>
      <c r="P149" s="167"/>
      <c r="Q149" s="167"/>
      <c r="R149" s="167"/>
      <c r="S149" s="167"/>
      <c r="T149" s="168"/>
      <c r="AT149" s="163" t="s">
        <v>136</v>
      </c>
      <c r="AU149" s="163" t="s">
        <v>134</v>
      </c>
      <c r="AV149" s="13" t="s">
        <v>81</v>
      </c>
      <c r="AW149" s="13" t="s">
        <v>31</v>
      </c>
      <c r="AX149" s="13" t="s">
        <v>74</v>
      </c>
      <c r="AY149" s="163" t="s">
        <v>127</v>
      </c>
    </row>
    <row r="150" spans="1:65" s="14" customFormat="1">
      <c r="B150" s="169"/>
      <c r="D150" s="162" t="s">
        <v>136</v>
      </c>
      <c r="E150" s="170" t="s">
        <v>1</v>
      </c>
      <c r="F150" s="171" t="s">
        <v>152</v>
      </c>
      <c r="H150" s="172">
        <v>1.5660000000000001</v>
      </c>
      <c r="I150" s="173"/>
      <c r="L150" s="169"/>
      <c r="M150" s="174"/>
      <c r="N150" s="175"/>
      <c r="O150" s="175"/>
      <c r="P150" s="175"/>
      <c r="Q150" s="175"/>
      <c r="R150" s="175"/>
      <c r="S150" s="175"/>
      <c r="T150" s="176"/>
      <c r="AT150" s="170" t="s">
        <v>136</v>
      </c>
      <c r="AU150" s="170" t="s">
        <v>134</v>
      </c>
      <c r="AV150" s="14" t="s">
        <v>134</v>
      </c>
      <c r="AW150" s="14" t="s">
        <v>31</v>
      </c>
      <c r="AX150" s="14" t="s">
        <v>81</v>
      </c>
      <c r="AY150" s="170" t="s">
        <v>127</v>
      </c>
    </row>
    <row r="151" spans="1:65" s="2" customFormat="1" ht="37.700000000000003" customHeight="1">
      <c r="A151" s="33"/>
      <c r="B151" s="146"/>
      <c r="C151" s="147" t="s">
        <v>133</v>
      </c>
      <c r="D151" s="147" t="s">
        <v>129</v>
      </c>
      <c r="E151" s="148" t="s">
        <v>153</v>
      </c>
      <c r="F151" s="149" t="s">
        <v>154</v>
      </c>
      <c r="G151" s="150" t="s">
        <v>132</v>
      </c>
      <c r="H151" s="151">
        <v>1.5660000000000001</v>
      </c>
      <c r="I151" s="152"/>
      <c r="J151" s="153">
        <f>ROUND(I151*H151,2)</f>
        <v>0</v>
      </c>
      <c r="K151" s="154"/>
      <c r="L151" s="34"/>
      <c r="M151" s="155" t="s">
        <v>1</v>
      </c>
      <c r="N151" s="156" t="s">
        <v>40</v>
      </c>
      <c r="O151" s="60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9" t="s">
        <v>133</v>
      </c>
      <c r="AT151" s="159" t="s">
        <v>129</v>
      </c>
      <c r="AU151" s="159" t="s">
        <v>134</v>
      </c>
      <c r="AY151" s="18" t="s">
        <v>127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8" t="s">
        <v>134</v>
      </c>
      <c r="BK151" s="160">
        <f>ROUND(I151*H151,2)</f>
        <v>0</v>
      </c>
      <c r="BL151" s="18" t="s">
        <v>133</v>
      </c>
      <c r="BM151" s="159" t="s">
        <v>155</v>
      </c>
    </row>
    <row r="152" spans="1:65" s="2" customFormat="1" ht="24.2" customHeight="1">
      <c r="A152" s="33"/>
      <c r="B152" s="146"/>
      <c r="C152" s="147" t="s">
        <v>156</v>
      </c>
      <c r="D152" s="147" t="s">
        <v>129</v>
      </c>
      <c r="E152" s="148" t="s">
        <v>157</v>
      </c>
      <c r="F152" s="149" t="s">
        <v>158</v>
      </c>
      <c r="G152" s="150" t="s">
        <v>132</v>
      </c>
      <c r="H152" s="151">
        <v>193.25899999999999</v>
      </c>
      <c r="I152" s="152"/>
      <c r="J152" s="153">
        <f>ROUND(I152*H152,2)</f>
        <v>0</v>
      </c>
      <c r="K152" s="154"/>
      <c r="L152" s="34"/>
      <c r="M152" s="155" t="s">
        <v>1</v>
      </c>
      <c r="N152" s="156" t="s">
        <v>40</v>
      </c>
      <c r="O152" s="60"/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9" t="s">
        <v>133</v>
      </c>
      <c r="AT152" s="159" t="s">
        <v>129</v>
      </c>
      <c r="AU152" s="159" t="s">
        <v>134</v>
      </c>
      <c r="AY152" s="18" t="s">
        <v>127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8" t="s">
        <v>134</v>
      </c>
      <c r="BK152" s="160">
        <f>ROUND(I152*H152,2)</f>
        <v>0</v>
      </c>
      <c r="BL152" s="18" t="s">
        <v>133</v>
      </c>
      <c r="BM152" s="159" t="s">
        <v>159</v>
      </c>
    </row>
    <row r="153" spans="1:65" s="13" customFormat="1">
      <c r="B153" s="161"/>
      <c r="D153" s="162" t="s">
        <v>136</v>
      </c>
      <c r="E153" s="163" t="s">
        <v>1</v>
      </c>
      <c r="F153" s="164" t="s">
        <v>160</v>
      </c>
      <c r="H153" s="163" t="s">
        <v>1</v>
      </c>
      <c r="I153" s="165"/>
      <c r="L153" s="161"/>
      <c r="M153" s="166"/>
      <c r="N153" s="167"/>
      <c r="O153" s="167"/>
      <c r="P153" s="167"/>
      <c r="Q153" s="167"/>
      <c r="R153" s="167"/>
      <c r="S153" s="167"/>
      <c r="T153" s="168"/>
      <c r="AT153" s="163" t="s">
        <v>136</v>
      </c>
      <c r="AU153" s="163" t="s">
        <v>134</v>
      </c>
      <c r="AV153" s="13" t="s">
        <v>81</v>
      </c>
      <c r="AW153" s="13" t="s">
        <v>31</v>
      </c>
      <c r="AX153" s="13" t="s">
        <v>74</v>
      </c>
      <c r="AY153" s="163" t="s">
        <v>127</v>
      </c>
    </row>
    <row r="154" spans="1:65" s="14" customFormat="1">
      <c r="B154" s="169"/>
      <c r="D154" s="162" t="s">
        <v>136</v>
      </c>
      <c r="E154" s="170" t="s">
        <v>1</v>
      </c>
      <c r="F154" s="171" t="s">
        <v>161</v>
      </c>
      <c r="H154" s="172">
        <v>41.642000000000003</v>
      </c>
      <c r="I154" s="173"/>
      <c r="L154" s="169"/>
      <c r="M154" s="174"/>
      <c r="N154" s="175"/>
      <c r="O154" s="175"/>
      <c r="P154" s="175"/>
      <c r="Q154" s="175"/>
      <c r="R154" s="175"/>
      <c r="S154" s="175"/>
      <c r="T154" s="176"/>
      <c r="AT154" s="170" t="s">
        <v>136</v>
      </c>
      <c r="AU154" s="170" t="s">
        <v>134</v>
      </c>
      <c r="AV154" s="14" t="s">
        <v>134</v>
      </c>
      <c r="AW154" s="14" t="s">
        <v>31</v>
      </c>
      <c r="AX154" s="14" t="s">
        <v>74</v>
      </c>
      <c r="AY154" s="170" t="s">
        <v>127</v>
      </c>
    </row>
    <row r="155" spans="1:65" s="14" customFormat="1">
      <c r="B155" s="169"/>
      <c r="D155" s="162" t="s">
        <v>136</v>
      </c>
      <c r="E155" s="170" t="s">
        <v>1</v>
      </c>
      <c r="F155" s="171" t="s">
        <v>162</v>
      </c>
      <c r="H155" s="172">
        <v>48.642000000000003</v>
      </c>
      <c r="I155" s="173"/>
      <c r="L155" s="169"/>
      <c r="M155" s="174"/>
      <c r="N155" s="175"/>
      <c r="O155" s="175"/>
      <c r="P155" s="175"/>
      <c r="Q155" s="175"/>
      <c r="R155" s="175"/>
      <c r="S155" s="175"/>
      <c r="T155" s="176"/>
      <c r="AT155" s="170" t="s">
        <v>136</v>
      </c>
      <c r="AU155" s="170" t="s">
        <v>134</v>
      </c>
      <c r="AV155" s="14" t="s">
        <v>134</v>
      </c>
      <c r="AW155" s="14" t="s">
        <v>31</v>
      </c>
      <c r="AX155" s="14" t="s">
        <v>74</v>
      </c>
      <c r="AY155" s="170" t="s">
        <v>127</v>
      </c>
    </row>
    <row r="156" spans="1:65" s="13" customFormat="1">
      <c r="B156" s="161"/>
      <c r="D156" s="162" t="s">
        <v>136</v>
      </c>
      <c r="E156" s="163" t="s">
        <v>1</v>
      </c>
      <c r="F156" s="164" t="s">
        <v>151</v>
      </c>
      <c r="H156" s="163" t="s">
        <v>1</v>
      </c>
      <c r="I156" s="165"/>
      <c r="L156" s="161"/>
      <c r="M156" s="166"/>
      <c r="N156" s="167"/>
      <c r="O156" s="167"/>
      <c r="P156" s="167"/>
      <c r="Q156" s="167"/>
      <c r="R156" s="167"/>
      <c r="S156" s="167"/>
      <c r="T156" s="168"/>
      <c r="AT156" s="163" t="s">
        <v>136</v>
      </c>
      <c r="AU156" s="163" t="s">
        <v>134</v>
      </c>
      <c r="AV156" s="13" t="s">
        <v>81</v>
      </c>
      <c r="AW156" s="13" t="s">
        <v>31</v>
      </c>
      <c r="AX156" s="13" t="s">
        <v>74</v>
      </c>
      <c r="AY156" s="163" t="s">
        <v>127</v>
      </c>
    </row>
    <row r="157" spans="1:65" s="14" customFormat="1">
      <c r="B157" s="169"/>
      <c r="D157" s="162" t="s">
        <v>136</v>
      </c>
      <c r="E157" s="170" t="s">
        <v>1</v>
      </c>
      <c r="F157" s="171" t="s">
        <v>163</v>
      </c>
      <c r="H157" s="172">
        <v>63.206000000000003</v>
      </c>
      <c r="I157" s="173"/>
      <c r="L157" s="169"/>
      <c r="M157" s="174"/>
      <c r="N157" s="175"/>
      <c r="O157" s="175"/>
      <c r="P157" s="175"/>
      <c r="Q157" s="175"/>
      <c r="R157" s="175"/>
      <c r="S157" s="175"/>
      <c r="T157" s="176"/>
      <c r="AT157" s="170" t="s">
        <v>136</v>
      </c>
      <c r="AU157" s="170" t="s">
        <v>134</v>
      </c>
      <c r="AV157" s="14" t="s">
        <v>134</v>
      </c>
      <c r="AW157" s="14" t="s">
        <v>31</v>
      </c>
      <c r="AX157" s="14" t="s">
        <v>74</v>
      </c>
      <c r="AY157" s="170" t="s">
        <v>127</v>
      </c>
    </row>
    <row r="158" spans="1:65" s="14" customFormat="1">
      <c r="B158" s="169"/>
      <c r="D158" s="162" t="s">
        <v>136</v>
      </c>
      <c r="E158" s="170" t="s">
        <v>1</v>
      </c>
      <c r="F158" s="171" t="s">
        <v>164</v>
      </c>
      <c r="H158" s="172">
        <v>8.6609999999999996</v>
      </c>
      <c r="I158" s="173"/>
      <c r="L158" s="169"/>
      <c r="M158" s="174"/>
      <c r="N158" s="175"/>
      <c r="O158" s="175"/>
      <c r="P158" s="175"/>
      <c r="Q158" s="175"/>
      <c r="R158" s="175"/>
      <c r="S158" s="175"/>
      <c r="T158" s="176"/>
      <c r="AT158" s="170" t="s">
        <v>136</v>
      </c>
      <c r="AU158" s="170" t="s">
        <v>134</v>
      </c>
      <c r="AV158" s="14" t="s">
        <v>134</v>
      </c>
      <c r="AW158" s="14" t="s">
        <v>31</v>
      </c>
      <c r="AX158" s="14" t="s">
        <v>74</v>
      </c>
      <c r="AY158" s="170" t="s">
        <v>127</v>
      </c>
    </row>
    <row r="159" spans="1:65" s="14" customFormat="1">
      <c r="B159" s="169"/>
      <c r="D159" s="162" t="s">
        <v>136</v>
      </c>
      <c r="E159" s="170" t="s">
        <v>1</v>
      </c>
      <c r="F159" s="171" t="s">
        <v>165</v>
      </c>
      <c r="H159" s="172">
        <v>31.108000000000001</v>
      </c>
      <c r="I159" s="173"/>
      <c r="L159" s="169"/>
      <c r="M159" s="174"/>
      <c r="N159" s="175"/>
      <c r="O159" s="175"/>
      <c r="P159" s="175"/>
      <c r="Q159" s="175"/>
      <c r="R159" s="175"/>
      <c r="S159" s="175"/>
      <c r="T159" s="176"/>
      <c r="AT159" s="170" t="s">
        <v>136</v>
      </c>
      <c r="AU159" s="170" t="s">
        <v>134</v>
      </c>
      <c r="AV159" s="14" t="s">
        <v>134</v>
      </c>
      <c r="AW159" s="14" t="s">
        <v>31</v>
      </c>
      <c r="AX159" s="14" t="s">
        <v>74</v>
      </c>
      <c r="AY159" s="170" t="s">
        <v>127</v>
      </c>
    </row>
    <row r="160" spans="1:65" s="15" customFormat="1">
      <c r="B160" s="177"/>
      <c r="D160" s="162" t="s">
        <v>136</v>
      </c>
      <c r="E160" s="178" t="s">
        <v>1</v>
      </c>
      <c r="F160" s="179" t="s">
        <v>142</v>
      </c>
      <c r="H160" s="180">
        <v>193.25899999999999</v>
      </c>
      <c r="I160" s="181"/>
      <c r="L160" s="177"/>
      <c r="M160" s="182"/>
      <c r="N160" s="183"/>
      <c r="O160" s="183"/>
      <c r="P160" s="183"/>
      <c r="Q160" s="183"/>
      <c r="R160" s="183"/>
      <c r="S160" s="183"/>
      <c r="T160" s="184"/>
      <c r="AT160" s="178" t="s">
        <v>136</v>
      </c>
      <c r="AU160" s="178" t="s">
        <v>134</v>
      </c>
      <c r="AV160" s="15" t="s">
        <v>133</v>
      </c>
      <c r="AW160" s="15" t="s">
        <v>31</v>
      </c>
      <c r="AX160" s="15" t="s">
        <v>81</v>
      </c>
      <c r="AY160" s="178" t="s">
        <v>127</v>
      </c>
    </row>
    <row r="161" spans="1:65" s="2" customFormat="1" ht="37.700000000000003" customHeight="1">
      <c r="A161" s="33"/>
      <c r="B161" s="146"/>
      <c r="C161" s="147" t="s">
        <v>166</v>
      </c>
      <c r="D161" s="147" t="s">
        <v>129</v>
      </c>
      <c r="E161" s="148" t="s">
        <v>167</v>
      </c>
      <c r="F161" s="149" t="s">
        <v>168</v>
      </c>
      <c r="G161" s="150" t="s">
        <v>132</v>
      </c>
      <c r="H161" s="151">
        <v>57.978000000000002</v>
      </c>
      <c r="I161" s="152"/>
      <c r="J161" s="153">
        <f>ROUND(I161*H161,2)</f>
        <v>0</v>
      </c>
      <c r="K161" s="154"/>
      <c r="L161" s="34"/>
      <c r="M161" s="155" t="s">
        <v>1</v>
      </c>
      <c r="N161" s="156" t="s">
        <v>40</v>
      </c>
      <c r="O161" s="60"/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9" t="s">
        <v>133</v>
      </c>
      <c r="AT161" s="159" t="s">
        <v>129</v>
      </c>
      <c r="AU161" s="159" t="s">
        <v>134</v>
      </c>
      <c r="AY161" s="18" t="s">
        <v>127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8" t="s">
        <v>134</v>
      </c>
      <c r="BK161" s="160">
        <f>ROUND(I161*H161,2)</f>
        <v>0</v>
      </c>
      <c r="BL161" s="18" t="s">
        <v>133</v>
      </c>
      <c r="BM161" s="159" t="s">
        <v>169</v>
      </c>
    </row>
    <row r="162" spans="1:65" s="14" customFormat="1">
      <c r="B162" s="169"/>
      <c r="D162" s="162" t="s">
        <v>136</v>
      </c>
      <c r="E162" s="170" t="s">
        <v>1</v>
      </c>
      <c r="F162" s="171" t="s">
        <v>170</v>
      </c>
      <c r="H162" s="172">
        <v>57.978000000000002</v>
      </c>
      <c r="I162" s="173"/>
      <c r="L162" s="169"/>
      <c r="M162" s="174"/>
      <c r="N162" s="175"/>
      <c r="O162" s="175"/>
      <c r="P162" s="175"/>
      <c r="Q162" s="175"/>
      <c r="R162" s="175"/>
      <c r="S162" s="175"/>
      <c r="T162" s="176"/>
      <c r="AT162" s="170" t="s">
        <v>136</v>
      </c>
      <c r="AU162" s="170" t="s">
        <v>134</v>
      </c>
      <c r="AV162" s="14" t="s">
        <v>134</v>
      </c>
      <c r="AW162" s="14" t="s">
        <v>31</v>
      </c>
      <c r="AX162" s="14" t="s">
        <v>81</v>
      </c>
      <c r="AY162" s="170" t="s">
        <v>127</v>
      </c>
    </row>
    <row r="163" spans="1:65" s="2" customFormat="1" ht="37.700000000000003" customHeight="1">
      <c r="A163" s="33"/>
      <c r="B163" s="146"/>
      <c r="C163" s="147" t="s">
        <v>171</v>
      </c>
      <c r="D163" s="147" t="s">
        <v>129</v>
      </c>
      <c r="E163" s="148" t="s">
        <v>172</v>
      </c>
      <c r="F163" s="149" t="s">
        <v>173</v>
      </c>
      <c r="G163" s="150" t="s">
        <v>132</v>
      </c>
      <c r="H163" s="151">
        <v>620.16999999999996</v>
      </c>
      <c r="I163" s="152"/>
      <c r="J163" s="153">
        <f>ROUND(I163*H163,2)</f>
        <v>0</v>
      </c>
      <c r="K163" s="154"/>
      <c r="L163" s="34"/>
      <c r="M163" s="155" t="s">
        <v>1</v>
      </c>
      <c r="N163" s="156" t="s">
        <v>40</v>
      </c>
      <c r="O163" s="60"/>
      <c r="P163" s="157">
        <f>O163*H163</f>
        <v>0</v>
      </c>
      <c r="Q163" s="157">
        <v>0</v>
      </c>
      <c r="R163" s="157">
        <f>Q163*H163</f>
        <v>0</v>
      </c>
      <c r="S163" s="157">
        <v>0</v>
      </c>
      <c r="T163" s="15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9" t="s">
        <v>133</v>
      </c>
      <c r="AT163" s="159" t="s">
        <v>129</v>
      </c>
      <c r="AU163" s="159" t="s">
        <v>134</v>
      </c>
      <c r="AY163" s="18" t="s">
        <v>127</v>
      </c>
      <c r="BE163" s="160">
        <f>IF(N163="základná",J163,0)</f>
        <v>0</v>
      </c>
      <c r="BF163" s="160">
        <f>IF(N163="znížená",J163,0)</f>
        <v>0</v>
      </c>
      <c r="BG163" s="160">
        <f>IF(N163="zákl. prenesená",J163,0)</f>
        <v>0</v>
      </c>
      <c r="BH163" s="160">
        <f>IF(N163="zníž. prenesená",J163,0)</f>
        <v>0</v>
      </c>
      <c r="BI163" s="160">
        <f>IF(N163="nulová",J163,0)</f>
        <v>0</v>
      </c>
      <c r="BJ163" s="18" t="s">
        <v>134</v>
      </c>
      <c r="BK163" s="160">
        <f>ROUND(I163*H163,2)</f>
        <v>0</v>
      </c>
      <c r="BL163" s="18" t="s">
        <v>133</v>
      </c>
      <c r="BM163" s="159" t="s">
        <v>174</v>
      </c>
    </row>
    <row r="164" spans="1:65" s="14" customFormat="1">
      <c r="B164" s="169"/>
      <c r="D164" s="162" t="s">
        <v>136</v>
      </c>
      <c r="E164" s="170" t="s">
        <v>1</v>
      </c>
      <c r="F164" s="171" t="s">
        <v>175</v>
      </c>
      <c r="H164" s="172">
        <v>620.16999999999996</v>
      </c>
      <c r="I164" s="173"/>
      <c r="L164" s="169"/>
      <c r="M164" s="174"/>
      <c r="N164" s="175"/>
      <c r="O164" s="175"/>
      <c r="P164" s="175"/>
      <c r="Q164" s="175"/>
      <c r="R164" s="175"/>
      <c r="S164" s="175"/>
      <c r="T164" s="176"/>
      <c r="AT164" s="170" t="s">
        <v>136</v>
      </c>
      <c r="AU164" s="170" t="s">
        <v>134</v>
      </c>
      <c r="AV164" s="14" t="s">
        <v>134</v>
      </c>
      <c r="AW164" s="14" t="s">
        <v>31</v>
      </c>
      <c r="AX164" s="14" t="s">
        <v>81</v>
      </c>
      <c r="AY164" s="170" t="s">
        <v>127</v>
      </c>
    </row>
    <row r="165" spans="1:65" s="2" customFormat="1" ht="44.25" customHeight="1">
      <c r="A165" s="33"/>
      <c r="B165" s="146"/>
      <c r="C165" s="147" t="s">
        <v>176</v>
      </c>
      <c r="D165" s="147" t="s">
        <v>129</v>
      </c>
      <c r="E165" s="148" t="s">
        <v>177</v>
      </c>
      <c r="F165" s="149" t="s">
        <v>178</v>
      </c>
      <c r="G165" s="150" t="s">
        <v>132</v>
      </c>
      <c r="H165" s="151">
        <v>10542.89</v>
      </c>
      <c r="I165" s="152"/>
      <c r="J165" s="153">
        <f>ROUND(I165*H165,2)</f>
        <v>0</v>
      </c>
      <c r="K165" s="154"/>
      <c r="L165" s="34"/>
      <c r="M165" s="155" t="s">
        <v>1</v>
      </c>
      <c r="N165" s="156" t="s">
        <v>40</v>
      </c>
      <c r="O165" s="60"/>
      <c r="P165" s="157">
        <f>O165*H165</f>
        <v>0</v>
      </c>
      <c r="Q165" s="157">
        <v>0</v>
      </c>
      <c r="R165" s="157">
        <f>Q165*H165</f>
        <v>0</v>
      </c>
      <c r="S165" s="157">
        <v>0</v>
      </c>
      <c r="T165" s="15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9" t="s">
        <v>133</v>
      </c>
      <c r="AT165" s="159" t="s">
        <v>129</v>
      </c>
      <c r="AU165" s="159" t="s">
        <v>134</v>
      </c>
      <c r="AY165" s="18" t="s">
        <v>127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8" t="s">
        <v>134</v>
      </c>
      <c r="BK165" s="160">
        <f>ROUND(I165*H165,2)</f>
        <v>0</v>
      </c>
      <c r="BL165" s="18" t="s">
        <v>133</v>
      </c>
      <c r="BM165" s="159" t="s">
        <v>179</v>
      </c>
    </row>
    <row r="166" spans="1:65" s="14" customFormat="1">
      <c r="B166" s="169"/>
      <c r="D166" s="162" t="s">
        <v>136</v>
      </c>
      <c r="E166" s="170" t="s">
        <v>1</v>
      </c>
      <c r="F166" s="171" t="s">
        <v>180</v>
      </c>
      <c r="H166" s="172">
        <v>10542.89</v>
      </c>
      <c r="I166" s="173"/>
      <c r="L166" s="169"/>
      <c r="M166" s="174"/>
      <c r="N166" s="175"/>
      <c r="O166" s="175"/>
      <c r="P166" s="175"/>
      <c r="Q166" s="175"/>
      <c r="R166" s="175"/>
      <c r="S166" s="175"/>
      <c r="T166" s="176"/>
      <c r="AT166" s="170" t="s">
        <v>136</v>
      </c>
      <c r="AU166" s="170" t="s">
        <v>134</v>
      </c>
      <c r="AV166" s="14" t="s">
        <v>134</v>
      </c>
      <c r="AW166" s="14" t="s">
        <v>31</v>
      </c>
      <c r="AX166" s="14" t="s">
        <v>81</v>
      </c>
      <c r="AY166" s="170" t="s">
        <v>127</v>
      </c>
    </row>
    <row r="167" spans="1:65" s="2" customFormat="1" ht="21.75" customHeight="1">
      <c r="A167" s="33"/>
      <c r="B167" s="146"/>
      <c r="C167" s="147" t="s">
        <v>181</v>
      </c>
      <c r="D167" s="147" t="s">
        <v>129</v>
      </c>
      <c r="E167" s="148" t="s">
        <v>182</v>
      </c>
      <c r="F167" s="149" t="s">
        <v>183</v>
      </c>
      <c r="G167" s="150" t="s">
        <v>132</v>
      </c>
      <c r="H167" s="151">
        <v>620.16999999999996</v>
      </c>
      <c r="I167" s="152"/>
      <c r="J167" s="153">
        <f>ROUND(I167*H167,2)</f>
        <v>0</v>
      </c>
      <c r="K167" s="154"/>
      <c r="L167" s="34"/>
      <c r="M167" s="155" t="s">
        <v>1</v>
      </c>
      <c r="N167" s="156" t="s">
        <v>40</v>
      </c>
      <c r="O167" s="60"/>
      <c r="P167" s="157">
        <f>O167*H167</f>
        <v>0</v>
      </c>
      <c r="Q167" s="157">
        <v>0</v>
      </c>
      <c r="R167" s="157">
        <f>Q167*H167</f>
        <v>0</v>
      </c>
      <c r="S167" s="157">
        <v>0</v>
      </c>
      <c r="T167" s="15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9" t="s">
        <v>133</v>
      </c>
      <c r="AT167" s="159" t="s">
        <v>129</v>
      </c>
      <c r="AU167" s="159" t="s">
        <v>134</v>
      </c>
      <c r="AY167" s="18" t="s">
        <v>127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8" t="s">
        <v>134</v>
      </c>
      <c r="BK167" s="160">
        <f>ROUND(I167*H167,2)</f>
        <v>0</v>
      </c>
      <c r="BL167" s="18" t="s">
        <v>133</v>
      </c>
      <c r="BM167" s="159" t="s">
        <v>184</v>
      </c>
    </row>
    <row r="168" spans="1:65" s="2" customFormat="1" ht="24.2" customHeight="1">
      <c r="A168" s="33"/>
      <c r="B168" s="146"/>
      <c r="C168" s="147" t="s">
        <v>185</v>
      </c>
      <c r="D168" s="147" t="s">
        <v>129</v>
      </c>
      <c r="E168" s="148" t="s">
        <v>186</v>
      </c>
      <c r="F168" s="149" t="s">
        <v>187</v>
      </c>
      <c r="G168" s="150" t="s">
        <v>188</v>
      </c>
      <c r="H168" s="151">
        <v>992.27200000000005</v>
      </c>
      <c r="I168" s="152"/>
      <c r="J168" s="153">
        <f>ROUND(I168*H168,2)</f>
        <v>0</v>
      </c>
      <c r="K168" s="154"/>
      <c r="L168" s="34"/>
      <c r="M168" s="155" t="s">
        <v>1</v>
      </c>
      <c r="N168" s="156" t="s">
        <v>40</v>
      </c>
      <c r="O168" s="60"/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9" t="s">
        <v>133</v>
      </c>
      <c r="AT168" s="159" t="s">
        <v>129</v>
      </c>
      <c r="AU168" s="159" t="s">
        <v>134</v>
      </c>
      <c r="AY168" s="18" t="s">
        <v>127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8" t="s">
        <v>134</v>
      </c>
      <c r="BK168" s="160">
        <f>ROUND(I168*H168,2)</f>
        <v>0</v>
      </c>
      <c r="BL168" s="18" t="s">
        <v>133</v>
      </c>
      <c r="BM168" s="159" t="s">
        <v>189</v>
      </c>
    </row>
    <row r="169" spans="1:65" s="14" customFormat="1">
      <c r="B169" s="169"/>
      <c r="D169" s="162" t="s">
        <v>136</v>
      </c>
      <c r="E169" s="170" t="s">
        <v>1</v>
      </c>
      <c r="F169" s="171" t="s">
        <v>190</v>
      </c>
      <c r="H169" s="172">
        <v>992.27200000000005</v>
      </c>
      <c r="I169" s="173"/>
      <c r="L169" s="169"/>
      <c r="M169" s="174"/>
      <c r="N169" s="175"/>
      <c r="O169" s="175"/>
      <c r="P169" s="175"/>
      <c r="Q169" s="175"/>
      <c r="R169" s="175"/>
      <c r="S169" s="175"/>
      <c r="T169" s="176"/>
      <c r="AT169" s="170" t="s">
        <v>136</v>
      </c>
      <c r="AU169" s="170" t="s">
        <v>134</v>
      </c>
      <c r="AV169" s="14" t="s">
        <v>134</v>
      </c>
      <c r="AW169" s="14" t="s">
        <v>31</v>
      </c>
      <c r="AX169" s="14" t="s">
        <v>81</v>
      </c>
      <c r="AY169" s="170" t="s">
        <v>127</v>
      </c>
    </row>
    <row r="170" spans="1:65" s="2" customFormat="1" ht="21.75" customHeight="1">
      <c r="A170" s="33"/>
      <c r="B170" s="146"/>
      <c r="C170" s="147" t="s">
        <v>191</v>
      </c>
      <c r="D170" s="147" t="s">
        <v>129</v>
      </c>
      <c r="E170" s="148" t="s">
        <v>192</v>
      </c>
      <c r="F170" s="149" t="s">
        <v>193</v>
      </c>
      <c r="G170" s="150" t="s">
        <v>194</v>
      </c>
      <c r="H170" s="151">
        <v>801.76</v>
      </c>
      <c r="I170" s="152"/>
      <c r="J170" s="153">
        <f>ROUND(I170*H170,2)</f>
        <v>0</v>
      </c>
      <c r="K170" s="154"/>
      <c r="L170" s="34"/>
      <c r="M170" s="155" t="s">
        <v>1</v>
      </c>
      <c r="N170" s="156" t="s">
        <v>40</v>
      </c>
      <c r="O170" s="60"/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9" t="s">
        <v>133</v>
      </c>
      <c r="AT170" s="159" t="s">
        <v>129</v>
      </c>
      <c r="AU170" s="159" t="s">
        <v>134</v>
      </c>
      <c r="AY170" s="18" t="s">
        <v>127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8" t="s">
        <v>134</v>
      </c>
      <c r="BK170" s="160">
        <f>ROUND(I170*H170,2)</f>
        <v>0</v>
      </c>
      <c r="BL170" s="18" t="s">
        <v>133</v>
      </c>
      <c r="BM170" s="159" t="s">
        <v>195</v>
      </c>
    </row>
    <row r="171" spans="1:65" s="14" customFormat="1">
      <c r="B171" s="169"/>
      <c r="D171" s="162" t="s">
        <v>136</v>
      </c>
      <c r="E171" s="170" t="s">
        <v>1</v>
      </c>
      <c r="F171" s="171" t="s">
        <v>196</v>
      </c>
      <c r="H171" s="172">
        <v>801.76</v>
      </c>
      <c r="I171" s="173"/>
      <c r="L171" s="169"/>
      <c r="M171" s="174"/>
      <c r="N171" s="175"/>
      <c r="O171" s="175"/>
      <c r="P171" s="175"/>
      <c r="Q171" s="175"/>
      <c r="R171" s="175"/>
      <c r="S171" s="175"/>
      <c r="T171" s="176"/>
      <c r="AT171" s="170" t="s">
        <v>136</v>
      </c>
      <c r="AU171" s="170" t="s">
        <v>134</v>
      </c>
      <c r="AV171" s="14" t="s">
        <v>134</v>
      </c>
      <c r="AW171" s="14" t="s">
        <v>31</v>
      </c>
      <c r="AX171" s="14" t="s">
        <v>81</v>
      </c>
      <c r="AY171" s="170" t="s">
        <v>127</v>
      </c>
    </row>
    <row r="172" spans="1:65" s="12" customFormat="1" ht="22.7" customHeight="1">
      <c r="B172" s="133"/>
      <c r="D172" s="134" t="s">
        <v>73</v>
      </c>
      <c r="E172" s="144" t="s">
        <v>134</v>
      </c>
      <c r="F172" s="144" t="s">
        <v>197</v>
      </c>
      <c r="I172" s="136"/>
      <c r="J172" s="145">
        <f>BK172</f>
        <v>0</v>
      </c>
      <c r="L172" s="133"/>
      <c r="M172" s="138"/>
      <c r="N172" s="139"/>
      <c r="O172" s="139"/>
      <c r="P172" s="140">
        <f>SUM(P173:P219)</f>
        <v>0</v>
      </c>
      <c r="Q172" s="139"/>
      <c r="R172" s="140">
        <f>SUM(R173:R219)</f>
        <v>766.55329665999989</v>
      </c>
      <c r="S172" s="139"/>
      <c r="T172" s="141">
        <f>SUM(T173:T219)</f>
        <v>0</v>
      </c>
      <c r="AR172" s="134" t="s">
        <v>81</v>
      </c>
      <c r="AT172" s="142" t="s">
        <v>73</v>
      </c>
      <c r="AU172" s="142" t="s">
        <v>81</v>
      </c>
      <c r="AY172" s="134" t="s">
        <v>127</v>
      </c>
      <c r="BK172" s="143">
        <f>SUM(BK173:BK219)</f>
        <v>0</v>
      </c>
    </row>
    <row r="173" spans="1:65" s="2" customFormat="1" ht="24.2" customHeight="1">
      <c r="A173" s="33"/>
      <c r="B173" s="146"/>
      <c r="C173" s="147" t="s">
        <v>198</v>
      </c>
      <c r="D173" s="147" t="s">
        <v>129</v>
      </c>
      <c r="E173" s="148" t="s">
        <v>199</v>
      </c>
      <c r="F173" s="149" t="s">
        <v>200</v>
      </c>
      <c r="G173" s="150" t="s">
        <v>132</v>
      </c>
      <c r="H173" s="151">
        <v>24.216999999999999</v>
      </c>
      <c r="I173" s="152"/>
      <c r="J173" s="153">
        <f>ROUND(I173*H173,2)</f>
        <v>0</v>
      </c>
      <c r="K173" s="154"/>
      <c r="L173" s="34"/>
      <c r="M173" s="155" t="s">
        <v>1</v>
      </c>
      <c r="N173" s="156" t="s">
        <v>40</v>
      </c>
      <c r="O173" s="60"/>
      <c r="P173" s="157">
        <f>O173*H173</f>
        <v>0</v>
      </c>
      <c r="Q173" s="157">
        <v>2.23543</v>
      </c>
      <c r="R173" s="157">
        <f>Q173*H173</f>
        <v>54.135408309999995</v>
      </c>
      <c r="S173" s="157">
        <v>0</v>
      </c>
      <c r="T173" s="15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9" t="s">
        <v>133</v>
      </c>
      <c r="AT173" s="159" t="s">
        <v>129</v>
      </c>
      <c r="AU173" s="159" t="s">
        <v>134</v>
      </c>
      <c r="AY173" s="18" t="s">
        <v>127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8" t="s">
        <v>134</v>
      </c>
      <c r="BK173" s="160">
        <f>ROUND(I173*H173,2)</f>
        <v>0</v>
      </c>
      <c r="BL173" s="18" t="s">
        <v>133</v>
      </c>
      <c r="BM173" s="159" t="s">
        <v>201</v>
      </c>
    </row>
    <row r="174" spans="1:65" s="13" customFormat="1">
      <c r="B174" s="161"/>
      <c r="D174" s="162" t="s">
        <v>136</v>
      </c>
      <c r="E174" s="163" t="s">
        <v>1</v>
      </c>
      <c r="F174" s="164" t="s">
        <v>202</v>
      </c>
      <c r="H174" s="163" t="s">
        <v>1</v>
      </c>
      <c r="I174" s="165"/>
      <c r="L174" s="161"/>
      <c r="M174" s="166"/>
      <c r="N174" s="167"/>
      <c r="O174" s="167"/>
      <c r="P174" s="167"/>
      <c r="Q174" s="167"/>
      <c r="R174" s="167"/>
      <c r="S174" s="167"/>
      <c r="T174" s="168"/>
      <c r="AT174" s="163" t="s">
        <v>136</v>
      </c>
      <c r="AU174" s="163" t="s">
        <v>134</v>
      </c>
      <c r="AV174" s="13" t="s">
        <v>81</v>
      </c>
      <c r="AW174" s="13" t="s">
        <v>31</v>
      </c>
      <c r="AX174" s="13" t="s">
        <v>74</v>
      </c>
      <c r="AY174" s="163" t="s">
        <v>127</v>
      </c>
    </row>
    <row r="175" spans="1:65" s="13" customFormat="1">
      <c r="B175" s="161"/>
      <c r="D175" s="162" t="s">
        <v>136</v>
      </c>
      <c r="E175" s="163" t="s">
        <v>1</v>
      </c>
      <c r="F175" s="164" t="s">
        <v>203</v>
      </c>
      <c r="H175" s="163" t="s">
        <v>1</v>
      </c>
      <c r="I175" s="165"/>
      <c r="L175" s="161"/>
      <c r="M175" s="166"/>
      <c r="N175" s="167"/>
      <c r="O175" s="167"/>
      <c r="P175" s="167"/>
      <c r="Q175" s="167"/>
      <c r="R175" s="167"/>
      <c r="S175" s="167"/>
      <c r="T175" s="168"/>
      <c r="AT175" s="163" t="s">
        <v>136</v>
      </c>
      <c r="AU175" s="163" t="s">
        <v>134</v>
      </c>
      <c r="AV175" s="13" t="s">
        <v>81</v>
      </c>
      <c r="AW175" s="13" t="s">
        <v>31</v>
      </c>
      <c r="AX175" s="13" t="s">
        <v>74</v>
      </c>
      <c r="AY175" s="163" t="s">
        <v>127</v>
      </c>
    </row>
    <row r="176" spans="1:65" s="14" customFormat="1">
      <c r="B176" s="169"/>
      <c r="D176" s="162" t="s">
        <v>136</v>
      </c>
      <c r="E176" s="170" t="s">
        <v>1</v>
      </c>
      <c r="F176" s="171" t="s">
        <v>204</v>
      </c>
      <c r="H176" s="172">
        <v>0.32300000000000001</v>
      </c>
      <c r="I176" s="173"/>
      <c r="L176" s="169"/>
      <c r="M176" s="174"/>
      <c r="N176" s="175"/>
      <c r="O176" s="175"/>
      <c r="P176" s="175"/>
      <c r="Q176" s="175"/>
      <c r="R176" s="175"/>
      <c r="S176" s="175"/>
      <c r="T176" s="176"/>
      <c r="AT176" s="170" t="s">
        <v>136</v>
      </c>
      <c r="AU176" s="170" t="s">
        <v>134</v>
      </c>
      <c r="AV176" s="14" t="s">
        <v>134</v>
      </c>
      <c r="AW176" s="14" t="s">
        <v>31</v>
      </c>
      <c r="AX176" s="14" t="s">
        <v>74</v>
      </c>
      <c r="AY176" s="170" t="s">
        <v>127</v>
      </c>
    </row>
    <row r="177" spans="1:65" s="14" customFormat="1">
      <c r="B177" s="169"/>
      <c r="D177" s="162" t="s">
        <v>136</v>
      </c>
      <c r="E177" s="170" t="s">
        <v>1</v>
      </c>
      <c r="F177" s="171" t="s">
        <v>205</v>
      </c>
      <c r="H177" s="172">
        <v>1.3340000000000001</v>
      </c>
      <c r="I177" s="173"/>
      <c r="L177" s="169"/>
      <c r="M177" s="174"/>
      <c r="N177" s="175"/>
      <c r="O177" s="175"/>
      <c r="P177" s="175"/>
      <c r="Q177" s="175"/>
      <c r="R177" s="175"/>
      <c r="S177" s="175"/>
      <c r="T177" s="176"/>
      <c r="AT177" s="170" t="s">
        <v>136</v>
      </c>
      <c r="AU177" s="170" t="s">
        <v>134</v>
      </c>
      <c r="AV177" s="14" t="s">
        <v>134</v>
      </c>
      <c r="AW177" s="14" t="s">
        <v>31</v>
      </c>
      <c r="AX177" s="14" t="s">
        <v>74</v>
      </c>
      <c r="AY177" s="170" t="s">
        <v>127</v>
      </c>
    </row>
    <row r="178" spans="1:65" s="13" customFormat="1">
      <c r="B178" s="161"/>
      <c r="D178" s="162" t="s">
        <v>136</v>
      </c>
      <c r="E178" s="163" t="s">
        <v>1</v>
      </c>
      <c r="F178" s="164" t="s">
        <v>206</v>
      </c>
      <c r="H178" s="163" t="s">
        <v>1</v>
      </c>
      <c r="I178" s="165"/>
      <c r="L178" s="161"/>
      <c r="M178" s="166"/>
      <c r="N178" s="167"/>
      <c r="O178" s="167"/>
      <c r="P178" s="167"/>
      <c r="Q178" s="167"/>
      <c r="R178" s="167"/>
      <c r="S178" s="167"/>
      <c r="T178" s="168"/>
      <c r="AT178" s="163" t="s">
        <v>136</v>
      </c>
      <c r="AU178" s="163" t="s">
        <v>134</v>
      </c>
      <c r="AV178" s="13" t="s">
        <v>81</v>
      </c>
      <c r="AW178" s="13" t="s">
        <v>31</v>
      </c>
      <c r="AX178" s="13" t="s">
        <v>74</v>
      </c>
      <c r="AY178" s="163" t="s">
        <v>127</v>
      </c>
    </row>
    <row r="179" spans="1:65" s="14" customFormat="1">
      <c r="B179" s="169"/>
      <c r="D179" s="162" t="s">
        <v>136</v>
      </c>
      <c r="E179" s="170" t="s">
        <v>1</v>
      </c>
      <c r="F179" s="171" t="s">
        <v>207</v>
      </c>
      <c r="H179" s="172">
        <v>4.1230000000000002</v>
      </c>
      <c r="I179" s="173"/>
      <c r="L179" s="169"/>
      <c r="M179" s="174"/>
      <c r="N179" s="175"/>
      <c r="O179" s="175"/>
      <c r="P179" s="175"/>
      <c r="Q179" s="175"/>
      <c r="R179" s="175"/>
      <c r="S179" s="175"/>
      <c r="T179" s="176"/>
      <c r="AT179" s="170" t="s">
        <v>136</v>
      </c>
      <c r="AU179" s="170" t="s">
        <v>134</v>
      </c>
      <c r="AV179" s="14" t="s">
        <v>134</v>
      </c>
      <c r="AW179" s="14" t="s">
        <v>31</v>
      </c>
      <c r="AX179" s="14" t="s">
        <v>74</v>
      </c>
      <c r="AY179" s="170" t="s">
        <v>127</v>
      </c>
    </row>
    <row r="180" spans="1:65" s="14" customFormat="1">
      <c r="B180" s="169"/>
      <c r="D180" s="162" t="s">
        <v>136</v>
      </c>
      <c r="E180" s="170" t="s">
        <v>1</v>
      </c>
      <c r="F180" s="171" t="s">
        <v>208</v>
      </c>
      <c r="H180" s="172">
        <v>4.8159999999999998</v>
      </c>
      <c r="I180" s="173"/>
      <c r="L180" s="169"/>
      <c r="M180" s="174"/>
      <c r="N180" s="175"/>
      <c r="O180" s="175"/>
      <c r="P180" s="175"/>
      <c r="Q180" s="175"/>
      <c r="R180" s="175"/>
      <c r="S180" s="175"/>
      <c r="T180" s="176"/>
      <c r="AT180" s="170" t="s">
        <v>136</v>
      </c>
      <c r="AU180" s="170" t="s">
        <v>134</v>
      </c>
      <c r="AV180" s="14" t="s">
        <v>134</v>
      </c>
      <c r="AW180" s="14" t="s">
        <v>31</v>
      </c>
      <c r="AX180" s="14" t="s">
        <v>74</v>
      </c>
      <c r="AY180" s="170" t="s">
        <v>127</v>
      </c>
    </row>
    <row r="181" spans="1:65" s="13" customFormat="1">
      <c r="B181" s="161"/>
      <c r="D181" s="162" t="s">
        <v>136</v>
      </c>
      <c r="E181" s="163" t="s">
        <v>1</v>
      </c>
      <c r="F181" s="164" t="s">
        <v>209</v>
      </c>
      <c r="H181" s="163" t="s">
        <v>1</v>
      </c>
      <c r="I181" s="165"/>
      <c r="L181" s="161"/>
      <c r="M181" s="166"/>
      <c r="N181" s="167"/>
      <c r="O181" s="167"/>
      <c r="P181" s="167"/>
      <c r="Q181" s="167"/>
      <c r="R181" s="167"/>
      <c r="S181" s="167"/>
      <c r="T181" s="168"/>
      <c r="AT181" s="163" t="s">
        <v>136</v>
      </c>
      <c r="AU181" s="163" t="s">
        <v>134</v>
      </c>
      <c r="AV181" s="13" t="s">
        <v>81</v>
      </c>
      <c r="AW181" s="13" t="s">
        <v>31</v>
      </c>
      <c r="AX181" s="13" t="s">
        <v>74</v>
      </c>
      <c r="AY181" s="163" t="s">
        <v>127</v>
      </c>
    </row>
    <row r="182" spans="1:65" s="14" customFormat="1">
      <c r="B182" s="169"/>
      <c r="D182" s="162" t="s">
        <v>136</v>
      </c>
      <c r="E182" s="170" t="s">
        <v>1</v>
      </c>
      <c r="F182" s="171" t="s">
        <v>210</v>
      </c>
      <c r="H182" s="172">
        <v>6.258</v>
      </c>
      <c r="I182" s="173"/>
      <c r="L182" s="169"/>
      <c r="M182" s="174"/>
      <c r="N182" s="175"/>
      <c r="O182" s="175"/>
      <c r="P182" s="175"/>
      <c r="Q182" s="175"/>
      <c r="R182" s="175"/>
      <c r="S182" s="175"/>
      <c r="T182" s="176"/>
      <c r="AT182" s="170" t="s">
        <v>136</v>
      </c>
      <c r="AU182" s="170" t="s">
        <v>134</v>
      </c>
      <c r="AV182" s="14" t="s">
        <v>134</v>
      </c>
      <c r="AW182" s="14" t="s">
        <v>31</v>
      </c>
      <c r="AX182" s="14" t="s">
        <v>74</v>
      </c>
      <c r="AY182" s="170" t="s">
        <v>127</v>
      </c>
    </row>
    <row r="183" spans="1:65" s="14" customFormat="1">
      <c r="B183" s="169"/>
      <c r="D183" s="162" t="s">
        <v>136</v>
      </c>
      <c r="E183" s="170" t="s">
        <v>1</v>
      </c>
      <c r="F183" s="171" t="s">
        <v>211</v>
      </c>
      <c r="H183" s="172">
        <v>0.85799999999999998</v>
      </c>
      <c r="I183" s="173"/>
      <c r="L183" s="169"/>
      <c r="M183" s="174"/>
      <c r="N183" s="175"/>
      <c r="O183" s="175"/>
      <c r="P183" s="175"/>
      <c r="Q183" s="175"/>
      <c r="R183" s="175"/>
      <c r="S183" s="175"/>
      <c r="T183" s="176"/>
      <c r="AT183" s="170" t="s">
        <v>136</v>
      </c>
      <c r="AU183" s="170" t="s">
        <v>134</v>
      </c>
      <c r="AV183" s="14" t="s">
        <v>134</v>
      </c>
      <c r="AW183" s="14" t="s">
        <v>31</v>
      </c>
      <c r="AX183" s="14" t="s">
        <v>74</v>
      </c>
      <c r="AY183" s="170" t="s">
        <v>127</v>
      </c>
    </row>
    <row r="184" spans="1:65" s="14" customFormat="1">
      <c r="B184" s="169"/>
      <c r="D184" s="162" t="s">
        <v>136</v>
      </c>
      <c r="E184" s="170" t="s">
        <v>1</v>
      </c>
      <c r="F184" s="171" t="s">
        <v>212</v>
      </c>
      <c r="H184" s="172">
        <v>3.08</v>
      </c>
      <c r="I184" s="173"/>
      <c r="L184" s="169"/>
      <c r="M184" s="174"/>
      <c r="N184" s="175"/>
      <c r="O184" s="175"/>
      <c r="P184" s="175"/>
      <c r="Q184" s="175"/>
      <c r="R184" s="175"/>
      <c r="S184" s="175"/>
      <c r="T184" s="176"/>
      <c r="AT184" s="170" t="s">
        <v>136</v>
      </c>
      <c r="AU184" s="170" t="s">
        <v>134</v>
      </c>
      <c r="AV184" s="14" t="s">
        <v>134</v>
      </c>
      <c r="AW184" s="14" t="s">
        <v>31</v>
      </c>
      <c r="AX184" s="14" t="s">
        <v>74</v>
      </c>
      <c r="AY184" s="170" t="s">
        <v>127</v>
      </c>
    </row>
    <row r="185" spans="1:65" s="14" customFormat="1">
      <c r="B185" s="169"/>
      <c r="D185" s="162" t="s">
        <v>136</v>
      </c>
      <c r="E185" s="170" t="s">
        <v>1</v>
      </c>
      <c r="F185" s="171" t="s">
        <v>213</v>
      </c>
      <c r="H185" s="172">
        <v>0.155</v>
      </c>
      <c r="I185" s="173"/>
      <c r="L185" s="169"/>
      <c r="M185" s="174"/>
      <c r="N185" s="175"/>
      <c r="O185" s="175"/>
      <c r="P185" s="175"/>
      <c r="Q185" s="175"/>
      <c r="R185" s="175"/>
      <c r="S185" s="175"/>
      <c r="T185" s="176"/>
      <c r="AT185" s="170" t="s">
        <v>136</v>
      </c>
      <c r="AU185" s="170" t="s">
        <v>134</v>
      </c>
      <c r="AV185" s="14" t="s">
        <v>134</v>
      </c>
      <c r="AW185" s="14" t="s">
        <v>31</v>
      </c>
      <c r="AX185" s="14" t="s">
        <v>74</v>
      </c>
      <c r="AY185" s="170" t="s">
        <v>127</v>
      </c>
    </row>
    <row r="186" spans="1:65" s="13" customFormat="1">
      <c r="B186" s="161"/>
      <c r="D186" s="162" t="s">
        <v>136</v>
      </c>
      <c r="E186" s="163" t="s">
        <v>1</v>
      </c>
      <c r="F186" s="164" t="s">
        <v>214</v>
      </c>
      <c r="H186" s="163" t="s">
        <v>1</v>
      </c>
      <c r="I186" s="165"/>
      <c r="L186" s="161"/>
      <c r="M186" s="166"/>
      <c r="N186" s="167"/>
      <c r="O186" s="167"/>
      <c r="P186" s="167"/>
      <c r="Q186" s="167"/>
      <c r="R186" s="167"/>
      <c r="S186" s="167"/>
      <c r="T186" s="168"/>
      <c r="AT186" s="163" t="s">
        <v>136</v>
      </c>
      <c r="AU186" s="163" t="s">
        <v>134</v>
      </c>
      <c r="AV186" s="13" t="s">
        <v>81</v>
      </c>
      <c r="AW186" s="13" t="s">
        <v>31</v>
      </c>
      <c r="AX186" s="13" t="s">
        <v>74</v>
      </c>
      <c r="AY186" s="163" t="s">
        <v>127</v>
      </c>
    </row>
    <row r="187" spans="1:65" s="14" customFormat="1">
      <c r="B187" s="169"/>
      <c r="D187" s="162" t="s">
        <v>136</v>
      </c>
      <c r="E187" s="170" t="s">
        <v>1</v>
      </c>
      <c r="F187" s="171" t="s">
        <v>215</v>
      </c>
      <c r="H187" s="172">
        <v>3.27</v>
      </c>
      <c r="I187" s="173"/>
      <c r="L187" s="169"/>
      <c r="M187" s="174"/>
      <c r="N187" s="175"/>
      <c r="O187" s="175"/>
      <c r="P187" s="175"/>
      <c r="Q187" s="175"/>
      <c r="R187" s="175"/>
      <c r="S187" s="175"/>
      <c r="T187" s="176"/>
      <c r="AT187" s="170" t="s">
        <v>136</v>
      </c>
      <c r="AU187" s="170" t="s">
        <v>134</v>
      </c>
      <c r="AV187" s="14" t="s">
        <v>134</v>
      </c>
      <c r="AW187" s="14" t="s">
        <v>31</v>
      </c>
      <c r="AX187" s="14" t="s">
        <v>74</v>
      </c>
      <c r="AY187" s="170" t="s">
        <v>127</v>
      </c>
    </row>
    <row r="188" spans="1:65" s="15" customFormat="1">
      <c r="B188" s="177"/>
      <c r="D188" s="162" t="s">
        <v>136</v>
      </c>
      <c r="E188" s="178" t="s">
        <v>1</v>
      </c>
      <c r="F188" s="179" t="s">
        <v>142</v>
      </c>
      <c r="H188" s="180">
        <v>24.216999999999999</v>
      </c>
      <c r="I188" s="181"/>
      <c r="L188" s="177"/>
      <c r="M188" s="182"/>
      <c r="N188" s="183"/>
      <c r="O188" s="183"/>
      <c r="P188" s="183"/>
      <c r="Q188" s="183"/>
      <c r="R188" s="183"/>
      <c r="S188" s="183"/>
      <c r="T188" s="184"/>
      <c r="AT188" s="178" t="s">
        <v>136</v>
      </c>
      <c r="AU188" s="178" t="s">
        <v>134</v>
      </c>
      <c r="AV188" s="15" t="s">
        <v>133</v>
      </c>
      <c r="AW188" s="15" t="s">
        <v>31</v>
      </c>
      <c r="AX188" s="15" t="s">
        <v>81</v>
      </c>
      <c r="AY188" s="178" t="s">
        <v>127</v>
      </c>
    </row>
    <row r="189" spans="1:65" s="2" customFormat="1" ht="24.2" customHeight="1">
      <c r="A189" s="33"/>
      <c r="B189" s="146"/>
      <c r="C189" s="147" t="s">
        <v>216</v>
      </c>
      <c r="D189" s="147" t="s">
        <v>129</v>
      </c>
      <c r="E189" s="148" t="s">
        <v>217</v>
      </c>
      <c r="F189" s="149" t="s">
        <v>218</v>
      </c>
      <c r="G189" s="150" t="s">
        <v>132</v>
      </c>
      <c r="H189" s="151">
        <v>6.524</v>
      </c>
      <c r="I189" s="152"/>
      <c r="J189" s="153">
        <f>ROUND(I189*H189,2)</f>
        <v>0</v>
      </c>
      <c r="K189" s="154"/>
      <c r="L189" s="34"/>
      <c r="M189" s="155" t="s">
        <v>1</v>
      </c>
      <c r="N189" s="156" t="s">
        <v>40</v>
      </c>
      <c r="O189" s="60"/>
      <c r="P189" s="157">
        <f>O189*H189</f>
        <v>0</v>
      </c>
      <c r="Q189" s="157">
        <v>2.4157199999999999</v>
      </c>
      <c r="R189" s="157">
        <f>Q189*H189</f>
        <v>15.76015728</v>
      </c>
      <c r="S189" s="157">
        <v>0</v>
      </c>
      <c r="T189" s="15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9" t="s">
        <v>133</v>
      </c>
      <c r="AT189" s="159" t="s">
        <v>129</v>
      </c>
      <c r="AU189" s="159" t="s">
        <v>134</v>
      </c>
      <c r="AY189" s="18" t="s">
        <v>127</v>
      </c>
      <c r="BE189" s="160">
        <f>IF(N189="základná",J189,0)</f>
        <v>0</v>
      </c>
      <c r="BF189" s="160">
        <f>IF(N189="znížená",J189,0)</f>
        <v>0</v>
      </c>
      <c r="BG189" s="160">
        <f>IF(N189="zákl. prenesená",J189,0)</f>
        <v>0</v>
      </c>
      <c r="BH189" s="160">
        <f>IF(N189="zníž. prenesená",J189,0)</f>
        <v>0</v>
      </c>
      <c r="BI189" s="160">
        <f>IF(N189="nulová",J189,0)</f>
        <v>0</v>
      </c>
      <c r="BJ189" s="18" t="s">
        <v>134</v>
      </c>
      <c r="BK189" s="160">
        <f>ROUND(I189*H189,2)</f>
        <v>0</v>
      </c>
      <c r="BL189" s="18" t="s">
        <v>133</v>
      </c>
      <c r="BM189" s="159" t="s">
        <v>219</v>
      </c>
    </row>
    <row r="190" spans="1:65" s="14" customFormat="1">
      <c r="B190" s="169"/>
      <c r="D190" s="162" t="s">
        <v>136</v>
      </c>
      <c r="E190" s="170" t="s">
        <v>1</v>
      </c>
      <c r="F190" s="171" t="s">
        <v>220</v>
      </c>
      <c r="H190" s="172">
        <v>1.0009999999999999</v>
      </c>
      <c r="I190" s="173"/>
      <c r="L190" s="169"/>
      <c r="M190" s="174"/>
      <c r="N190" s="175"/>
      <c r="O190" s="175"/>
      <c r="P190" s="175"/>
      <c r="Q190" s="175"/>
      <c r="R190" s="175"/>
      <c r="S190" s="175"/>
      <c r="T190" s="176"/>
      <c r="AT190" s="170" t="s">
        <v>136</v>
      </c>
      <c r="AU190" s="170" t="s">
        <v>134</v>
      </c>
      <c r="AV190" s="14" t="s">
        <v>134</v>
      </c>
      <c r="AW190" s="14" t="s">
        <v>31</v>
      </c>
      <c r="AX190" s="14" t="s">
        <v>74</v>
      </c>
      <c r="AY190" s="170" t="s">
        <v>127</v>
      </c>
    </row>
    <row r="191" spans="1:65" s="14" customFormat="1">
      <c r="B191" s="169"/>
      <c r="D191" s="162" t="s">
        <v>136</v>
      </c>
      <c r="E191" s="170" t="s">
        <v>1</v>
      </c>
      <c r="F191" s="171" t="s">
        <v>221</v>
      </c>
      <c r="H191" s="172">
        <v>5.5229999999999997</v>
      </c>
      <c r="I191" s="173"/>
      <c r="L191" s="169"/>
      <c r="M191" s="174"/>
      <c r="N191" s="175"/>
      <c r="O191" s="175"/>
      <c r="P191" s="175"/>
      <c r="Q191" s="175"/>
      <c r="R191" s="175"/>
      <c r="S191" s="175"/>
      <c r="T191" s="176"/>
      <c r="AT191" s="170" t="s">
        <v>136</v>
      </c>
      <c r="AU191" s="170" t="s">
        <v>134</v>
      </c>
      <c r="AV191" s="14" t="s">
        <v>134</v>
      </c>
      <c r="AW191" s="14" t="s">
        <v>31</v>
      </c>
      <c r="AX191" s="14" t="s">
        <v>74</v>
      </c>
      <c r="AY191" s="170" t="s">
        <v>127</v>
      </c>
    </row>
    <row r="192" spans="1:65" s="15" customFormat="1">
      <c r="B192" s="177"/>
      <c r="D192" s="162" t="s">
        <v>136</v>
      </c>
      <c r="E192" s="178" t="s">
        <v>1</v>
      </c>
      <c r="F192" s="179" t="s">
        <v>142</v>
      </c>
      <c r="H192" s="180">
        <v>6.524</v>
      </c>
      <c r="I192" s="181"/>
      <c r="L192" s="177"/>
      <c r="M192" s="182"/>
      <c r="N192" s="183"/>
      <c r="O192" s="183"/>
      <c r="P192" s="183"/>
      <c r="Q192" s="183"/>
      <c r="R192" s="183"/>
      <c r="S192" s="183"/>
      <c r="T192" s="184"/>
      <c r="AT192" s="178" t="s">
        <v>136</v>
      </c>
      <c r="AU192" s="178" t="s">
        <v>134</v>
      </c>
      <c r="AV192" s="15" t="s">
        <v>133</v>
      </c>
      <c r="AW192" s="15" t="s">
        <v>31</v>
      </c>
      <c r="AX192" s="15" t="s">
        <v>81</v>
      </c>
      <c r="AY192" s="178" t="s">
        <v>127</v>
      </c>
    </row>
    <row r="193" spans="1:65" s="2" customFormat="1" ht="24.2" customHeight="1">
      <c r="A193" s="33"/>
      <c r="B193" s="146"/>
      <c r="C193" s="147" t="s">
        <v>222</v>
      </c>
      <c r="D193" s="147" t="s">
        <v>129</v>
      </c>
      <c r="E193" s="148" t="s">
        <v>223</v>
      </c>
      <c r="F193" s="149" t="s">
        <v>224</v>
      </c>
      <c r="G193" s="150" t="s">
        <v>132</v>
      </c>
      <c r="H193" s="151">
        <v>181.679</v>
      </c>
      <c r="I193" s="152"/>
      <c r="J193" s="153">
        <f>ROUND(I193*H193,2)</f>
        <v>0</v>
      </c>
      <c r="K193" s="154"/>
      <c r="L193" s="34"/>
      <c r="M193" s="155" t="s">
        <v>1</v>
      </c>
      <c r="N193" s="156" t="s">
        <v>40</v>
      </c>
      <c r="O193" s="60"/>
      <c r="P193" s="157">
        <f>O193*H193</f>
        <v>0</v>
      </c>
      <c r="Q193" s="157">
        <v>2.4157199999999999</v>
      </c>
      <c r="R193" s="157">
        <f>Q193*H193</f>
        <v>438.88559387999999</v>
      </c>
      <c r="S193" s="157">
        <v>0</v>
      </c>
      <c r="T193" s="15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59" t="s">
        <v>133</v>
      </c>
      <c r="AT193" s="159" t="s">
        <v>129</v>
      </c>
      <c r="AU193" s="159" t="s">
        <v>134</v>
      </c>
      <c r="AY193" s="18" t="s">
        <v>127</v>
      </c>
      <c r="BE193" s="160">
        <f>IF(N193="základná",J193,0)</f>
        <v>0</v>
      </c>
      <c r="BF193" s="160">
        <f>IF(N193="znížená",J193,0)</f>
        <v>0</v>
      </c>
      <c r="BG193" s="160">
        <f>IF(N193="zákl. prenesená",J193,0)</f>
        <v>0</v>
      </c>
      <c r="BH193" s="160">
        <f>IF(N193="zníž. prenesená",J193,0)</f>
        <v>0</v>
      </c>
      <c r="BI193" s="160">
        <f>IF(N193="nulová",J193,0)</f>
        <v>0</v>
      </c>
      <c r="BJ193" s="18" t="s">
        <v>134</v>
      </c>
      <c r="BK193" s="160">
        <f>ROUND(I193*H193,2)</f>
        <v>0</v>
      </c>
      <c r="BL193" s="18" t="s">
        <v>133</v>
      </c>
      <c r="BM193" s="159" t="s">
        <v>225</v>
      </c>
    </row>
    <row r="194" spans="1:65" s="13" customFormat="1">
      <c r="B194" s="161"/>
      <c r="D194" s="162" t="s">
        <v>136</v>
      </c>
      <c r="E194" s="163" t="s">
        <v>1</v>
      </c>
      <c r="F194" s="164" t="s">
        <v>206</v>
      </c>
      <c r="H194" s="163" t="s">
        <v>1</v>
      </c>
      <c r="I194" s="165"/>
      <c r="L194" s="161"/>
      <c r="M194" s="166"/>
      <c r="N194" s="167"/>
      <c r="O194" s="167"/>
      <c r="P194" s="167"/>
      <c r="Q194" s="167"/>
      <c r="R194" s="167"/>
      <c r="S194" s="167"/>
      <c r="T194" s="168"/>
      <c r="AT194" s="163" t="s">
        <v>136</v>
      </c>
      <c r="AU194" s="163" t="s">
        <v>134</v>
      </c>
      <c r="AV194" s="13" t="s">
        <v>81</v>
      </c>
      <c r="AW194" s="13" t="s">
        <v>31</v>
      </c>
      <c r="AX194" s="13" t="s">
        <v>74</v>
      </c>
      <c r="AY194" s="163" t="s">
        <v>127</v>
      </c>
    </row>
    <row r="195" spans="1:65" s="14" customFormat="1">
      <c r="B195" s="169"/>
      <c r="D195" s="162" t="s">
        <v>136</v>
      </c>
      <c r="E195" s="170" t="s">
        <v>1</v>
      </c>
      <c r="F195" s="171" t="s">
        <v>226</v>
      </c>
      <c r="H195" s="172">
        <v>37.518999999999998</v>
      </c>
      <c r="I195" s="173"/>
      <c r="L195" s="169"/>
      <c r="M195" s="174"/>
      <c r="N195" s="175"/>
      <c r="O195" s="175"/>
      <c r="P195" s="175"/>
      <c r="Q195" s="175"/>
      <c r="R195" s="175"/>
      <c r="S195" s="175"/>
      <c r="T195" s="176"/>
      <c r="AT195" s="170" t="s">
        <v>136</v>
      </c>
      <c r="AU195" s="170" t="s">
        <v>134</v>
      </c>
      <c r="AV195" s="14" t="s">
        <v>134</v>
      </c>
      <c r="AW195" s="14" t="s">
        <v>31</v>
      </c>
      <c r="AX195" s="14" t="s">
        <v>74</v>
      </c>
      <c r="AY195" s="170" t="s">
        <v>127</v>
      </c>
    </row>
    <row r="196" spans="1:65" s="14" customFormat="1">
      <c r="B196" s="169"/>
      <c r="D196" s="162" t="s">
        <v>136</v>
      </c>
      <c r="E196" s="170" t="s">
        <v>1</v>
      </c>
      <c r="F196" s="171" t="s">
        <v>227</v>
      </c>
      <c r="H196" s="172">
        <v>43.826000000000001</v>
      </c>
      <c r="I196" s="173"/>
      <c r="L196" s="169"/>
      <c r="M196" s="174"/>
      <c r="N196" s="175"/>
      <c r="O196" s="175"/>
      <c r="P196" s="175"/>
      <c r="Q196" s="175"/>
      <c r="R196" s="175"/>
      <c r="S196" s="175"/>
      <c r="T196" s="176"/>
      <c r="AT196" s="170" t="s">
        <v>136</v>
      </c>
      <c r="AU196" s="170" t="s">
        <v>134</v>
      </c>
      <c r="AV196" s="14" t="s">
        <v>134</v>
      </c>
      <c r="AW196" s="14" t="s">
        <v>31</v>
      </c>
      <c r="AX196" s="14" t="s">
        <v>74</v>
      </c>
      <c r="AY196" s="170" t="s">
        <v>127</v>
      </c>
    </row>
    <row r="197" spans="1:65" s="13" customFormat="1">
      <c r="B197" s="161"/>
      <c r="D197" s="162" t="s">
        <v>136</v>
      </c>
      <c r="E197" s="163" t="s">
        <v>1</v>
      </c>
      <c r="F197" s="164" t="s">
        <v>151</v>
      </c>
      <c r="H197" s="163" t="s">
        <v>1</v>
      </c>
      <c r="I197" s="165"/>
      <c r="L197" s="161"/>
      <c r="M197" s="166"/>
      <c r="N197" s="167"/>
      <c r="O197" s="167"/>
      <c r="P197" s="167"/>
      <c r="Q197" s="167"/>
      <c r="R197" s="167"/>
      <c r="S197" s="167"/>
      <c r="T197" s="168"/>
      <c r="AT197" s="163" t="s">
        <v>136</v>
      </c>
      <c r="AU197" s="163" t="s">
        <v>134</v>
      </c>
      <c r="AV197" s="13" t="s">
        <v>81</v>
      </c>
      <c r="AW197" s="13" t="s">
        <v>31</v>
      </c>
      <c r="AX197" s="13" t="s">
        <v>74</v>
      </c>
      <c r="AY197" s="163" t="s">
        <v>127</v>
      </c>
    </row>
    <row r="198" spans="1:65" s="14" customFormat="1">
      <c r="B198" s="169"/>
      <c r="D198" s="162" t="s">
        <v>136</v>
      </c>
      <c r="E198" s="170" t="s">
        <v>1</v>
      </c>
      <c r="F198" s="171" t="s">
        <v>228</v>
      </c>
      <c r="H198" s="172">
        <v>56.948</v>
      </c>
      <c r="I198" s="173"/>
      <c r="L198" s="169"/>
      <c r="M198" s="174"/>
      <c r="N198" s="175"/>
      <c r="O198" s="175"/>
      <c r="P198" s="175"/>
      <c r="Q198" s="175"/>
      <c r="R198" s="175"/>
      <c r="S198" s="175"/>
      <c r="T198" s="176"/>
      <c r="AT198" s="170" t="s">
        <v>136</v>
      </c>
      <c r="AU198" s="170" t="s">
        <v>134</v>
      </c>
      <c r="AV198" s="14" t="s">
        <v>134</v>
      </c>
      <c r="AW198" s="14" t="s">
        <v>31</v>
      </c>
      <c r="AX198" s="14" t="s">
        <v>74</v>
      </c>
      <c r="AY198" s="170" t="s">
        <v>127</v>
      </c>
    </row>
    <row r="199" spans="1:65" s="14" customFormat="1">
      <c r="B199" s="169"/>
      <c r="D199" s="162" t="s">
        <v>136</v>
      </c>
      <c r="E199" s="170" t="s">
        <v>1</v>
      </c>
      <c r="F199" s="171" t="s">
        <v>229</v>
      </c>
      <c r="H199" s="172">
        <v>7.8029999999999999</v>
      </c>
      <c r="I199" s="173"/>
      <c r="L199" s="169"/>
      <c r="M199" s="174"/>
      <c r="N199" s="175"/>
      <c r="O199" s="175"/>
      <c r="P199" s="175"/>
      <c r="Q199" s="175"/>
      <c r="R199" s="175"/>
      <c r="S199" s="175"/>
      <c r="T199" s="176"/>
      <c r="AT199" s="170" t="s">
        <v>136</v>
      </c>
      <c r="AU199" s="170" t="s">
        <v>134</v>
      </c>
      <c r="AV199" s="14" t="s">
        <v>134</v>
      </c>
      <c r="AW199" s="14" t="s">
        <v>31</v>
      </c>
      <c r="AX199" s="14" t="s">
        <v>74</v>
      </c>
      <c r="AY199" s="170" t="s">
        <v>127</v>
      </c>
    </row>
    <row r="200" spans="1:65" s="14" customFormat="1">
      <c r="B200" s="169"/>
      <c r="D200" s="162" t="s">
        <v>136</v>
      </c>
      <c r="E200" s="170" t="s">
        <v>1</v>
      </c>
      <c r="F200" s="171" t="s">
        <v>230</v>
      </c>
      <c r="H200" s="172">
        <v>28.027999999999999</v>
      </c>
      <c r="I200" s="173"/>
      <c r="L200" s="169"/>
      <c r="M200" s="174"/>
      <c r="N200" s="175"/>
      <c r="O200" s="175"/>
      <c r="P200" s="175"/>
      <c r="Q200" s="175"/>
      <c r="R200" s="175"/>
      <c r="S200" s="175"/>
      <c r="T200" s="176"/>
      <c r="AT200" s="170" t="s">
        <v>136</v>
      </c>
      <c r="AU200" s="170" t="s">
        <v>134</v>
      </c>
      <c r="AV200" s="14" t="s">
        <v>134</v>
      </c>
      <c r="AW200" s="14" t="s">
        <v>31</v>
      </c>
      <c r="AX200" s="14" t="s">
        <v>74</v>
      </c>
      <c r="AY200" s="170" t="s">
        <v>127</v>
      </c>
    </row>
    <row r="201" spans="1:65" s="14" customFormat="1">
      <c r="B201" s="169"/>
      <c r="D201" s="162" t="s">
        <v>136</v>
      </c>
      <c r="E201" s="170" t="s">
        <v>1</v>
      </c>
      <c r="F201" s="171" t="s">
        <v>231</v>
      </c>
      <c r="H201" s="172">
        <v>1.411</v>
      </c>
      <c r="I201" s="173"/>
      <c r="L201" s="169"/>
      <c r="M201" s="174"/>
      <c r="N201" s="175"/>
      <c r="O201" s="175"/>
      <c r="P201" s="175"/>
      <c r="Q201" s="175"/>
      <c r="R201" s="175"/>
      <c r="S201" s="175"/>
      <c r="T201" s="176"/>
      <c r="AT201" s="170" t="s">
        <v>136</v>
      </c>
      <c r="AU201" s="170" t="s">
        <v>134</v>
      </c>
      <c r="AV201" s="14" t="s">
        <v>134</v>
      </c>
      <c r="AW201" s="14" t="s">
        <v>31</v>
      </c>
      <c r="AX201" s="14" t="s">
        <v>74</v>
      </c>
      <c r="AY201" s="170" t="s">
        <v>127</v>
      </c>
    </row>
    <row r="202" spans="1:65" s="15" customFormat="1">
      <c r="B202" s="177"/>
      <c r="D202" s="162" t="s">
        <v>136</v>
      </c>
      <c r="E202" s="178" t="s">
        <v>1</v>
      </c>
      <c r="F202" s="179" t="s">
        <v>142</v>
      </c>
      <c r="H202" s="180">
        <v>175.535</v>
      </c>
      <c r="I202" s="181"/>
      <c r="L202" s="177"/>
      <c r="M202" s="182"/>
      <c r="N202" s="183"/>
      <c r="O202" s="183"/>
      <c r="P202" s="183"/>
      <c r="Q202" s="183"/>
      <c r="R202" s="183"/>
      <c r="S202" s="183"/>
      <c r="T202" s="184"/>
      <c r="AT202" s="178" t="s">
        <v>136</v>
      </c>
      <c r="AU202" s="178" t="s">
        <v>134</v>
      </c>
      <c r="AV202" s="15" t="s">
        <v>133</v>
      </c>
      <c r="AW202" s="15" t="s">
        <v>31</v>
      </c>
      <c r="AX202" s="15" t="s">
        <v>74</v>
      </c>
      <c r="AY202" s="178" t="s">
        <v>127</v>
      </c>
    </row>
    <row r="203" spans="1:65" s="14" customFormat="1">
      <c r="B203" s="169"/>
      <c r="D203" s="162" t="s">
        <v>136</v>
      </c>
      <c r="E203" s="170" t="s">
        <v>1</v>
      </c>
      <c r="F203" s="171" t="s">
        <v>232</v>
      </c>
      <c r="H203" s="172">
        <v>181.679</v>
      </c>
      <c r="I203" s="173"/>
      <c r="L203" s="169"/>
      <c r="M203" s="174"/>
      <c r="N203" s="175"/>
      <c r="O203" s="175"/>
      <c r="P203" s="175"/>
      <c r="Q203" s="175"/>
      <c r="R203" s="175"/>
      <c r="S203" s="175"/>
      <c r="T203" s="176"/>
      <c r="AT203" s="170" t="s">
        <v>136</v>
      </c>
      <c r="AU203" s="170" t="s">
        <v>134</v>
      </c>
      <c r="AV203" s="14" t="s">
        <v>134</v>
      </c>
      <c r="AW203" s="14" t="s">
        <v>31</v>
      </c>
      <c r="AX203" s="14" t="s">
        <v>81</v>
      </c>
      <c r="AY203" s="170" t="s">
        <v>127</v>
      </c>
    </row>
    <row r="204" spans="1:65" s="2" customFormat="1" ht="24.2" customHeight="1">
      <c r="A204" s="33"/>
      <c r="B204" s="146"/>
      <c r="C204" s="147" t="s">
        <v>233</v>
      </c>
      <c r="D204" s="147" t="s">
        <v>129</v>
      </c>
      <c r="E204" s="148" t="s">
        <v>234</v>
      </c>
      <c r="F204" s="149" t="s">
        <v>235</v>
      </c>
      <c r="G204" s="150" t="s">
        <v>132</v>
      </c>
      <c r="H204" s="151">
        <v>47.381999999999998</v>
      </c>
      <c r="I204" s="152"/>
      <c r="J204" s="153">
        <f>ROUND(I204*H204,2)</f>
        <v>0</v>
      </c>
      <c r="K204" s="154"/>
      <c r="L204" s="34"/>
      <c r="M204" s="155" t="s">
        <v>1</v>
      </c>
      <c r="N204" s="156" t="s">
        <v>40</v>
      </c>
      <c r="O204" s="60"/>
      <c r="P204" s="157">
        <f>O204*H204</f>
        <v>0</v>
      </c>
      <c r="Q204" s="157">
        <v>2.4157199999999999</v>
      </c>
      <c r="R204" s="157">
        <f>Q204*H204</f>
        <v>114.46164503999999</v>
      </c>
      <c r="S204" s="157">
        <v>0</v>
      </c>
      <c r="T204" s="158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9" t="s">
        <v>133</v>
      </c>
      <c r="AT204" s="159" t="s">
        <v>129</v>
      </c>
      <c r="AU204" s="159" t="s">
        <v>134</v>
      </c>
      <c r="AY204" s="18" t="s">
        <v>127</v>
      </c>
      <c r="BE204" s="160">
        <f>IF(N204="základná",J204,0)</f>
        <v>0</v>
      </c>
      <c r="BF204" s="160">
        <f>IF(N204="znížená",J204,0)</f>
        <v>0</v>
      </c>
      <c r="BG204" s="160">
        <f>IF(N204="zákl. prenesená",J204,0)</f>
        <v>0</v>
      </c>
      <c r="BH204" s="160">
        <f>IF(N204="zníž. prenesená",J204,0)</f>
        <v>0</v>
      </c>
      <c r="BI204" s="160">
        <f>IF(N204="nulová",J204,0)</f>
        <v>0</v>
      </c>
      <c r="BJ204" s="18" t="s">
        <v>134</v>
      </c>
      <c r="BK204" s="160">
        <f>ROUND(I204*H204,2)</f>
        <v>0</v>
      </c>
      <c r="BL204" s="18" t="s">
        <v>133</v>
      </c>
      <c r="BM204" s="159" t="s">
        <v>236</v>
      </c>
    </row>
    <row r="205" spans="1:65" s="14" customFormat="1">
      <c r="B205" s="169"/>
      <c r="D205" s="162" t="s">
        <v>136</v>
      </c>
      <c r="E205" s="170" t="s">
        <v>1</v>
      </c>
      <c r="F205" s="171" t="s">
        <v>237</v>
      </c>
      <c r="H205" s="172">
        <v>47.381999999999998</v>
      </c>
      <c r="I205" s="173"/>
      <c r="L205" s="169"/>
      <c r="M205" s="174"/>
      <c r="N205" s="175"/>
      <c r="O205" s="175"/>
      <c r="P205" s="175"/>
      <c r="Q205" s="175"/>
      <c r="R205" s="175"/>
      <c r="S205" s="175"/>
      <c r="T205" s="176"/>
      <c r="AT205" s="170" t="s">
        <v>136</v>
      </c>
      <c r="AU205" s="170" t="s">
        <v>134</v>
      </c>
      <c r="AV205" s="14" t="s">
        <v>134</v>
      </c>
      <c r="AW205" s="14" t="s">
        <v>31</v>
      </c>
      <c r="AX205" s="14" t="s">
        <v>81</v>
      </c>
      <c r="AY205" s="170" t="s">
        <v>127</v>
      </c>
    </row>
    <row r="206" spans="1:65" s="2" customFormat="1" ht="16.5" customHeight="1">
      <c r="A206" s="33"/>
      <c r="B206" s="146"/>
      <c r="C206" s="147" t="s">
        <v>238</v>
      </c>
      <c r="D206" s="147" t="s">
        <v>129</v>
      </c>
      <c r="E206" s="148" t="s">
        <v>239</v>
      </c>
      <c r="F206" s="149" t="s">
        <v>240</v>
      </c>
      <c r="G206" s="150" t="s">
        <v>188</v>
      </c>
      <c r="H206" s="151">
        <v>0.39100000000000001</v>
      </c>
      <c r="I206" s="152"/>
      <c r="J206" s="153">
        <f>ROUND(I206*H206,2)</f>
        <v>0</v>
      </c>
      <c r="K206" s="154"/>
      <c r="L206" s="34"/>
      <c r="M206" s="155" t="s">
        <v>1</v>
      </c>
      <c r="N206" s="156" t="s">
        <v>40</v>
      </c>
      <c r="O206" s="60"/>
      <c r="P206" s="157">
        <f>O206*H206</f>
        <v>0</v>
      </c>
      <c r="Q206" s="157">
        <v>1.01895</v>
      </c>
      <c r="R206" s="157">
        <f>Q206*H206</f>
        <v>0.39840945</v>
      </c>
      <c r="S206" s="157">
        <v>0</v>
      </c>
      <c r="T206" s="158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9" t="s">
        <v>133</v>
      </c>
      <c r="AT206" s="159" t="s">
        <v>129</v>
      </c>
      <c r="AU206" s="159" t="s">
        <v>134</v>
      </c>
      <c r="AY206" s="18" t="s">
        <v>127</v>
      </c>
      <c r="BE206" s="160">
        <f>IF(N206="základná",J206,0)</f>
        <v>0</v>
      </c>
      <c r="BF206" s="160">
        <f>IF(N206="znížená",J206,0)</f>
        <v>0</v>
      </c>
      <c r="BG206" s="160">
        <f>IF(N206="zákl. prenesená",J206,0)</f>
        <v>0</v>
      </c>
      <c r="BH206" s="160">
        <f>IF(N206="zníž. prenesená",J206,0)</f>
        <v>0</v>
      </c>
      <c r="BI206" s="160">
        <f>IF(N206="nulová",J206,0)</f>
        <v>0</v>
      </c>
      <c r="BJ206" s="18" t="s">
        <v>134</v>
      </c>
      <c r="BK206" s="160">
        <f>ROUND(I206*H206,2)</f>
        <v>0</v>
      </c>
      <c r="BL206" s="18" t="s">
        <v>133</v>
      </c>
      <c r="BM206" s="159" t="s">
        <v>241</v>
      </c>
    </row>
    <row r="207" spans="1:65" s="14" customFormat="1">
      <c r="B207" s="169"/>
      <c r="D207" s="162" t="s">
        <v>136</v>
      </c>
      <c r="E207" s="170" t="s">
        <v>1</v>
      </c>
      <c r="F207" s="171" t="s">
        <v>242</v>
      </c>
      <c r="H207" s="172">
        <v>0.39100000000000001</v>
      </c>
      <c r="I207" s="173"/>
      <c r="L207" s="169"/>
      <c r="M207" s="174"/>
      <c r="N207" s="175"/>
      <c r="O207" s="175"/>
      <c r="P207" s="175"/>
      <c r="Q207" s="175"/>
      <c r="R207" s="175"/>
      <c r="S207" s="175"/>
      <c r="T207" s="176"/>
      <c r="AT207" s="170" t="s">
        <v>136</v>
      </c>
      <c r="AU207" s="170" t="s">
        <v>134</v>
      </c>
      <c r="AV207" s="14" t="s">
        <v>134</v>
      </c>
      <c r="AW207" s="14" t="s">
        <v>31</v>
      </c>
      <c r="AX207" s="14" t="s">
        <v>81</v>
      </c>
      <c r="AY207" s="170" t="s">
        <v>127</v>
      </c>
    </row>
    <row r="208" spans="1:65" s="2" customFormat="1" ht="16.5" customHeight="1">
      <c r="A208" s="33"/>
      <c r="B208" s="146"/>
      <c r="C208" s="147" t="s">
        <v>243</v>
      </c>
      <c r="D208" s="147" t="s">
        <v>129</v>
      </c>
      <c r="E208" s="148" t="s">
        <v>244</v>
      </c>
      <c r="F208" s="149" t="s">
        <v>245</v>
      </c>
      <c r="G208" s="150" t="s">
        <v>188</v>
      </c>
      <c r="H208" s="151">
        <v>10.901</v>
      </c>
      <c r="I208" s="152"/>
      <c r="J208" s="153">
        <f>ROUND(I208*H208,2)</f>
        <v>0</v>
      </c>
      <c r="K208" s="154"/>
      <c r="L208" s="34"/>
      <c r="M208" s="155" t="s">
        <v>1</v>
      </c>
      <c r="N208" s="156" t="s">
        <v>40</v>
      </c>
      <c r="O208" s="60"/>
      <c r="P208" s="157">
        <f>O208*H208</f>
        <v>0</v>
      </c>
      <c r="Q208" s="157">
        <v>1.01895</v>
      </c>
      <c r="R208" s="157">
        <f>Q208*H208</f>
        <v>11.107573950000001</v>
      </c>
      <c r="S208" s="157">
        <v>0</v>
      </c>
      <c r="T208" s="158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9" t="s">
        <v>133</v>
      </c>
      <c r="AT208" s="159" t="s">
        <v>129</v>
      </c>
      <c r="AU208" s="159" t="s">
        <v>134</v>
      </c>
      <c r="AY208" s="18" t="s">
        <v>127</v>
      </c>
      <c r="BE208" s="160">
        <f>IF(N208="základná",J208,0)</f>
        <v>0</v>
      </c>
      <c r="BF208" s="160">
        <f>IF(N208="znížená",J208,0)</f>
        <v>0</v>
      </c>
      <c r="BG208" s="160">
        <f>IF(N208="zákl. prenesená",J208,0)</f>
        <v>0</v>
      </c>
      <c r="BH208" s="160">
        <f>IF(N208="zníž. prenesená",J208,0)</f>
        <v>0</v>
      </c>
      <c r="BI208" s="160">
        <f>IF(N208="nulová",J208,0)</f>
        <v>0</v>
      </c>
      <c r="BJ208" s="18" t="s">
        <v>134</v>
      </c>
      <c r="BK208" s="160">
        <f>ROUND(I208*H208,2)</f>
        <v>0</v>
      </c>
      <c r="BL208" s="18" t="s">
        <v>133</v>
      </c>
      <c r="BM208" s="159" t="s">
        <v>246</v>
      </c>
    </row>
    <row r="209" spans="1:65" s="14" customFormat="1">
      <c r="B209" s="169"/>
      <c r="D209" s="162" t="s">
        <v>136</v>
      </c>
      <c r="E209" s="170" t="s">
        <v>1</v>
      </c>
      <c r="F209" s="171" t="s">
        <v>247</v>
      </c>
      <c r="H209" s="172">
        <v>10.901</v>
      </c>
      <c r="I209" s="173"/>
      <c r="L209" s="169"/>
      <c r="M209" s="174"/>
      <c r="N209" s="175"/>
      <c r="O209" s="175"/>
      <c r="P209" s="175"/>
      <c r="Q209" s="175"/>
      <c r="R209" s="175"/>
      <c r="S209" s="175"/>
      <c r="T209" s="176"/>
      <c r="AT209" s="170" t="s">
        <v>136</v>
      </c>
      <c r="AU209" s="170" t="s">
        <v>134</v>
      </c>
      <c r="AV209" s="14" t="s">
        <v>134</v>
      </c>
      <c r="AW209" s="14" t="s">
        <v>31</v>
      </c>
      <c r="AX209" s="14" t="s">
        <v>81</v>
      </c>
      <c r="AY209" s="170" t="s">
        <v>127</v>
      </c>
    </row>
    <row r="210" spans="1:65" s="2" customFormat="1" ht="16.5" customHeight="1">
      <c r="A210" s="33"/>
      <c r="B210" s="146"/>
      <c r="C210" s="147" t="s">
        <v>248</v>
      </c>
      <c r="D210" s="147" t="s">
        <v>129</v>
      </c>
      <c r="E210" s="148" t="s">
        <v>249</v>
      </c>
      <c r="F210" s="149" t="s">
        <v>250</v>
      </c>
      <c r="G210" s="150" t="s">
        <v>188</v>
      </c>
      <c r="H210" s="151">
        <v>2.843</v>
      </c>
      <c r="I210" s="152"/>
      <c r="J210" s="153">
        <f>ROUND(I210*H210,2)</f>
        <v>0</v>
      </c>
      <c r="K210" s="154"/>
      <c r="L210" s="34"/>
      <c r="M210" s="155" t="s">
        <v>1</v>
      </c>
      <c r="N210" s="156" t="s">
        <v>40</v>
      </c>
      <c r="O210" s="60"/>
      <c r="P210" s="157">
        <f>O210*H210</f>
        <v>0</v>
      </c>
      <c r="Q210" s="157">
        <v>1.01895</v>
      </c>
      <c r="R210" s="157">
        <f>Q210*H210</f>
        <v>2.8968748500000001</v>
      </c>
      <c r="S210" s="157">
        <v>0</v>
      </c>
      <c r="T210" s="158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9" t="s">
        <v>133</v>
      </c>
      <c r="AT210" s="159" t="s">
        <v>129</v>
      </c>
      <c r="AU210" s="159" t="s">
        <v>134</v>
      </c>
      <c r="AY210" s="18" t="s">
        <v>127</v>
      </c>
      <c r="BE210" s="160">
        <f>IF(N210="základná",J210,0)</f>
        <v>0</v>
      </c>
      <c r="BF210" s="160">
        <f>IF(N210="znížená",J210,0)</f>
        <v>0</v>
      </c>
      <c r="BG210" s="160">
        <f>IF(N210="zákl. prenesená",J210,0)</f>
        <v>0</v>
      </c>
      <c r="BH210" s="160">
        <f>IF(N210="zníž. prenesená",J210,0)</f>
        <v>0</v>
      </c>
      <c r="BI210" s="160">
        <f>IF(N210="nulová",J210,0)</f>
        <v>0</v>
      </c>
      <c r="BJ210" s="18" t="s">
        <v>134</v>
      </c>
      <c r="BK210" s="160">
        <f>ROUND(I210*H210,2)</f>
        <v>0</v>
      </c>
      <c r="BL210" s="18" t="s">
        <v>133</v>
      </c>
      <c r="BM210" s="159" t="s">
        <v>251</v>
      </c>
    </row>
    <row r="211" spans="1:65" s="14" customFormat="1">
      <c r="B211" s="169"/>
      <c r="D211" s="162" t="s">
        <v>136</v>
      </c>
      <c r="E211" s="170" t="s">
        <v>1</v>
      </c>
      <c r="F211" s="171" t="s">
        <v>252</v>
      </c>
      <c r="H211" s="172">
        <v>2.843</v>
      </c>
      <c r="I211" s="173"/>
      <c r="L211" s="169"/>
      <c r="M211" s="174"/>
      <c r="N211" s="175"/>
      <c r="O211" s="175"/>
      <c r="P211" s="175"/>
      <c r="Q211" s="175"/>
      <c r="R211" s="175"/>
      <c r="S211" s="175"/>
      <c r="T211" s="176"/>
      <c r="AT211" s="170" t="s">
        <v>136</v>
      </c>
      <c r="AU211" s="170" t="s">
        <v>134</v>
      </c>
      <c r="AV211" s="14" t="s">
        <v>134</v>
      </c>
      <c r="AW211" s="14" t="s">
        <v>31</v>
      </c>
      <c r="AX211" s="14" t="s">
        <v>81</v>
      </c>
      <c r="AY211" s="170" t="s">
        <v>127</v>
      </c>
    </row>
    <row r="212" spans="1:65" s="2" customFormat="1" ht="37.700000000000003" customHeight="1">
      <c r="A212" s="33"/>
      <c r="B212" s="146"/>
      <c r="C212" s="147" t="s">
        <v>253</v>
      </c>
      <c r="D212" s="147" t="s">
        <v>129</v>
      </c>
      <c r="E212" s="148" t="s">
        <v>254</v>
      </c>
      <c r="F212" s="149" t="s">
        <v>255</v>
      </c>
      <c r="G212" s="150" t="s">
        <v>132</v>
      </c>
      <c r="H212" s="151">
        <v>0.51</v>
      </c>
      <c r="I212" s="152"/>
      <c r="J212" s="153">
        <f>ROUND(I212*H212,2)</f>
        <v>0</v>
      </c>
      <c r="K212" s="154"/>
      <c r="L212" s="34"/>
      <c r="M212" s="155" t="s">
        <v>1</v>
      </c>
      <c r="N212" s="156" t="s">
        <v>40</v>
      </c>
      <c r="O212" s="60"/>
      <c r="P212" s="157">
        <f>O212*H212</f>
        <v>0</v>
      </c>
      <c r="Q212" s="157">
        <v>2.1170900000000001</v>
      </c>
      <c r="R212" s="157">
        <f>Q212*H212</f>
        <v>1.0797159000000001</v>
      </c>
      <c r="S212" s="157">
        <v>0</v>
      </c>
      <c r="T212" s="15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9" t="s">
        <v>133</v>
      </c>
      <c r="AT212" s="159" t="s">
        <v>129</v>
      </c>
      <c r="AU212" s="159" t="s">
        <v>134</v>
      </c>
      <c r="AY212" s="18" t="s">
        <v>127</v>
      </c>
      <c r="BE212" s="160">
        <f>IF(N212="základná",J212,0)</f>
        <v>0</v>
      </c>
      <c r="BF212" s="160">
        <f>IF(N212="znížená",J212,0)</f>
        <v>0</v>
      </c>
      <c r="BG212" s="160">
        <f>IF(N212="zákl. prenesená",J212,0)</f>
        <v>0</v>
      </c>
      <c r="BH212" s="160">
        <f>IF(N212="zníž. prenesená",J212,0)</f>
        <v>0</v>
      </c>
      <c r="BI212" s="160">
        <f>IF(N212="nulová",J212,0)</f>
        <v>0</v>
      </c>
      <c r="BJ212" s="18" t="s">
        <v>134</v>
      </c>
      <c r="BK212" s="160">
        <f>ROUND(I212*H212,2)</f>
        <v>0</v>
      </c>
      <c r="BL212" s="18" t="s">
        <v>133</v>
      </c>
      <c r="BM212" s="159" t="s">
        <v>256</v>
      </c>
    </row>
    <row r="213" spans="1:65" s="14" customFormat="1">
      <c r="B213" s="169"/>
      <c r="D213" s="162" t="s">
        <v>136</v>
      </c>
      <c r="E213" s="170" t="s">
        <v>1</v>
      </c>
      <c r="F213" s="171" t="s">
        <v>257</v>
      </c>
      <c r="H213" s="172">
        <v>0.51</v>
      </c>
      <c r="I213" s="173"/>
      <c r="L213" s="169"/>
      <c r="M213" s="174"/>
      <c r="N213" s="175"/>
      <c r="O213" s="175"/>
      <c r="P213" s="175"/>
      <c r="Q213" s="175"/>
      <c r="R213" s="175"/>
      <c r="S213" s="175"/>
      <c r="T213" s="176"/>
      <c r="AT213" s="170" t="s">
        <v>136</v>
      </c>
      <c r="AU213" s="170" t="s">
        <v>134</v>
      </c>
      <c r="AV213" s="14" t="s">
        <v>134</v>
      </c>
      <c r="AW213" s="14" t="s">
        <v>31</v>
      </c>
      <c r="AX213" s="14" t="s">
        <v>81</v>
      </c>
      <c r="AY213" s="170" t="s">
        <v>127</v>
      </c>
    </row>
    <row r="214" spans="1:65" s="2" customFormat="1" ht="37.700000000000003" customHeight="1">
      <c r="A214" s="33"/>
      <c r="B214" s="146"/>
      <c r="C214" s="147" t="s">
        <v>7</v>
      </c>
      <c r="D214" s="147" t="s">
        <v>129</v>
      </c>
      <c r="E214" s="148" t="s">
        <v>258</v>
      </c>
      <c r="F214" s="149" t="s">
        <v>259</v>
      </c>
      <c r="G214" s="150" t="s">
        <v>132</v>
      </c>
      <c r="H214" s="151">
        <v>58.6</v>
      </c>
      <c r="I214" s="152"/>
      <c r="J214" s="153">
        <f>ROUND(I214*H214,2)</f>
        <v>0</v>
      </c>
      <c r="K214" s="154"/>
      <c r="L214" s="34"/>
      <c r="M214" s="155" t="s">
        <v>1</v>
      </c>
      <c r="N214" s="156" t="s">
        <v>40</v>
      </c>
      <c r="O214" s="60"/>
      <c r="P214" s="157">
        <f>O214*H214</f>
        <v>0</v>
      </c>
      <c r="Q214" s="157">
        <v>2.1544500000000002</v>
      </c>
      <c r="R214" s="157">
        <f>Q214*H214</f>
        <v>126.25077000000002</v>
      </c>
      <c r="S214" s="157">
        <v>0</v>
      </c>
      <c r="T214" s="158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9" t="s">
        <v>133</v>
      </c>
      <c r="AT214" s="159" t="s">
        <v>129</v>
      </c>
      <c r="AU214" s="159" t="s">
        <v>134</v>
      </c>
      <c r="AY214" s="18" t="s">
        <v>127</v>
      </c>
      <c r="BE214" s="160">
        <f>IF(N214="základná",J214,0)</f>
        <v>0</v>
      </c>
      <c r="BF214" s="160">
        <f>IF(N214="znížená",J214,0)</f>
        <v>0</v>
      </c>
      <c r="BG214" s="160">
        <f>IF(N214="zákl. prenesená",J214,0)</f>
        <v>0</v>
      </c>
      <c r="BH214" s="160">
        <f>IF(N214="zníž. prenesená",J214,0)</f>
        <v>0</v>
      </c>
      <c r="BI214" s="160">
        <f>IF(N214="nulová",J214,0)</f>
        <v>0</v>
      </c>
      <c r="BJ214" s="18" t="s">
        <v>134</v>
      </c>
      <c r="BK214" s="160">
        <f>ROUND(I214*H214,2)</f>
        <v>0</v>
      </c>
      <c r="BL214" s="18" t="s">
        <v>133</v>
      </c>
      <c r="BM214" s="159" t="s">
        <v>260</v>
      </c>
    </row>
    <row r="215" spans="1:65" s="14" customFormat="1">
      <c r="B215" s="169"/>
      <c r="D215" s="162" t="s">
        <v>136</v>
      </c>
      <c r="E215" s="170" t="s">
        <v>1</v>
      </c>
      <c r="F215" s="171" t="s">
        <v>261</v>
      </c>
      <c r="H215" s="172">
        <v>31.24</v>
      </c>
      <c r="I215" s="173"/>
      <c r="L215" s="169"/>
      <c r="M215" s="174"/>
      <c r="N215" s="175"/>
      <c r="O215" s="175"/>
      <c r="P215" s="175"/>
      <c r="Q215" s="175"/>
      <c r="R215" s="175"/>
      <c r="S215" s="175"/>
      <c r="T215" s="176"/>
      <c r="AT215" s="170" t="s">
        <v>136</v>
      </c>
      <c r="AU215" s="170" t="s">
        <v>134</v>
      </c>
      <c r="AV215" s="14" t="s">
        <v>134</v>
      </c>
      <c r="AW215" s="14" t="s">
        <v>31</v>
      </c>
      <c r="AX215" s="14" t="s">
        <v>74</v>
      </c>
      <c r="AY215" s="170" t="s">
        <v>127</v>
      </c>
    </row>
    <row r="216" spans="1:65" s="14" customFormat="1">
      <c r="B216" s="169"/>
      <c r="D216" s="162" t="s">
        <v>136</v>
      </c>
      <c r="E216" s="170" t="s">
        <v>1</v>
      </c>
      <c r="F216" s="171" t="s">
        <v>262</v>
      </c>
      <c r="H216" s="172">
        <v>27.36</v>
      </c>
      <c r="I216" s="173"/>
      <c r="L216" s="169"/>
      <c r="M216" s="174"/>
      <c r="N216" s="175"/>
      <c r="O216" s="175"/>
      <c r="P216" s="175"/>
      <c r="Q216" s="175"/>
      <c r="R216" s="175"/>
      <c r="S216" s="175"/>
      <c r="T216" s="176"/>
      <c r="AT216" s="170" t="s">
        <v>136</v>
      </c>
      <c r="AU216" s="170" t="s">
        <v>134</v>
      </c>
      <c r="AV216" s="14" t="s">
        <v>134</v>
      </c>
      <c r="AW216" s="14" t="s">
        <v>31</v>
      </c>
      <c r="AX216" s="14" t="s">
        <v>74</v>
      </c>
      <c r="AY216" s="170" t="s">
        <v>127</v>
      </c>
    </row>
    <row r="217" spans="1:65" s="15" customFormat="1">
      <c r="B217" s="177"/>
      <c r="D217" s="162" t="s">
        <v>136</v>
      </c>
      <c r="E217" s="178" t="s">
        <v>1</v>
      </c>
      <c r="F217" s="179" t="s">
        <v>142</v>
      </c>
      <c r="H217" s="180">
        <v>58.6</v>
      </c>
      <c r="I217" s="181"/>
      <c r="L217" s="177"/>
      <c r="M217" s="182"/>
      <c r="N217" s="183"/>
      <c r="O217" s="183"/>
      <c r="P217" s="183"/>
      <c r="Q217" s="183"/>
      <c r="R217" s="183"/>
      <c r="S217" s="183"/>
      <c r="T217" s="184"/>
      <c r="AT217" s="178" t="s">
        <v>136</v>
      </c>
      <c r="AU217" s="178" t="s">
        <v>134</v>
      </c>
      <c r="AV217" s="15" t="s">
        <v>133</v>
      </c>
      <c r="AW217" s="15" t="s">
        <v>31</v>
      </c>
      <c r="AX217" s="15" t="s">
        <v>81</v>
      </c>
      <c r="AY217" s="178" t="s">
        <v>127</v>
      </c>
    </row>
    <row r="218" spans="1:65" s="2" customFormat="1" ht="37.700000000000003" customHeight="1">
      <c r="A218" s="33"/>
      <c r="B218" s="146"/>
      <c r="C218" s="147" t="s">
        <v>263</v>
      </c>
      <c r="D218" s="147" t="s">
        <v>129</v>
      </c>
      <c r="E218" s="148" t="s">
        <v>264</v>
      </c>
      <c r="F218" s="149" t="s">
        <v>265</v>
      </c>
      <c r="G218" s="150" t="s">
        <v>188</v>
      </c>
      <c r="H218" s="151">
        <v>1.5740000000000001</v>
      </c>
      <c r="I218" s="152"/>
      <c r="J218" s="153">
        <f>ROUND(I218*H218,2)</f>
        <v>0</v>
      </c>
      <c r="K218" s="154"/>
      <c r="L218" s="34"/>
      <c r="M218" s="155" t="s">
        <v>1</v>
      </c>
      <c r="N218" s="156" t="s">
        <v>40</v>
      </c>
      <c r="O218" s="60"/>
      <c r="P218" s="157">
        <f>O218*H218</f>
        <v>0</v>
      </c>
      <c r="Q218" s="157">
        <v>1.002</v>
      </c>
      <c r="R218" s="157">
        <f>Q218*H218</f>
        <v>1.577148</v>
      </c>
      <c r="S218" s="157">
        <v>0</v>
      </c>
      <c r="T218" s="158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59" t="s">
        <v>133</v>
      </c>
      <c r="AT218" s="159" t="s">
        <v>129</v>
      </c>
      <c r="AU218" s="159" t="s">
        <v>134</v>
      </c>
      <c r="AY218" s="18" t="s">
        <v>127</v>
      </c>
      <c r="BE218" s="160">
        <f>IF(N218="základná",J218,0)</f>
        <v>0</v>
      </c>
      <c r="BF218" s="160">
        <f>IF(N218="znížená",J218,0)</f>
        <v>0</v>
      </c>
      <c r="BG218" s="160">
        <f>IF(N218="zákl. prenesená",J218,0)</f>
        <v>0</v>
      </c>
      <c r="BH218" s="160">
        <f>IF(N218="zníž. prenesená",J218,0)</f>
        <v>0</v>
      </c>
      <c r="BI218" s="160">
        <f>IF(N218="nulová",J218,0)</f>
        <v>0</v>
      </c>
      <c r="BJ218" s="18" t="s">
        <v>134</v>
      </c>
      <c r="BK218" s="160">
        <f>ROUND(I218*H218,2)</f>
        <v>0</v>
      </c>
      <c r="BL218" s="18" t="s">
        <v>133</v>
      </c>
      <c r="BM218" s="159" t="s">
        <v>266</v>
      </c>
    </row>
    <row r="219" spans="1:65" s="14" customFormat="1">
      <c r="B219" s="169"/>
      <c r="D219" s="162" t="s">
        <v>136</v>
      </c>
      <c r="E219" s="170" t="s">
        <v>1</v>
      </c>
      <c r="F219" s="171" t="s">
        <v>267</v>
      </c>
      <c r="H219" s="172">
        <v>1.5740000000000001</v>
      </c>
      <c r="I219" s="173"/>
      <c r="L219" s="169"/>
      <c r="M219" s="174"/>
      <c r="N219" s="175"/>
      <c r="O219" s="175"/>
      <c r="P219" s="175"/>
      <c r="Q219" s="175"/>
      <c r="R219" s="175"/>
      <c r="S219" s="175"/>
      <c r="T219" s="176"/>
      <c r="AT219" s="170" t="s">
        <v>136</v>
      </c>
      <c r="AU219" s="170" t="s">
        <v>134</v>
      </c>
      <c r="AV219" s="14" t="s">
        <v>134</v>
      </c>
      <c r="AW219" s="14" t="s">
        <v>31</v>
      </c>
      <c r="AX219" s="14" t="s">
        <v>81</v>
      </c>
      <c r="AY219" s="170" t="s">
        <v>127</v>
      </c>
    </row>
    <row r="220" spans="1:65" s="12" customFormat="1" ht="22.7" customHeight="1">
      <c r="B220" s="133"/>
      <c r="D220" s="134" t="s">
        <v>73</v>
      </c>
      <c r="E220" s="144" t="s">
        <v>147</v>
      </c>
      <c r="F220" s="144" t="s">
        <v>268</v>
      </c>
      <c r="I220" s="136"/>
      <c r="J220" s="145">
        <f>BK220</f>
        <v>0</v>
      </c>
      <c r="L220" s="133"/>
      <c r="M220" s="138"/>
      <c r="N220" s="139"/>
      <c r="O220" s="139"/>
      <c r="P220" s="140">
        <f>SUM(P221:P361)</f>
        <v>0</v>
      </c>
      <c r="Q220" s="139"/>
      <c r="R220" s="140">
        <f>SUM(R221:R361)</f>
        <v>925.43831790000024</v>
      </c>
      <c r="S220" s="139"/>
      <c r="T220" s="141">
        <f>SUM(T221:T361)</f>
        <v>0</v>
      </c>
      <c r="AR220" s="134" t="s">
        <v>81</v>
      </c>
      <c r="AT220" s="142" t="s">
        <v>73</v>
      </c>
      <c r="AU220" s="142" t="s">
        <v>81</v>
      </c>
      <c r="AY220" s="134" t="s">
        <v>127</v>
      </c>
      <c r="BK220" s="143">
        <f>SUM(BK221:BK361)</f>
        <v>0</v>
      </c>
    </row>
    <row r="221" spans="1:65" s="2" customFormat="1" ht="37.700000000000003" customHeight="1">
      <c r="A221" s="33"/>
      <c r="B221" s="146"/>
      <c r="C221" s="147" t="s">
        <v>269</v>
      </c>
      <c r="D221" s="147" t="s">
        <v>129</v>
      </c>
      <c r="E221" s="148" t="s">
        <v>270</v>
      </c>
      <c r="F221" s="149" t="s">
        <v>271</v>
      </c>
      <c r="G221" s="150" t="s">
        <v>132</v>
      </c>
      <c r="H221" s="151">
        <v>54.036000000000001</v>
      </c>
      <c r="I221" s="152"/>
      <c r="J221" s="153">
        <f>ROUND(I221*H221,2)</f>
        <v>0</v>
      </c>
      <c r="K221" s="154"/>
      <c r="L221" s="34"/>
      <c r="M221" s="155" t="s">
        <v>1</v>
      </c>
      <c r="N221" s="156" t="s">
        <v>40</v>
      </c>
      <c r="O221" s="60"/>
      <c r="P221" s="157">
        <f>O221*H221</f>
        <v>0</v>
      </c>
      <c r="Q221" s="157">
        <v>1.10928</v>
      </c>
      <c r="R221" s="157">
        <f>Q221*H221</f>
        <v>59.941054080000001</v>
      </c>
      <c r="S221" s="157">
        <v>0</v>
      </c>
      <c r="T221" s="158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59" t="s">
        <v>133</v>
      </c>
      <c r="AT221" s="159" t="s">
        <v>129</v>
      </c>
      <c r="AU221" s="159" t="s">
        <v>134</v>
      </c>
      <c r="AY221" s="18" t="s">
        <v>127</v>
      </c>
      <c r="BE221" s="160">
        <f>IF(N221="základná",J221,0)</f>
        <v>0</v>
      </c>
      <c r="BF221" s="160">
        <f>IF(N221="znížená",J221,0)</f>
        <v>0</v>
      </c>
      <c r="BG221" s="160">
        <f>IF(N221="zákl. prenesená",J221,0)</f>
        <v>0</v>
      </c>
      <c r="BH221" s="160">
        <f>IF(N221="zníž. prenesená",J221,0)</f>
        <v>0</v>
      </c>
      <c r="BI221" s="160">
        <f>IF(N221="nulová",J221,0)</f>
        <v>0</v>
      </c>
      <c r="BJ221" s="18" t="s">
        <v>134</v>
      </c>
      <c r="BK221" s="160">
        <f>ROUND(I221*H221,2)</f>
        <v>0</v>
      </c>
      <c r="BL221" s="18" t="s">
        <v>133</v>
      </c>
      <c r="BM221" s="159" t="s">
        <v>272</v>
      </c>
    </row>
    <row r="222" spans="1:65" s="13" customFormat="1">
      <c r="B222" s="161"/>
      <c r="D222" s="162" t="s">
        <v>136</v>
      </c>
      <c r="E222" s="163" t="s">
        <v>1</v>
      </c>
      <c r="F222" s="164" t="s">
        <v>273</v>
      </c>
      <c r="H222" s="163" t="s">
        <v>1</v>
      </c>
      <c r="I222" s="165"/>
      <c r="L222" s="161"/>
      <c r="M222" s="166"/>
      <c r="N222" s="167"/>
      <c r="O222" s="167"/>
      <c r="P222" s="167"/>
      <c r="Q222" s="167"/>
      <c r="R222" s="167"/>
      <c r="S222" s="167"/>
      <c r="T222" s="168"/>
      <c r="AT222" s="163" t="s">
        <v>136</v>
      </c>
      <c r="AU222" s="163" t="s">
        <v>134</v>
      </c>
      <c r="AV222" s="13" t="s">
        <v>81</v>
      </c>
      <c r="AW222" s="13" t="s">
        <v>31</v>
      </c>
      <c r="AX222" s="13" t="s">
        <v>74</v>
      </c>
      <c r="AY222" s="163" t="s">
        <v>127</v>
      </c>
    </row>
    <row r="223" spans="1:65" s="14" customFormat="1">
      <c r="B223" s="169"/>
      <c r="D223" s="162" t="s">
        <v>136</v>
      </c>
      <c r="E223" s="170" t="s">
        <v>1</v>
      </c>
      <c r="F223" s="171" t="s">
        <v>274</v>
      </c>
      <c r="H223" s="172">
        <v>27.018000000000001</v>
      </c>
      <c r="I223" s="173"/>
      <c r="L223" s="169"/>
      <c r="M223" s="174"/>
      <c r="N223" s="175"/>
      <c r="O223" s="175"/>
      <c r="P223" s="175"/>
      <c r="Q223" s="175"/>
      <c r="R223" s="175"/>
      <c r="S223" s="175"/>
      <c r="T223" s="176"/>
      <c r="AT223" s="170" t="s">
        <v>136</v>
      </c>
      <c r="AU223" s="170" t="s">
        <v>134</v>
      </c>
      <c r="AV223" s="14" t="s">
        <v>134</v>
      </c>
      <c r="AW223" s="14" t="s">
        <v>31</v>
      </c>
      <c r="AX223" s="14" t="s">
        <v>74</v>
      </c>
      <c r="AY223" s="170" t="s">
        <v>127</v>
      </c>
    </row>
    <row r="224" spans="1:65" s="13" customFormat="1">
      <c r="B224" s="161"/>
      <c r="D224" s="162" t="s">
        <v>136</v>
      </c>
      <c r="E224" s="163" t="s">
        <v>1</v>
      </c>
      <c r="F224" s="164" t="s">
        <v>275</v>
      </c>
      <c r="H224" s="163" t="s">
        <v>1</v>
      </c>
      <c r="I224" s="165"/>
      <c r="L224" s="161"/>
      <c r="M224" s="166"/>
      <c r="N224" s="167"/>
      <c r="O224" s="167"/>
      <c r="P224" s="167"/>
      <c r="Q224" s="167"/>
      <c r="R224" s="167"/>
      <c r="S224" s="167"/>
      <c r="T224" s="168"/>
      <c r="AT224" s="163" t="s">
        <v>136</v>
      </c>
      <c r="AU224" s="163" t="s">
        <v>134</v>
      </c>
      <c r="AV224" s="13" t="s">
        <v>81</v>
      </c>
      <c r="AW224" s="13" t="s">
        <v>31</v>
      </c>
      <c r="AX224" s="13" t="s">
        <v>74</v>
      </c>
      <c r="AY224" s="163" t="s">
        <v>127</v>
      </c>
    </row>
    <row r="225" spans="1:65" s="14" customFormat="1">
      <c r="B225" s="169"/>
      <c r="D225" s="162" t="s">
        <v>136</v>
      </c>
      <c r="E225" s="170" t="s">
        <v>1</v>
      </c>
      <c r="F225" s="171" t="s">
        <v>274</v>
      </c>
      <c r="H225" s="172">
        <v>27.018000000000001</v>
      </c>
      <c r="I225" s="173"/>
      <c r="L225" s="169"/>
      <c r="M225" s="174"/>
      <c r="N225" s="175"/>
      <c r="O225" s="175"/>
      <c r="P225" s="175"/>
      <c r="Q225" s="175"/>
      <c r="R225" s="175"/>
      <c r="S225" s="175"/>
      <c r="T225" s="176"/>
      <c r="AT225" s="170" t="s">
        <v>136</v>
      </c>
      <c r="AU225" s="170" t="s">
        <v>134</v>
      </c>
      <c r="AV225" s="14" t="s">
        <v>134</v>
      </c>
      <c r="AW225" s="14" t="s">
        <v>31</v>
      </c>
      <c r="AX225" s="14" t="s">
        <v>74</v>
      </c>
      <c r="AY225" s="170" t="s">
        <v>127</v>
      </c>
    </row>
    <row r="226" spans="1:65" s="15" customFormat="1">
      <c r="B226" s="177"/>
      <c r="D226" s="162" t="s">
        <v>136</v>
      </c>
      <c r="E226" s="178" t="s">
        <v>1</v>
      </c>
      <c r="F226" s="179" t="s">
        <v>142</v>
      </c>
      <c r="H226" s="180">
        <v>54.036000000000001</v>
      </c>
      <c r="I226" s="181"/>
      <c r="L226" s="177"/>
      <c r="M226" s="182"/>
      <c r="N226" s="183"/>
      <c r="O226" s="183"/>
      <c r="P226" s="183"/>
      <c r="Q226" s="183"/>
      <c r="R226" s="183"/>
      <c r="S226" s="183"/>
      <c r="T226" s="184"/>
      <c r="AT226" s="178" t="s">
        <v>136</v>
      </c>
      <c r="AU226" s="178" t="s">
        <v>134</v>
      </c>
      <c r="AV226" s="15" t="s">
        <v>133</v>
      </c>
      <c r="AW226" s="15" t="s">
        <v>31</v>
      </c>
      <c r="AX226" s="15" t="s">
        <v>81</v>
      </c>
      <c r="AY226" s="178" t="s">
        <v>127</v>
      </c>
    </row>
    <row r="227" spans="1:65" s="2" customFormat="1" ht="44.25" customHeight="1">
      <c r="A227" s="33"/>
      <c r="B227" s="146"/>
      <c r="C227" s="147" t="s">
        <v>276</v>
      </c>
      <c r="D227" s="147" t="s">
        <v>129</v>
      </c>
      <c r="E227" s="148" t="s">
        <v>277</v>
      </c>
      <c r="F227" s="149" t="s">
        <v>278</v>
      </c>
      <c r="G227" s="150" t="s">
        <v>132</v>
      </c>
      <c r="H227" s="151">
        <v>311.27999999999997</v>
      </c>
      <c r="I227" s="152"/>
      <c r="J227" s="153">
        <f>ROUND(I227*H227,2)</f>
        <v>0</v>
      </c>
      <c r="K227" s="154"/>
      <c r="L227" s="34"/>
      <c r="M227" s="155" t="s">
        <v>1</v>
      </c>
      <c r="N227" s="156" t="s">
        <v>40</v>
      </c>
      <c r="O227" s="60"/>
      <c r="P227" s="157">
        <f>O227*H227</f>
        <v>0</v>
      </c>
      <c r="Q227" s="157">
        <v>0.93528999999999995</v>
      </c>
      <c r="R227" s="157">
        <f>Q227*H227</f>
        <v>291.13707119999998</v>
      </c>
      <c r="S227" s="157">
        <v>0</v>
      </c>
      <c r="T227" s="158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59" t="s">
        <v>133</v>
      </c>
      <c r="AT227" s="159" t="s">
        <v>129</v>
      </c>
      <c r="AU227" s="159" t="s">
        <v>134</v>
      </c>
      <c r="AY227" s="18" t="s">
        <v>127</v>
      </c>
      <c r="BE227" s="160">
        <f>IF(N227="základná",J227,0)</f>
        <v>0</v>
      </c>
      <c r="BF227" s="160">
        <f>IF(N227="znížená",J227,0)</f>
        <v>0</v>
      </c>
      <c r="BG227" s="160">
        <f>IF(N227="zákl. prenesená",J227,0)</f>
        <v>0</v>
      </c>
      <c r="BH227" s="160">
        <f>IF(N227="zníž. prenesená",J227,0)</f>
        <v>0</v>
      </c>
      <c r="BI227" s="160">
        <f>IF(N227="nulová",J227,0)</f>
        <v>0</v>
      </c>
      <c r="BJ227" s="18" t="s">
        <v>134</v>
      </c>
      <c r="BK227" s="160">
        <f>ROUND(I227*H227,2)</f>
        <v>0</v>
      </c>
      <c r="BL227" s="18" t="s">
        <v>133</v>
      </c>
      <c r="BM227" s="159" t="s">
        <v>279</v>
      </c>
    </row>
    <row r="228" spans="1:65" s="13" customFormat="1">
      <c r="B228" s="161"/>
      <c r="D228" s="162" t="s">
        <v>136</v>
      </c>
      <c r="E228" s="163" t="s">
        <v>1</v>
      </c>
      <c r="F228" s="164" t="s">
        <v>280</v>
      </c>
      <c r="H228" s="163" t="s">
        <v>1</v>
      </c>
      <c r="I228" s="165"/>
      <c r="L228" s="161"/>
      <c r="M228" s="166"/>
      <c r="N228" s="167"/>
      <c r="O228" s="167"/>
      <c r="P228" s="167"/>
      <c r="Q228" s="167"/>
      <c r="R228" s="167"/>
      <c r="S228" s="167"/>
      <c r="T228" s="168"/>
      <c r="AT228" s="163" t="s">
        <v>136</v>
      </c>
      <c r="AU228" s="163" t="s">
        <v>134</v>
      </c>
      <c r="AV228" s="13" t="s">
        <v>81</v>
      </c>
      <c r="AW228" s="13" t="s">
        <v>31</v>
      </c>
      <c r="AX228" s="13" t="s">
        <v>74</v>
      </c>
      <c r="AY228" s="163" t="s">
        <v>127</v>
      </c>
    </row>
    <row r="229" spans="1:65" s="14" customFormat="1">
      <c r="B229" s="169"/>
      <c r="D229" s="162" t="s">
        <v>136</v>
      </c>
      <c r="E229" s="170" t="s">
        <v>1</v>
      </c>
      <c r="F229" s="171" t="s">
        <v>281</v>
      </c>
      <c r="H229" s="172">
        <v>74.763000000000005</v>
      </c>
      <c r="I229" s="173"/>
      <c r="L229" s="169"/>
      <c r="M229" s="174"/>
      <c r="N229" s="175"/>
      <c r="O229" s="175"/>
      <c r="P229" s="175"/>
      <c r="Q229" s="175"/>
      <c r="R229" s="175"/>
      <c r="S229" s="175"/>
      <c r="T229" s="176"/>
      <c r="AT229" s="170" t="s">
        <v>136</v>
      </c>
      <c r="AU229" s="170" t="s">
        <v>134</v>
      </c>
      <c r="AV229" s="14" t="s">
        <v>134</v>
      </c>
      <c r="AW229" s="14" t="s">
        <v>31</v>
      </c>
      <c r="AX229" s="14" t="s">
        <v>74</v>
      </c>
      <c r="AY229" s="170" t="s">
        <v>127</v>
      </c>
    </row>
    <row r="230" spans="1:65" s="14" customFormat="1">
      <c r="B230" s="169"/>
      <c r="D230" s="162" t="s">
        <v>136</v>
      </c>
      <c r="E230" s="170" t="s">
        <v>1</v>
      </c>
      <c r="F230" s="171" t="s">
        <v>282</v>
      </c>
      <c r="H230" s="172">
        <v>46.008000000000003</v>
      </c>
      <c r="I230" s="173"/>
      <c r="L230" s="169"/>
      <c r="M230" s="174"/>
      <c r="N230" s="175"/>
      <c r="O230" s="175"/>
      <c r="P230" s="175"/>
      <c r="Q230" s="175"/>
      <c r="R230" s="175"/>
      <c r="S230" s="175"/>
      <c r="T230" s="176"/>
      <c r="AT230" s="170" t="s">
        <v>136</v>
      </c>
      <c r="AU230" s="170" t="s">
        <v>134</v>
      </c>
      <c r="AV230" s="14" t="s">
        <v>134</v>
      </c>
      <c r="AW230" s="14" t="s">
        <v>31</v>
      </c>
      <c r="AX230" s="14" t="s">
        <v>74</v>
      </c>
      <c r="AY230" s="170" t="s">
        <v>127</v>
      </c>
    </row>
    <row r="231" spans="1:65" s="14" customFormat="1">
      <c r="B231" s="169"/>
      <c r="D231" s="162" t="s">
        <v>136</v>
      </c>
      <c r="E231" s="170" t="s">
        <v>1</v>
      </c>
      <c r="F231" s="171" t="s">
        <v>283</v>
      </c>
      <c r="H231" s="172">
        <v>-5.8019999999999996</v>
      </c>
      <c r="I231" s="173"/>
      <c r="L231" s="169"/>
      <c r="M231" s="174"/>
      <c r="N231" s="175"/>
      <c r="O231" s="175"/>
      <c r="P231" s="175"/>
      <c r="Q231" s="175"/>
      <c r="R231" s="175"/>
      <c r="S231" s="175"/>
      <c r="T231" s="176"/>
      <c r="AT231" s="170" t="s">
        <v>136</v>
      </c>
      <c r="AU231" s="170" t="s">
        <v>134</v>
      </c>
      <c r="AV231" s="14" t="s">
        <v>134</v>
      </c>
      <c r="AW231" s="14" t="s">
        <v>31</v>
      </c>
      <c r="AX231" s="14" t="s">
        <v>74</v>
      </c>
      <c r="AY231" s="170" t="s">
        <v>127</v>
      </c>
    </row>
    <row r="232" spans="1:65" s="14" customFormat="1">
      <c r="B232" s="169"/>
      <c r="D232" s="162" t="s">
        <v>136</v>
      </c>
      <c r="E232" s="170" t="s">
        <v>1</v>
      </c>
      <c r="F232" s="171" t="s">
        <v>284</v>
      </c>
      <c r="H232" s="172">
        <v>-4.4909999999999997</v>
      </c>
      <c r="I232" s="173"/>
      <c r="L232" s="169"/>
      <c r="M232" s="174"/>
      <c r="N232" s="175"/>
      <c r="O232" s="175"/>
      <c r="P232" s="175"/>
      <c r="Q232" s="175"/>
      <c r="R232" s="175"/>
      <c r="S232" s="175"/>
      <c r="T232" s="176"/>
      <c r="AT232" s="170" t="s">
        <v>136</v>
      </c>
      <c r="AU232" s="170" t="s">
        <v>134</v>
      </c>
      <c r="AV232" s="14" t="s">
        <v>134</v>
      </c>
      <c r="AW232" s="14" t="s">
        <v>31</v>
      </c>
      <c r="AX232" s="14" t="s">
        <v>74</v>
      </c>
      <c r="AY232" s="170" t="s">
        <v>127</v>
      </c>
    </row>
    <row r="233" spans="1:65" s="13" customFormat="1">
      <c r="B233" s="161"/>
      <c r="D233" s="162" t="s">
        <v>136</v>
      </c>
      <c r="E233" s="163" t="s">
        <v>1</v>
      </c>
      <c r="F233" s="164" t="s">
        <v>273</v>
      </c>
      <c r="H233" s="163" t="s">
        <v>1</v>
      </c>
      <c r="I233" s="165"/>
      <c r="L233" s="161"/>
      <c r="M233" s="166"/>
      <c r="N233" s="167"/>
      <c r="O233" s="167"/>
      <c r="P233" s="167"/>
      <c r="Q233" s="167"/>
      <c r="R233" s="167"/>
      <c r="S233" s="167"/>
      <c r="T233" s="168"/>
      <c r="AT233" s="163" t="s">
        <v>136</v>
      </c>
      <c r="AU233" s="163" t="s">
        <v>134</v>
      </c>
      <c r="AV233" s="13" t="s">
        <v>81</v>
      </c>
      <c r="AW233" s="13" t="s">
        <v>31</v>
      </c>
      <c r="AX233" s="13" t="s">
        <v>74</v>
      </c>
      <c r="AY233" s="163" t="s">
        <v>127</v>
      </c>
    </row>
    <row r="234" spans="1:65" s="14" customFormat="1">
      <c r="B234" s="169"/>
      <c r="D234" s="162" t="s">
        <v>136</v>
      </c>
      <c r="E234" s="170" t="s">
        <v>1</v>
      </c>
      <c r="F234" s="171" t="s">
        <v>285</v>
      </c>
      <c r="H234" s="172">
        <v>49.932000000000002</v>
      </c>
      <c r="I234" s="173"/>
      <c r="L234" s="169"/>
      <c r="M234" s="174"/>
      <c r="N234" s="175"/>
      <c r="O234" s="175"/>
      <c r="P234" s="175"/>
      <c r="Q234" s="175"/>
      <c r="R234" s="175"/>
      <c r="S234" s="175"/>
      <c r="T234" s="176"/>
      <c r="AT234" s="170" t="s">
        <v>136</v>
      </c>
      <c r="AU234" s="170" t="s">
        <v>134</v>
      </c>
      <c r="AV234" s="14" t="s">
        <v>134</v>
      </c>
      <c r="AW234" s="14" t="s">
        <v>31</v>
      </c>
      <c r="AX234" s="14" t="s">
        <v>74</v>
      </c>
      <c r="AY234" s="170" t="s">
        <v>127</v>
      </c>
    </row>
    <row r="235" spans="1:65" s="14" customFormat="1">
      <c r="B235" s="169"/>
      <c r="D235" s="162" t="s">
        <v>136</v>
      </c>
      <c r="E235" s="170" t="s">
        <v>1</v>
      </c>
      <c r="F235" s="171" t="s">
        <v>286</v>
      </c>
      <c r="H235" s="172">
        <v>37.448999999999998</v>
      </c>
      <c r="I235" s="173"/>
      <c r="L235" s="169"/>
      <c r="M235" s="174"/>
      <c r="N235" s="175"/>
      <c r="O235" s="175"/>
      <c r="P235" s="175"/>
      <c r="Q235" s="175"/>
      <c r="R235" s="175"/>
      <c r="S235" s="175"/>
      <c r="T235" s="176"/>
      <c r="AT235" s="170" t="s">
        <v>136</v>
      </c>
      <c r="AU235" s="170" t="s">
        <v>134</v>
      </c>
      <c r="AV235" s="14" t="s">
        <v>134</v>
      </c>
      <c r="AW235" s="14" t="s">
        <v>31</v>
      </c>
      <c r="AX235" s="14" t="s">
        <v>74</v>
      </c>
      <c r="AY235" s="170" t="s">
        <v>127</v>
      </c>
    </row>
    <row r="236" spans="1:65" s="14" customFormat="1">
      <c r="B236" s="169"/>
      <c r="D236" s="162" t="s">
        <v>136</v>
      </c>
      <c r="E236" s="170" t="s">
        <v>1</v>
      </c>
      <c r="F236" s="171" t="s">
        <v>287</v>
      </c>
      <c r="H236" s="172">
        <v>-0.48</v>
      </c>
      <c r="I236" s="173"/>
      <c r="L236" s="169"/>
      <c r="M236" s="174"/>
      <c r="N236" s="175"/>
      <c r="O236" s="175"/>
      <c r="P236" s="175"/>
      <c r="Q236" s="175"/>
      <c r="R236" s="175"/>
      <c r="S236" s="175"/>
      <c r="T236" s="176"/>
      <c r="AT236" s="170" t="s">
        <v>136</v>
      </c>
      <c r="AU236" s="170" t="s">
        <v>134</v>
      </c>
      <c r="AV236" s="14" t="s">
        <v>134</v>
      </c>
      <c r="AW236" s="14" t="s">
        <v>31</v>
      </c>
      <c r="AX236" s="14" t="s">
        <v>74</v>
      </c>
      <c r="AY236" s="170" t="s">
        <v>127</v>
      </c>
    </row>
    <row r="237" spans="1:65" s="13" customFormat="1">
      <c r="B237" s="161"/>
      <c r="D237" s="162" t="s">
        <v>136</v>
      </c>
      <c r="E237" s="163" t="s">
        <v>1</v>
      </c>
      <c r="F237" s="164" t="s">
        <v>275</v>
      </c>
      <c r="H237" s="163" t="s">
        <v>1</v>
      </c>
      <c r="I237" s="165"/>
      <c r="L237" s="161"/>
      <c r="M237" s="166"/>
      <c r="N237" s="167"/>
      <c r="O237" s="167"/>
      <c r="P237" s="167"/>
      <c r="Q237" s="167"/>
      <c r="R237" s="167"/>
      <c r="S237" s="167"/>
      <c r="T237" s="168"/>
      <c r="AT237" s="163" t="s">
        <v>136</v>
      </c>
      <c r="AU237" s="163" t="s">
        <v>134</v>
      </c>
      <c r="AV237" s="13" t="s">
        <v>81</v>
      </c>
      <c r="AW237" s="13" t="s">
        <v>31</v>
      </c>
      <c r="AX237" s="13" t="s">
        <v>74</v>
      </c>
      <c r="AY237" s="163" t="s">
        <v>127</v>
      </c>
    </row>
    <row r="238" spans="1:65" s="14" customFormat="1">
      <c r="B238" s="169"/>
      <c r="D238" s="162" t="s">
        <v>136</v>
      </c>
      <c r="E238" s="170" t="s">
        <v>1</v>
      </c>
      <c r="F238" s="171" t="s">
        <v>285</v>
      </c>
      <c r="H238" s="172">
        <v>49.932000000000002</v>
      </c>
      <c r="I238" s="173"/>
      <c r="L238" s="169"/>
      <c r="M238" s="174"/>
      <c r="N238" s="175"/>
      <c r="O238" s="175"/>
      <c r="P238" s="175"/>
      <c r="Q238" s="175"/>
      <c r="R238" s="175"/>
      <c r="S238" s="175"/>
      <c r="T238" s="176"/>
      <c r="AT238" s="170" t="s">
        <v>136</v>
      </c>
      <c r="AU238" s="170" t="s">
        <v>134</v>
      </c>
      <c r="AV238" s="14" t="s">
        <v>134</v>
      </c>
      <c r="AW238" s="14" t="s">
        <v>31</v>
      </c>
      <c r="AX238" s="14" t="s">
        <v>74</v>
      </c>
      <c r="AY238" s="170" t="s">
        <v>127</v>
      </c>
    </row>
    <row r="239" spans="1:65" s="14" customFormat="1">
      <c r="B239" s="169"/>
      <c r="D239" s="162" t="s">
        <v>136</v>
      </c>
      <c r="E239" s="170" t="s">
        <v>1</v>
      </c>
      <c r="F239" s="171" t="s">
        <v>286</v>
      </c>
      <c r="H239" s="172">
        <v>37.448999999999998</v>
      </c>
      <c r="I239" s="173"/>
      <c r="L239" s="169"/>
      <c r="M239" s="174"/>
      <c r="N239" s="175"/>
      <c r="O239" s="175"/>
      <c r="P239" s="175"/>
      <c r="Q239" s="175"/>
      <c r="R239" s="175"/>
      <c r="S239" s="175"/>
      <c r="T239" s="176"/>
      <c r="AT239" s="170" t="s">
        <v>136</v>
      </c>
      <c r="AU239" s="170" t="s">
        <v>134</v>
      </c>
      <c r="AV239" s="14" t="s">
        <v>134</v>
      </c>
      <c r="AW239" s="14" t="s">
        <v>31</v>
      </c>
      <c r="AX239" s="14" t="s">
        <v>74</v>
      </c>
      <c r="AY239" s="170" t="s">
        <v>127</v>
      </c>
    </row>
    <row r="240" spans="1:65" s="14" customFormat="1">
      <c r="B240" s="169"/>
      <c r="D240" s="162" t="s">
        <v>136</v>
      </c>
      <c r="E240" s="170" t="s">
        <v>1</v>
      </c>
      <c r="F240" s="171" t="s">
        <v>287</v>
      </c>
      <c r="H240" s="172">
        <v>-0.48</v>
      </c>
      <c r="I240" s="173"/>
      <c r="L240" s="169"/>
      <c r="M240" s="174"/>
      <c r="N240" s="175"/>
      <c r="O240" s="175"/>
      <c r="P240" s="175"/>
      <c r="Q240" s="175"/>
      <c r="R240" s="175"/>
      <c r="S240" s="175"/>
      <c r="T240" s="176"/>
      <c r="AT240" s="170" t="s">
        <v>136</v>
      </c>
      <c r="AU240" s="170" t="s">
        <v>134</v>
      </c>
      <c r="AV240" s="14" t="s">
        <v>134</v>
      </c>
      <c r="AW240" s="14" t="s">
        <v>31</v>
      </c>
      <c r="AX240" s="14" t="s">
        <v>74</v>
      </c>
      <c r="AY240" s="170" t="s">
        <v>127</v>
      </c>
    </row>
    <row r="241" spans="1:65" s="13" customFormat="1">
      <c r="B241" s="161"/>
      <c r="D241" s="162" t="s">
        <v>136</v>
      </c>
      <c r="E241" s="163" t="s">
        <v>1</v>
      </c>
      <c r="F241" s="164" t="s">
        <v>288</v>
      </c>
      <c r="H241" s="163" t="s">
        <v>1</v>
      </c>
      <c r="I241" s="165"/>
      <c r="L241" s="161"/>
      <c r="M241" s="166"/>
      <c r="N241" s="167"/>
      <c r="O241" s="167"/>
      <c r="P241" s="167"/>
      <c r="Q241" s="167"/>
      <c r="R241" s="167"/>
      <c r="S241" s="167"/>
      <c r="T241" s="168"/>
      <c r="AT241" s="163" t="s">
        <v>136</v>
      </c>
      <c r="AU241" s="163" t="s">
        <v>134</v>
      </c>
      <c r="AV241" s="13" t="s">
        <v>81</v>
      </c>
      <c r="AW241" s="13" t="s">
        <v>31</v>
      </c>
      <c r="AX241" s="13" t="s">
        <v>74</v>
      </c>
      <c r="AY241" s="163" t="s">
        <v>127</v>
      </c>
    </row>
    <row r="242" spans="1:65" s="14" customFormat="1">
      <c r="B242" s="169"/>
      <c r="D242" s="162" t="s">
        <v>136</v>
      </c>
      <c r="E242" s="170" t="s">
        <v>1</v>
      </c>
      <c r="F242" s="171" t="s">
        <v>289</v>
      </c>
      <c r="H242" s="172">
        <v>27</v>
      </c>
      <c r="I242" s="173"/>
      <c r="L242" s="169"/>
      <c r="M242" s="174"/>
      <c r="N242" s="175"/>
      <c r="O242" s="175"/>
      <c r="P242" s="175"/>
      <c r="Q242" s="175"/>
      <c r="R242" s="175"/>
      <c r="S242" s="175"/>
      <c r="T242" s="176"/>
      <c r="AT242" s="170" t="s">
        <v>136</v>
      </c>
      <c r="AU242" s="170" t="s">
        <v>134</v>
      </c>
      <c r="AV242" s="14" t="s">
        <v>134</v>
      </c>
      <c r="AW242" s="14" t="s">
        <v>31</v>
      </c>
      <c r="AX242" s="14" t="s">
        <v>74</v>
      </c>
      <c r="AY242" s="170" t="s">
        <v>127</v>
      </c>
    </row>
    <row r="243" spans="1:65" s="15" customFormat="1">
      <c r="B243" s="177"/>
      <c r="D243" s="162" t="s">
        <v>136</v>
      </c>
      <c r="E243" s="178" t="s">
        <v>1</v>
      </c>
      <c r="F243" s="179" t="s">
        <v>142</v>
      </c>
      <c r="H243" s="180">
        <v>311.27999999999997</v>
      </c>
      <c r="I243" s="181"/>
      <c r="L243" s="177"/>
      <c r="M243" s="182"/>
      <c r="N243" s="183"/>
      <c r="O243" s="183"/>
      <c r="P243" s="183"/>
      <c r="Q243" s="183"/>
      <c r="R243" s="183"/>
      <c r="S243" s="183"/>
      <c r="T243" s="184"/>
      <c r="AT243" s="178" t="s">
        <v>136</v>
      </c>
      <c r="AU243" s="178" t="s">
        <v>134</v>
      </c>
      <c r="AV243" s="15" t="s">
        <v>133</v>
      </c>
      <c r="AW243" s="15" t="s">
        <v>31</v>
      </c>
      <c r="AX243" s="15" t="s">
        <v>81</v>
      </c>
      <c r="AY243" s="178" t="s">
        <v>127</v>
      </c>
    </row>
    <row r="244" spans="1:65" s="2" customFormat="1" ht="44.25" customHeight="1">
      <c r="A244" s="33"/>
      <c r="B244" s="146"/>
      <c r="C244" s="147" t="s">
        <v>290</v>
      </c>
      <c r="D244" s="147" t="s">
        <v>129</v>
      </c>
      <c r="E244" s="148" t="s">
        <v>291</v>
      </c>
      <c r="F244" s="149" t="s">
        <v>292</v>
      </c>
      <c r="G244" s="150" t="s">
        <v>132</v>
      </c>
      <c r="H244" s="151">
        <v>353.97300000000001</v>
      </c>
      <c r="I244" s="152"/>
      <c r="J244" s="153">
        <f>ROUND(I244*H244,2)</f>
        <v>0</v>
      </c>
      <c r="K244" s="154"/>
      <c r="L244" s="34"/>
      <c r="M244" s="155" t="s">
        <v>1</v>
      </c>
      <c r="N244" s="156" t="s">
        <v>40</v>
      </c>
      <c r="O244" s="60"/>
      <c r="P244" s="157">
        <f>O244*H244</f>
        <v>0</v>
      </c>
      <c r="Q244" s="157">
        <v>0.68215999999999999</v>
      </c>
      <c r="R244" s="157">
        <f>Q244*H244</f>
        <v>241.46622168000002</v>
      </c>
      <c r="S244" s="157">
        <v>0</v>
      </c>
      <c r="T244" s="158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59" t="s">
        <v>133</v>
      </c>
      <c r="AT244" s="159" t="s">
        <v>129</v>
      </c>
      <c r="AU244" s="159" t="s">
        <v>134</v>
      </c>
      <c r="AY244" s="18" t="s">
        <v>127</v>
      </c>
      <c r="BE244" s="160">
        <f>IF(N244="základná",J244,0)</f>
        <v>0</v>
      </c>
      <c r="BF244" s="160">
        <f>IF(N244="znížená",J244,0)</f>
        <v>0</v>
      </c>
      <c r="BG244" s="160">
        <f>IF(N244="zákl. prenesená",J244,0)</f>
        <v>0</v>
      </c>
      <c r="BH244" s="160">
        <f>IF(N244="zníž. prenesená",J244,0)</f>
        <v>0</v>
      </c>
      <c r="BI244" s="160">
        <f>IF(N244="nulová",J244,0)</f>
        <v>0</v>
      </c>
      <c r="BJ244" s="18" t="s">
        <v>134</v>
      </c>
      <c r="BK244" s="160">
        <f>ROUND(I244*H244,2)</f>
        <v>0</v>
      </c>
      <c r="BL244" s="18" t="s">
        <v>133</v>
      </c>
      <c r="BM244" s="159" t="s">
        <v>293</v>
      </c>
    </row>
    <row r="245" spans="1:65" s="13" customFormat="1">
      <c r="B245" s="161"/>
      <c r="D245" s="162" t="s">
        <v>136</v>
      </c>
      <c r="E245" s="163" t="s">
        <v>1</v>
      </c>
      <c r="F245" s="164" t="s">
        <v>294</v>
      </c>
      <c r="H245" s="163" t="s">
        <v>1</v>
      </c>
      <c r="I245" s="165"/>
      <c r="L245" s="161"/>
      <c r="M245" s="166"/>
      <c r="N245" s="167"/>
      <c r="O245" s="167"/>
      <c r="P245" s="167"/>
      <c r="Q245" s="167"/>
      <c r="R245" s="167"/>
      <c r="S245" s="167"/>
      <c r="T245" s="168"/>
      <c r="AT245" s="163" t="s">
        <v>136</v>
      </c>
      <c r="AU245" s="163" t="s">
        <v>134</v>
      </c>
      <c r="AV245" s="13" t="s">
        <v>81</v>
      </c>
      <c r="AW245" s="13" t="s">
        <v>31</v>
      </c>
      <c r="AX245" s="13" t="s">
        <v>74</v>
      </c>
      <c r="AY245" s="163" t="s">
        <v>127</v>
      </c>
    </row>
    <row r="246" spans="1:65" s="13" customFormat="1">
      <c r="B246" s="161"/>
      <c r="D246" s="162" t="s">
        <v>136</v>
      </c>
      <c r="E246" s="163" t="s">
        <v>1</v>
      </c>
      <c r="F246" s="164" t="s">
        <v>280</v>
      </c>
      <c r="H246" s="163" t="s">
        <v>1</v>
      </c>
      <c r="I246" s="165"/>
      <c r="L246" s="161"/>
      <c r="M246" s="166"/>
      <c r="N246" s="167"/>
      <c r="O246" s="167"/>
      <c r="P246" s="167"/>
      <c r="Q246" s="167"/>
      <c r="R246" s="167"/>
      <c r="S246" s="167"/>
      <c r="T246" s="168"/>
      <c r="AT246" s="163" t="s">
        <v>136</v>
      </c>
      <c r="AU246" s="163" t="s">
        <v>134</v>
      </c>
      <c r="AV246" s="13" t="s">
        <v>81</v>
      </c>
      <c r="AW246" s="13" t="s">
        <v>31</v>
      </c>
      <c r="AX246" s="13" t="s">
        <v>74</v>
      </c>
      <c r="AY246" s="163" t="s">
        <v>127</v>
      </c>
    </row>
    <row r="247" spans="1:65" s="14" customFormat="1">
      <c r="B247" s="169"/>
      <c r="D247" s="162" t="s">
        <v>136</v>
      </c>
      <c r="E247" s="170" t="s">
        <v>1</v>
      </c>
      <c r="F247" s="171" t="s">
        <v>295</v>
      </c>
      <c r="H247" s="172">
        <v>79.320999999999998</v>
      </c>
      <c r="I247" s="173"/>
      <c r="L247" s="169"/>
      <c r="M247" s="174"/>
      <c r="N247" s="175"/>
      <c r="O247" s="175"/>
      <c r="P247" s="175"/>
      <c r="Q247" s="175"/>
      <c r="R247" s="175"/>
      <c r="S247" s="175"/>
      <c r="T247" s="176"/>
      <c r="AT247" s="170" t="s">
        <v>136</v>
      </c>
      <c r="AU247" s="170" t="s">
        <v>134</v>
      </c>
      <c r="AV247" s="14" t="s">
        <v>134</v>
      </c>
      <c r="AW247" s="14" t="s">
        <v>31</v>
      </c>
      <c r="AX247" s="14" t="s">
        <v>74</v>
      </c>
      <c r="AY247" s="170" t="s">
        <v>127</v>
      </c>
    </row>
    <row r="248" spans="1:65" s="14" customFormat="1">
      <c r="B248" s="169"/>
      <c r="D248" s="162" t="s">
        <v>136</v>
      </c>
      <c r="E248" s="170" t="s">
        <v>1</v>
      </c>
      <c r="F248" s="171" t="s">
        <v>296</v>
      </c>
      <c r="H248" s="172">
        <v>95.644000000000005</v>
      </c>
      <c r="I248" s="173"/>
      <c r="L248" s="169"/>
      <c r="M248" s="174"/>
      <c r="N248" s="175"/>
      <c r="O248" s="175"/>
      <c r="P248" s="175"/>
      <c r="Q248" s="175"/>
      <c r="R248" s="175"/>
      <c r="S248" s="175"/>
      <c r="T248" s="176"/>
      <c r="AT248" s="170" t="s">
        <v>136</v>
      </c>
      <c r="AU248" s="170" t="s">
        <v>134</v>
      </c>
      <c r="AV248" s="14" t="s">
        <v>134</v>
      </c>
      <c r="AW248" s="14" t="s">
        <v>31</v>
      </c>
      <c r="AX248" s="14" t="s">
        <v>74</v>
      </c>
      <c r="AY248" s="170" t="s">
        <v>127</v>
      </c>
    </row>
    <row r="249" spans="1:65" s="14" customFormat="1">
      <c r="B249" s="169"/>
      <c r="D249" s="162" t="s">
        <v>136</v>
      </c>
      <c r="E249" s="170" t="s">
        <v>1</v>
      </c>
      <c r="F249" s="171" t="s">
        <v>297</v>
      </c>
      <c r="H249" s="172">
        <v>-4.1900000000000004</v>
      </c>
      <c r="I249" s="173"/>
      <c r="L249" s="169"/>
      <c r="M249" s="174"/>
      <c r="N249" s="175"/>
      <c r="O249" s="175"/>
      <c r="P249" s="175"/>
      <c r="Q249" s="175"/>
      <c r="R249" s="175"/>
      <c r="S249" s="175"/>
      <c r="T249" s="176"/>
      <c r="AT249" s="170" t="s">
        <v>136</v>
      </c>
      <c r="AU249" s="170" t="s">
        <v>134</v>
      </c>
      <c r="AV249" s="14" t="s">
        <v>134</v>
      </c>
      <c r="AW249" s="14" t="s">
        <v>31</v>
      </c>
      <c r="AX249" s="14" t="s">
        <v>74</v>
      </c>
      <c r="AY249" s="170" t="s">
        <v>127</v>
      </c>
    </row>
    <row r="250" spans="1:65" s="14" customFormat="1">
      <c r="B250" s="169"/>
      <c r="D250" s="162" t="s">
        <v>136</v>
      </c>
      <c r="E250" s="170" t="s">
        <v>1</v>
      </c>
      <c r="F250" s="171" t="s">
        <v>298</v>
      </c>
      <c r="H250" s="172">
        <v>-10.38</v>
      </c>
      <c r="I250" s="173"/>
      <c r="L250" s="169"/>
      <c r="M250" s="174"/>
      <c r="N250" s="175"/>
      <c r="O250" s="175"/>
      <c r="P250" s="175"/>
      <c r="Q250" s="175"/>
      <c r="R250" s="175"/>
      <c r="S250" s="175"/>
      <c r="T250" s="176"/>
      <c r="AT250" s="170" t="s">
        <v>136</v>
      </c>
      <c r="AU250" s="170" t="s">
        <v>134</v>
      </c>
      <c r="AV250" s="14" t="s">
        <v>134</v>
      </c>
      <c r="AW250" s="14" t="s">
        <v>31</v>
      </c>
      <c r="AX250" s="14" t="s">
        <v>74</v>
      </c>
      <c r="AY250" s="170" t="s">
        <v>127</v>
      </c>
    </row>
    <row r="251" spans="1:65" s="14" customFormat="1">
      <c r="B251" s="169"/>
      <c r="D251" s="162" t="s">
        <v>136</v>
      </c>
      <c r="E251" s="170" t="s">
        <v>1</v>
      </c>
      <c r="F251" s="171" t="s">
        <v>299</v>
      </c>
      <c r="H251" s="172">
        <v>-9.3940000000000001</v>
      </c>
      <c r="I251" s="173"/>
      <c r="L251" s="169"/>
      <c r="M251" s="174"/>
      <c r="N251" s="175"/>
      <c r="O251" s="175"/>
      <c r="P251" s="175"/>
      <c r="Q251" s="175"/>
      <c r="R251" s="175"/>
      <c r="S251" s="175"/>
      <c r="T251" s="176"/>
      <c r="AT251" s="170" t="s">
        <v>136</v>
      </c>
      <c r="AU251" s="170" t="s">
        <v>134</v>
      </c>
      <c r="AV251" s="14" t="s">
        <v>134</v>
      </c>
      <c r="AW251" s="14" t="s">
        <v>31</v>
      </c>
      <c r="AX251" s="14" t="s">
        <v>74</v>
      </c>
      <c r="AY251" s="170" t="s">
        <v>127</v>
      </c>
    </row>
    <row r="252" spans="1:65" s="14" customFormat="1">
      <c r="B252" s="169"/>
      <c r="D252" s="162" t="s">
        <v>136</v>
      </c>
      <c r="E252" s="170" t="s">
        <v>1</v>
      </c>
      <c r="F252" s="171" t="s">
        <v>300</v>
      </c>
      <c r="H252" s="172">
        <v>-1.71</v>
      </c>
      <c r="I252" s="173"/>
      <c r="L252" s="169"/>
      <c r="M252" s="174"/>
      <c r="N252" s="175"/>
      <c r="O252" s="175"/>
      <c r="P252" s="175"/>
      <c r="Q252" s="175"/>
      <c r="R252" s="175"/>
      <c r="S252" s="175"/>
      <c r="T252" s="176"/>
      <c r="AT252" s="170" t="s">
        <v>136</v>
      </c>
      <c r="AU252" s="170" t="s">
        <v>134</v>
      </c>
      <c r="AV252" s="14" t="s">
        <v>134</v>
      </c>
      <c r="AW252" s="14" t="s">
        <v>31</v>
      </c>
      <c r="AX252" s="14" t="s">
        <v>74</v>
      </c>
      <c r="AY252" s="170" t="s">
        <v>127</v>
      </c>
    </row>
    <row r="253" spans="1:65" s="13" customFormat="1">
      <c r="B253" s="161"/>
      <c r="D253" s="162" t="s">
        <v>136</v>
      </c>
      <c r="E253" s="163" t="s">
        <v>1</v>
      </c>
      <c r="F253" s="164" t="s">
        <v>273</v>
      </c>
      <c r="H253" s="163" t="s">
        <v>1</v>
      </c>
      <c r="I253" s="165"/>
      <c r="L253" s="161"/>
      <c r="M253" s="166"/>
      <c r="N253" s="167"/>
      <c r="O253" s="167"/>
      <c r="P253" s="167"/>
      <c r="Q253" s="167"/>
      <c r="R253" s="167"/>
      <c r="S253" s="167"/>
      <c r="T253" s="168"/>
      <c r="AT253" s="163" t="s">
        <v>136</v>
      </c>
      <c r="AU253" s="163" t="s">
        <v>134</v>
      </c>
      <c r="AV253" s="13" t="s">
        <v>81</v>
      </c>
      <c r="AW253" s="13" t="s">
        <v>31</v>
      </c>
      <c r="AX253" s="13" t="s">
        <v>74</v>
      </c>
      <c r="AY253" s="163" t="s">
        <v>127</v>
      </c>
    </row>
    <row r="254" spans="1:65" s="14" customFormat="1">
      <c r="B254" s="169"/>
      <c r="D254" s="162" t="s">
        <v>136</v>
      </c>
      <c r="E254" s="170" t="s">
        <v>1</v>
      </c>
      <c r="F254" s="171" t="s">
        <v>301</v>
      </c>
      <c r="H254" s="172">
        <v>63.792000000000002</v>
      </c>
      <c r="I254" s="173"/>
      <c r="L254" s="169"/>
      <c r="M254" s="174"/>
      <c r="N254" s="175"/>
      <c r="O254" s="175"/>
      <c r="P254" s="175"/>
      <c r="Q254" s="175"/>
      <c r="R254" s="175"/>
      <c r="S254" s="175"/>
      <c r="T254" s="176"/>
      <c r="AT254" s="170" t="s">
        <v>136</v>
      </c>
      <c r="AU254" s="170" t="s">
        <v>134</v>
      </c>
      <c r="AV254" s="14" t="s">
        <v>134</v>
      </c>
      <c r="AW254" s="14" t="s">
        <v>31</v>
      </c>
      <c r="AX254" s="14" t="s">
        <v>74</v>
      </c>
      <c r="AY254" s="170" t="s">
        <v>127</v>
      </c>
    </row>
    <row r="255" spans="1:65" s="14" customFormat="1">
      <c r="B255" s="169"/>
      <c r="D255" s="162" t="s">
        <v>136</v>
      </c>
      <c r="E255" s="170" t="s">
        <v>1</v>
      </c>
      <c r="F255" s="171" t="s">
        <v>302</v>
      </c>
      <c r="H255" s="172">
        <v>73.427000000000007</v>
      </c>
      <c r="I255" s="173"/>
      <c r="L255" s="169"/>
      <c r="M255" s="174"/>
      <c r="N255" s="175"/>
      <c r="O255" s="175"/>
      <c r="P255" s="175"/>
      <c r="Q255" s="175"/>
      <c r="R255" s="175"/>
      <c r="S255" s="175"/>
      <c r="T255" s="176"/>
      <c r="AT255" s="170" t="s">
        <v>136</v>
      </c>
      <c r="AU255" s="170" t="s">
        <v>134</v>
      </c>
      <c r="AV255" s="14" t="s">
        <v>134</v>
      </c>
      <c r="AW255" s="14" t="s">
        <v>31</v>
      </c>
      <c r="AX255" s="14" t="s">
        <v>74</v>
      </c>
      <c r="AY255" s="170" t="s">
        <v>127</v>
      </c>
    </row>
    <row r="256" spans="1:65" s="14" customFormat="1">
      <c r="B256" s="169"/>
      <c r="D256" s="162" t="s">
        <v>136</v>
      </c>
      <c r="E256" s="170" t="s">
        <v>1</v>
      </c>
      <c r="F256" s="171" t="s">
        <v>303</v>
      </c>
      <c r="H256" s="172">
        <v>-30.922999999999998</v>
      </c>
      <c r="I256" s="173"/>
      <c r="L256" s="169"/>
      <c r="M256" s="174"/>
      <c r="N256" s="175"/>
      <c r="O256" s="175"/>
      <c r="P256" s="175"/>
      <c r="Q256" s="175"/>
      <c r="R256" s="175"/>
      <c r="S256" s="175"/>
      <c r="T256" s="176"/>
      <c r="AT256" s="170" t="s">
        <v>136</v>
      </c>
      <c r="AU256" s="170" t="s">
        <v>134</v>
      </c>
      <c r="AV256" s="14" t="s">
        <v>134</v>
      </c>
      <c r="AW256" s="14" t="s">
        <v>31</v>
      </c>
      <c r="AX256" s="14" t="s">
        <v>74</v>
      </c>
      <c r="AY256" s="170" t="s">
        <v>127</v>
      </c>
    </row>
    <row r="257" spans="1:65" s="14" customFormat="1">
      <c r="B257" s="169"/>
      <c r="D257" s="162" t="s">
        <v>136</v>
      </c>
      <c r="E257" s="170" t="s">
        <v>1</v>
      </c>
      <c r="F257" s="171" t="s">
        <v>304</v>
      </c>
      <c r="H257" s="172">
        <v>-3.899</v>
      </c>
      <c r="I257" s="173"/>
      <c r="L257" s="169"/>
      <c r="M257" s="174"/>
      <c r="N257" s="175"/>
      <c r="O257" s="175"/>
      <c r="P257" s="175"/>
      <c r="Q257" s="175"/>
      <c r="R257" s="175"/>
      <c r="S257" s="175"/>
      <c r="T257" s="176"/>
      <c r="AT257" s="170" t="s">
        <v>136</v>
      </c>
      <c r="AU257" s="170" t="s">
        <v>134</v>
      </c>
      <c r="AV257" s="14" t="s">
        <v>134</v>
      </c>
      <c r="AW257" s="14" t="s">
        <v>31</v>
      </c>
      <c r="AX257" s="14" t="s">
        <v>74</v>
      </c>
      <c r="AY257" s="170" t="s">
        <v>127</v>
      </c>
    </row>
    <row r="258" spans="1:65" s="13" customFormat="1">
      <c r="B258" s="161"/>
      <c r="D258" s="162" t="s">
        <v>136</v>
      </c>
      <c r="E258" s="163" t="s">
        <v>1</v>
      </c>
      <c r="F258" s="164" t="s">
        <v>275</v>
      </c>
      <c r="H258" s="163" t="s">
        <v>1</v>
      </c>
      <c r="I258" s="165"/>
      <c r="L258" s="161"/>
      <c r="M258" s="166"/>
      <c r="N258" s="167"/>
      <c r="O258" s="167"/>
      <c r="P258" s="167"/>
      <c r="Q258" s="167"/>
      <c r="R258" s="167"/>
      <c r="S258" s="167"/>
      <c r="T258" s="168"/>
      <c r="AT258" s="163" t="s">
        <v>136</v>
      </c>
      <c r="AU258" s="163" t="s">
        <v>134</v>
      </c>
      <c r="AV258" s="13" t="s">
        <v>81</v>
      </c>
      <c r="AW258" s="13" t="s">
        <v>31</v>
      </c>
      <c r="AX258" s="13" t="s">
        <v>74</v>
      </c>
      <c r="AY258" s="163" t="s">
        <v>127</v>
      </c>
    </row>
    <row r="259" spans="1:65" s="14" customFormat="1">
      <c r="B259" s="169"/>
      <c r="D259" s="162" t="s">
        <v>136</v>
      </c>
      <c r="E259" s="170" t="s">
        <v>1</v>
      </c>
      <c r="F259" s="171" t="s">
        <v>305</v>
      </c>
      <c r="H259" s="172">
        <v>63.68</v>
      </c>
      <c r="I259" s="173"/>
      <c r="L259" s="169"/>
      <c r="M259" s="174"/>
      <c r="N259" s="175"/>
      <c r="O259" s="175"/>
      <c r="P259" s="175"/>
      <c r="Q259" s="175"/>
      <c r="R259" s="175"/>
      <c r="S259" s="175"/>
      <c r="T259" s="176"/>
      <c r="AT259" s="170" t="s">
        <v>136</v>
      </c>
      <c r="AU259" s="170" t="s">
        <v>134</v>
      </c>
      <c r="AV259" s="14" t="s">
        <v>134</v>
      </c>
      <c r="AW259" s="14" t="s">
        <v>31</v>
      </c>
      <c r="AX259" s="14" t="s">
        <v>74</v>
      </c>
      <c r="AY259" s="170" t="s">
        <v>127</v>
      </c>
    </row>
    <row r="260" spans="1:65" s="14" customFormat="1">
      <c r="B260" s="169"/>
      <c r="D260" s="162" t="s">
        <v>136</v>
      </c>
      <c r="E260" s="170" t="s">
        <v>1</v>
      </c>
      <c r="F260" s="171" t="s">
        <v>302</v>
      </c>
      <c r="H260" s="172">
        <v>73.427000000000007</v>
      </c>
      <c r="I260" s="173"/>
      <c r="L260" s="169"/>
      <c r="M260" s="174"/>
      <c r="N260" s="175"/>
      <c r="O260" s="175"/>
      <c r="P260" s="175"/>
      <c r="Q260" s="175"/>
      <c r="R260" s="175"/>
      <c r="S260" s="175"/>
      <c r="T260" s="176"/>
      <c r="AT260" s="170" t="s">
        <v>136</v>
      </c>
      <c r="AU260" s="170" t="s">
        <v>134</v>
      </c>
      <c r="AV260" s="14" t="s">
        <v>134</v>
      </c>
      <c r="AW260" s="14" t="s">
        <v>31</v>
      </c>
      <c r="AX260" s="14" t="s">
        <v>74</v>
      </c>
      <c r="AY260" s="170" t="s">
        <v>127</v>
      </c>
    </row>
    <row r="261" spans="1:65" s="14" customFormat="1">
      <c r="B261" s="169"/>
      <c r="D261" s="162" t="s">
        <v>136</v>
      </c>
      <c r="E261" s="170" t="s">
        <v>1</v>
      </c>
      <c r="F261" s="171" t="s">
        <v>303</v>
      </c>
      <c r="H261" s="172">
        <v>-30.922999999999998</v>
      </c>
      <c r="I261" s="173"/>
      <c r="L261" s="169"/>
      <c r="M261" s="174"/>
      <c r="N261" s="175"/>
      <c r="O261" s="175"/>
      <c r="P261" s="175"/>
      <c r="Q261" s="175"/>
      <c r="R261" s="175"/>
      <c r="S261" s="175"/>
      <c r="T261" s="176"/>
      <c r="AT261" s="170" t="s">
        <v>136</v>
      </c>
      <c r="AU261" s="170" t="s">
        <v>134</v>
      </c>
      <c r="AV261" s="14" t="s">
        <v>134</v>
      </c>
      <c r="AW261" s="14" t="s">
        <v>31</v>
      </c>
      <c r="AX261" s="14" t="s">
        <v>74</v>
      </c>
      <c r="AY261" s="170" t="s">
        <v>127</v>
      </c>
    </row>
    <row r="262" spans="1:65" s="14" customFormat="1">
      <c r="B262" s="169"/>
      <c r="D262" s="162" t="s">
        <v>136</v>
      </c>
      <c r="E262" s="170" t="s">
        <v>1</v>
      </c>
      <c r="F262" s="171" t="s">
        <v>304</v>
      </c>
      <c r="H262" s="172">
        <v>-3.899</v>
      </c>
      <c r="I262" s="173"/>
      <c r="L262" s="169"/>
      <c r="M262" s="174"/>
      <c r="N262" s="175"/>
      <c r="O262" s="175"/>
      <c r="P262" s="175"/>
      <c r="Q262" s="175"/>
      <c r="R262" s="175"/>
      <c r="S262" s="175"/>
      <c r="T262" s="176"/>
      <c r="AT262" s="170" t="s">
        <v>136</v>
      </c>
      <c r="AU262" s="170" t="s">
        <v>134</v>
      </c>
      <c r="AV262" s="14" t="s">
        <v>134</v>
      </c>
      <c r="AW262" s="14" t="s">
        <v>31</v>
      </c>
      <c r="AX262" s="14" t="s">
        <v>74</v>
      </c>
      <c r="AY262" s="170" t="s">
        <v>127</v>
      </c>
    </row>
    <row r="263" spans="1:65" s="15" customFormat="1">
      <c r="B263" s="177"/>
      <c r="D263" s="162" t="s">
        <v>136</v>
      </c>
      <c r="E263" s="178" t="s">
        <v>1</v>
      </c>
      <c r="F263" s="179" t="s">
        <v>142</v>
      </c>
      <c r="H263" s="180">
        <v>353.97300000000001</v>
      </c>
      <c r="I263" s="181"/>
      <c r="L263" s="177"/>
      <c r="M263" s="182"/>
      <c r="N263" s="183"/>
      <c r="O263" s="183"/>
      <c r="P263" s="183"/>
      <c r="Q263" s="183"/>
      <c r="R263" s="183"/>
      <c r="S263" s="183"/>
      <c r="T263" s="184"/>
      <c r="AT263" s="178" t="s">
        <v>136</v>
      </c>
      <c r="AU263" s="178" t="s">
        <v>134</v>
      </c>
      <c r="AV263" s="15" t="s">
        <v>133</v>
      </c>
      <c r="AW263" s="15" t="s">
        <v>31</v>
      </c>
      <c r="AX263" s="15" t="s">
        <v>81</v>
      </c>
      <c r="AY263" s="178" t="s">
        <v>127</v>
      </c>
    </row>
    <row r="264" spans="1:65" s="2" customFormat="1" ht="24.2" customHeight="1">
      <c r="A264" s="33"/>
      <c r="B264" s="146"/>
      <c r="C264" s="147" t="s">
        <v>306</v>
      </c>
      <c r="D264" s="147" t="s">
        <v>129</v>
      </c>
      <c r="E264" s="148" t="s">
        <v>307</v>
      </c>
      <c r="F264" s="149" t="s">
        <v>308</v>
      </c>
      <c r="G264" s="150" t="s">
        <v>309</v>
      </c>
      <c r="H264" s="151">
        <v>35</v>
      </c>
      <c r="I264" s="152"/>
      <c r="J264" s="153">
        <f t="shared" ref="J264:J269" si="0">ROUND(I264*H264,2)</f>
        <v>0</v>
      </c>
      <c r="K264" s="154"/>
      <c r="L264" s="34"/>
      <c r="M264" s="155" t="s">
        <v>1</v>
      </c>
      <c r="N264" s="156" t="s">
        <v>40</v>
      </c>
      <c r="O264" s="60"/>
      <c r="P264" s="157">
        <f t="shared" ref="P264:P269" si="1">O264*H264</f>
        <v>0</v>
      </c>
      <c r="Q264" s="157">
        <v>3.7740000000000003E-2</v>
      </c>
      <c r="R264" s="157">
        <f t="shared" ref="R264:R269" si="2">Q264*H264</f>
        <v>1.3209000000000002</v>
      </c>
      <c r="S264" s="157">
        <v>0</v>
      </c>
      <c r="T264" s="158">
        <f t="shared" ref="T264:T269" si="3"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9" t="s">
        <v>133</v>
      </c>
      <c r="AT264" s="159" t="s">
        <v>129</v>
      </c>
      <c r="AU264" s="159" t="s">
        <v>134</v>
      </c>
      <c r="AY264" s="18" t="s">
        <v>127</v>
      </c>
      <c r="BE264" s="160">
        <f t="shared" ref="BE264:BE269" si="4">IF(N264="základná",J264,0)</f>
        <v>0</v>
      </c>
      <c r="BF264" s="160">
        <f t="shared" ref="BF264:BF269" si="5">IF(N264="znížená",J264,0)</f>
        <v>0</v>
      </c>
      <c r="BG264" s="160">
        <f t="shared" ref="BG264:BG269" si="6">IF(N264="zákl. prenesená",J264,0)</f>
        <v>0</v>
      </c>
      <c r="BH264" s="160">
        <f t="shared" ref="BH264:BH269" si="7">IF(N264="zníž. prenesená",J264,0)</f>
        <v>0</v>
      </c>
      <c r="BI264" s="160">
        <f t="shared" ref="BI264:BI269" si="8">IF(N264="nulová",J264,0)</f>
        <v>0</v>
      </c>
      <c r="BJ264" s="18" t="s">
        <v>134</v>
      </c>
      <c r="BK264" s="160">
        <f t="shared" ref="BK264:BK269" si="9">ROUND(I264*H264,2)</f>
        <v>0</v>
      </c>
      <c r="BL264" s="18" t="s">
        <v>133</v>
      </c>
      <c r="BM264" s="159" t="s">
        <v>310</v>
      </c>
    </row>
    <row r="265" spans="1:65" s="2" customFormat="1" ht="24.2" customHeight="1">
      <c r="A265" s="33"/>
      <c r="B265" s="146"/>
      <c r="C265" s="147" t="s">
        <v>311</v>
      </c>
      <c r="D265" s="147" t="s">
        <v>129</v>
      </c>
      <c r="E265" s="148" t="s">
        <v>312</v>
      </c>
      <c r="F265" s="149" t="s">
        <v>313</v>
      </c>
      <c r="G265" s="150" t="s">
        <v>309</v>
      </c>
      <c r="H265" s="151">
        <v>210</v>
      </c>
      <c r="I265" s="152"/>
      <c r="J265" s="153">
        <f t="shared" si="0"/>
        <v>0</v>
      </c>
      <c r="K265" s="154"/>
      <c r="L265" s="34"/>
      <c r="M265" s="155" t="s">
        <v>1</v>
      </c>
      <c r="N265" s="156" t="s">
        <v>40</v>
      </c>
      <c r="O265" s="60"/>
      <c r="P265" s="157">
        <f t="shared" si="1"/>
        <v>0</v>
      </c>
      <c r="Q265" s="157">
        <v>2.9899999999999999E-2</v>
      </c>
      <c r="R265" s="157">
        <f t="shared" si="2"/>
        <v>6.2789999999999999</v>
      </c>
      <c r="S265" s="157">
        <v>0</v>
      </c>
      <c r="T265" s="158">
        <f t="shared" si="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59" t="s">
        <v>133</v>
      </c>
      <c r="AT265" s="159" t="s">
        <v>129</v>
      </c>
      <c r="AU265" s="159" t="s">
        <v>134</v>
      </c>
      <c r="AY265" s="18" t="s">
        <v>127</v>
      </c>
      <c r="BE265" s="160">
        <f t="shared" si="4"/>
        <v>0</v>
      </c>
      <c r="BF265" s="160">
        <f t="shared" si="5"/>
        <v>0</v>
      </c>
      <c r="BG265" s="160">
        <f t="shared" si="6"/>
        <v>0</v>
      </c>
      <c r="BH265" s="160">
        <f t="shared" si="7"/>
        <v>0</v>
      </c>
      <c r="BI265" s="160">
        <f t="shared" si="8"/>
        <v>0</v>
      </c>
      <c r="BJ265" s="18" t="s">
        <v>134</v>
      </c>
      <c r="BK265" s="160">
        <f t="shared" si="9"/>
        <v>0</v>
      </c>
      <c r="BL265" s="18" t="s">
        <v>133</v>
      </c>
      <c r="BM265" s="159" t="s">
        <v>314</v>
      </c>
    </row>
    <row r="266" spans="1:65" s="2" customFormat="1" ht="21.75" customHeight="1">
      <c r="A266" s="33"/>
      <c r="B266" s="146"/>
      <c r="C266" s="147" t="s">
        <v>315</v>
      </c>
      <c r="D266" s="147" t="s">
        <v>129</v>
      </c>
      <c r="E266" s="148" t="s">
        <v>316</v>
      </c>
      <c r="F266" s="149" t="s">
        <v>317</v>
      </c>
      <c r="G266" s="150" t="s">
        <v>132</v>
      </c>
      <c r="H266" s="151">
        <v>15</v>
      </c>
      <c r="I266" s="152"/>
      <c r="J266" s="153">
        <f t="shared" si="0"/>
        <v>0</v>
      </c>
      <c r="K266" s="154"/>
      <c r="L266" s="34"/>
      <c r="M266" s="155" t="s">
        <v>1</v>
      </c>
      <c r="N266" s="156" t="s">
        <v>40</v>
      </c>
      <c r="O266" s="60"/>
      <c r="P266" s="157">
        <f t="shared" si="1"/>
        <v>0</v>
      </c>
      <c r="Q266" s="157">
        <v>2.4160300000000001</v>
      </c>
      <c r="R266" s="157">
        <f t="shared" si="2"/>
        <v>36.240450000000003</v>
      </c>
      <c r="S266" s="157">
        <v>0</v>
      </c>
      <c r="T266" s="158">
        <f t="shared" si="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59" t="s">
        <v>133</v>
      </c>
      <c r="AT266" s="159" t="s">
        <v>129</v>
      </c>
      <c r="AU266" s="159" t="s">
        <v>134</v>
      </c>
      <c r="AY266" s="18" t="s">
        <v>127</v>
      </c>
      <c r="BE266" s="160">
        <f t="shared" si="4"/>
        <v>0</v>
      </c>
      <c r="BF266" s="160">
        <f t="shared" si="5"/>
        <v>0</v>
      </c>
      <c r="BG266" s="160">
        <f t="shared" si="6"/>
        <v>0</v>
      </c>
      <c r="BH266" s="160">
        <f t="shared" si="7"/>
        <v>0</v>
      </c>
      <c r="BI266" s="160">
        <f t="shared" si="8"/>
        <v>0</v>
      </c>
      <c r="BJ266" s="18" t="s">
        <v>134</v>
      </c>
      <c r="BK266" s="160">
        <f t="shared" si="9"/>
        <v>0</v>
      </c>
      <c r="BL266" s="18" t="s">
        <v>133</v>
      </c>
      <c r="BM266" s="159" t="s">
        <v>318</v>
      </c>
    </row>
    <row r="267" spans="1:65" s="2" customFormat="1" ht="24.2" customHeight="1">
      <c r="A267" s="33"/>
      <c r="B267" s="146"/>
      <c r="C267" s="147" t="s">
        <v>319</v>
      </c>
      <c r="D267" s="147" t="s">
        <v>129</v>
      </c>
      <c r="E267" s="148" t="s">
        <v>320</v>
      </c>
      <c r="F267" s="149" t="s">
        <v>321</v>
      </c>
      <c r="G267" s="150" t="s">
        <v>194</v>
      </c>
      <c r="H267" s="151">
        <v>150</v>
      </c>
      <c r="I267" s="152"/>
      <c r="J267" s="153">
        <f t="shared" si="0"/>
        <v>0</v>
      </c>
      <c r="K267" s="154"/>
      <c r="L267" s="34"/>
      <c r="M267" s="155" t="s">
        <v>1</v>
      </c>
      <c r="N267" s="156" t="s">
        <v>40</v>
      </c>
      <c r="O267" s="60"/>
      <c r="P267" s="157">
        <f t="shared" si="1"/>
        <v>0</v>
      </c>
      <c r="Q267" s="157">
        <v>7.2500000000000004E-3</v>
      </c>
      <c r="R267" s="157">
        <f t="shared" si="2"/>
        <v>1.0875000000000001</v>
      </c>
      <c r="S267" s="157">
        <v>0</v>
      </c>
      <c r="T267" s="158">
        <f t="shared" si="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59" t="s">
        <v>133</v>
      </c>
      <c r="AT267" s="159" t="s">
        <v>129</v>
      </c>
      <c r="AU267" s="159" t="s">
        <v>134</v>
      </c>
      <c r="AY267" s="18" t="s">
        <v>127</v>
      </c>
      <c r="BE267" s="160">
        <f t="shared" si="4"/>
        <v>0</v>
      </c>
      <c r="BF267" s="160">
        <f t="shared" si="5"/>
        <v>0</v>
      </c>
      <c r="BG267" s="160">
        <f t="shared" si="6"/>
        <v>0</v>
      </c>
      <c r="BH267" s="160">
        <f t="shared" si="7"/>
        <v>0</v>
      </c>
      <c r="BI267" s="160">
        <f t="shared" si="8"/>
        <v>0</v>
      </c>
      <c r="BJ267" s="18" t="s">
        <v>134</v>
      </c>
      <c r="BK267" s="160">
        <f t="shared" si="9"/>
        <v>0</v>
      </c>
      <c r="BL267" s="18" t="s">
        <v>133</v>
      </c>
      <c r="BM267" s="159" t="s">
        <v>322</v>
      </c>
    </row>
    <row r="268" spans="1:65" s="2" customFormat="1" ht="24.2" customHeight="1">
      <c r="A268" s="33"/>
      <c r="B268" s="146"/>
      <c r="C268" s="147" t="s">
        <v>323</v>
      </c>
      <c r="D268" s="147" t="s">
        <v>129</v>
      </c>
      <c r="E268" s="148" t="s">
        <v>324</v>
      </c>
      <c r="F268" s="149" t="s">
        <v>325</v>
      </c>
      <c r="G268" s="150" t="s">
        <v>194</v>
      </c>
      <c r="H268" s="151">
        <v>150</v>
      </c>
      <c r="I268" s="152"/>
      <c r="J268" s="153">
        <f t="shared" si="0"/>
        <v>0</v>
      </c>
      <c r="K268" s="154"/>
      <c r="L268" s="34"/>
      <c r="M268" s="155" t="s">
        <v>1</v>
      </c>
      <c r="N268" s="156" t="s">
        <v>40</v>
      </c>
      <c r="O268" s="60"/>
      <c r="P268" s="157">
        <f t="shared" si="1"/>
        <v>0</v>
      </c>
      <c r="Q268" s="157">
        <v>0</v>
      </c>
      <c r="R268" s="157">
        <f t="shared" si="2"/>
        <v>0</v>
      </c>
      <c r="S268" s="157">
        <v>0</v>
      </c>
      <c r="T268" s="158">
        <f t="shared" si="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9" t="s">
        <v>133</v>
      </c>
      <c r="AT268" s="159" t="s">
        <v>129</v>
      </c>
      <c r="AU268" s="159" t="s">
        <v>134</v>
      </c>
      <c r="AY268" s="18" t="s">
        <v>127</v>
      </c>
      <c r="BE268" s="160">
        <f t="shared" si="4"/>
        <v>0</v>
      </c>
      <c r="BF268" s="160">
        <f t="shared" si="5"/>
        <v>0</v>
      </c>
      <c r="BG268" s="160">
        <f t="shared" si="6"/>
        <v>0</v>
      </c>
      <c r="BH268" s="160">
        <f t="shared" si="7"/>
        <v>0</v>
      </c>
      <c r="BI268" s="160">
        <f t="shared" si="8"/>
        <v>0</v>
      </c>
      <c r="BJ268" s="18" t="s">
        <v>134</v>
      </c>
      <c r="BK268" s="160">
        <f t="shared" si="9"/>
        <v>0</v>
      </c>
      <c r="BL268" s="18" t="s">
        <v>133</v>
      </c>
      <c r="BM268" s="159" t="s">
        <v>326</v>
      </c>
    </row>
    <row r="269" spans="1:65" s="2" customFormat="1" ht="16.5" customHeight="1">
      <c r="A269" s="33"/>
      <c r="B269" s="146"/>
      <c r="C269" s="147" t="s">
        <v>327</v>
      </c>
      <c r="D269" s="147" t="s">
        <v>129</v>
      </c>
      <c r="E269" s="148" t="s">
        <v>328</v>
      </c>
      <c r="F269" s="149" t="s">
        <v>329</v>
      </c>
      <c r="G269" s="150" t="s">
        <v>188</v>
      </c>
      <c r="H269" s="151">
        <v>2.1</v>
      </c>
      <c r="I269" s="152"/>
      <c r="J269" s="153">
        <f t="shared" si="0"/>
        <v>0</v>
      </c>
      <c r="K269" s="154"/>
      <c r="L269" s="34"/>
      <c r="M269" s="155" t="s">
        <v>1</v>
      </c>
      <c r="N269" s="156" t="s">
        <v>40</v>
      </c>
      <c r="O269" s="60"/>
      <c r="P269" s="157">
        <f t="shared" si="1"/>
        <v>0</v>
      </c>
      <c r="Q269" s="157">
        <v>1.01145</v>
      </c>
      <c r="R269" s="157">
        <f t="shared" si="2"/>
        <v>2.1240450000000002</v>
      </c>
      <c r="S269" s="157">
        <v>0</v>
      </c>
      <c r="T269" s="158">
        <f t="shared" si="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9" t="s">
        <v>133</v>
      </c>
      <c r="AT269" s="159" t="s">
        <v>129</v>
      </c>
      <c r="AU269" s="159" t="s">
        <v>134</v>
      </c>
      <c r="AY269" s="18" t="s">
        <v>127</v>
      </c>
      <c r="BE269" s="160">
        <f t="shared" si="4"/>
        <v>0</v>
      </c>
      <c r="BF269" s="160">
        <f t="shared" si="5"/>
        <v>0</v>
      </c>
      <c r="BG269" s="160">
        <f t="shared" si="6"/>
        <v>0</v>
      </c>
      <c r="BH269" s="160">
        <f t="shared" si="7"/>
        <v>0</v>
      </c>
      <c r="BI269" s="160">
        <f t="shared" si="8"/>
        <v>0</v>
      </c>
      <c r="BJ269" s="18" t="s">
        <v>134</v>
      </c>
      <c r="BK269" s="160">
        <f t="shared" si="9"/>
        <v>0</v>
      </c>
      <c r="BL269" s="18" t="s">
        <v>133</v>
      </c>
      <c r="BM269" s="159" t="s">
        <v>330</v>
      </c>
    </row>
    <row r="270" spans="1:65" s="14" customFormat="1">
      <c r="B270" s="169"/>
      <c r="D270" s="162" t="s">
        <v>136</v>
      </c>
      <c r="E270" s="170" t="s">
        <v>1</v>
      </c>
      <c r="F270" s="171" t="s">
        <v>331</v>
      </c>
      <c r="H270" s="172">
        <v>2.1</v>
      </c>
      <c r="I270" s="173"/>
      <c r="L270" s="169"/>
      <c r="M270" s="174"/>
      <c r="N270" s="175"/>
      <c r="O270" s="175"/>
      <c r="P270" s="175"/>
      <c r="Q270" s="175"/>
      <c r="R270" s="175"/>
      <c r="S270" s="175"/>
      <c r="T270" s="176"/>
      <c r="AT270" s="170" t="s">
        <v>136</v>
      </c>
      <c r="AU270" s="170" t="s">
        <v>134</v>
      </c>
      <c r="AV270" s="14" t="s">
        <v>134</v>
      </c>
      <c r="AW270" s="14" t="s">
        <v>31</v>
      </c>
      <c r="AX270" s="14" t="s">
        <v>81</v>
      </c>
      <c r="AY270" s="170" t="s">
        <v>127</v>
      </c>
    </row>
    <row r="271" spans="1:65" s="2" customFormat="1" ht="33" customHeight="1">
      <c r="A271" s="33"/>
      <c r="B271" s="146"/>
      <c r="C271" s="147" t="s">
        <v>332</v>
      </c>
      <c r="D271" s="147" t="s">
        <v>129</v>
      </c>
      <c r="E271" s="148" t="s">
        <v>333</v>
      </c>
      <c r="F271" s="149" t="s">
        <v>334</v>
      </c>
      <c r="G271" s="150" t="s">
        <v>132</v>
      </c>
      <c r="H271" s="151">
        <v>12.773999999999999</v>
      </c>
      <c r="I271" s="152"/>
      <c r="J271" s="153">
        <f>ROUND(I271*H271,2)</f>
        <v>0</v>
      </c>
      <c r="K271" s="154"/>
      <c r="L271" s="34"/>
      <c r="M271" s="155" t="s">
        <v>1</v>
      </c>
      <c r="N271" s="156" t="s">
        <v>40</v>
      </c>
      <c r="O271" s="60"/>
      <c r="P271" s="157">
        <f>O271*H271</f>
        <v>0</v>
      </c>
      <c r="Q271" s="157">
        <v>2.4017599999999999</v>
      </c>
      <c r="R271" s="157">
        <f>Q271*H271</f>
        <v>30.680082239999997</v>
      </c>
      <c r="S271" s="157">
        <v>0</v>
      </c>
      <c r="T271" s="158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59" t="s">
        <v>133</v>
      </c>
      <c r="AT271" s="159" t="s">
        <v>129</v>
      </c>
      <c r="AU271" s="159" t="s">
        <v>134</v>
      </c>
      <c r="AY271" s="18" t="s">
        <v>127</v>
      </c>
      <c r="BE271" s="160">
        <f>IF(N271="základná",J271,0)</f>
        <v>0</v>
      </c>
      <c r="BF271" s="160">
        <f>IF(N271="znížená",J271,0)</f>
        <v>0</v>
      </c>
      <c r="BG271" s="160">
        <f>IF(N271="zákl. prenesená",J271,0)</f>
        <v>0</v>
      </c>
      <c r="BH271" s="160">
        <f>IF(N271="zníž. prenesená",J271,0)</f>
        <v>0</v>
      </c>
      <c r="BI271" s="160">
        <f>IF(N271="nulová",J271,0)</f>
        <v>0</v>
      </c>
      <c r="BJ271" s="18" t="s">
        <v>134</v>
      </c>
      <c r="BK271" s="160">
        <f>ROUND(I271*H271,2)</f>
        <v>0</v>
      </c>
      <c r="BL271" s="18" t="s">
        <v>133</v>
      </c>
      <c r="BM271" s="159" t="s">
        <v>335</v>
      </c>
    </row>
    <row r="272" spans="1:65" s="13" customFormat="1">
      <c r="B272" s="161"/>
      <c r="D272" s="162" t="s">
        <v>136</v>
      </c>
      <c r="E272" s="163" t="s">
        <v>1</v>
      </c>
      <c r="F272" s="164" t="s">
        <v>280</v>
      </c>
      <c r="H272" s="163" t="s">
        <v>1</v>
      </c>
      <c r="I272" s="165"/>
      <c r="L272" s="161"/>
      <c r="M272" s="166"/>
      <c r="N272" s="167"/>
      <c r="O272" s="167"/>
      <c r="P272" s="167"/>
      <c r="Q272" s="167"/>
      <c r="R272" s="167"/>
      <c r="S272" s="167"/>
      <c r="T272" s="168"/>
      <c r="AT272" s="163" t="s">
        <v>136</v>
      </c>
      <c r="AU272" s="163" t="s">
        <v>134</v>
      </c>
      <c r="AV272" s="13" t="s">
        <v>81</v>
      </c>
      <c r="AW272" s="13" t="s">
        <v>31</v>
      </c>
      <c r="AX272" s="13" t="s">
        <v>74</v>
      </c>
      <c r="AY272" s="163" t="s">
        <v>127</v>
      </c>
    </row>
    <row r="273" spans="1:65" s="14" customFormat="1">
      <c r="B273" s="169"/>
      <c r="D273" s="162" t="s">
        <v>136</v>
      </c>
      <c r="E273" s="170" t="s">
        <v>1</v>
      </c>
      <c r="F273" s="171" t="s">
        <v>336</v>
      </c>
      <c r="H273" s="172">
        <v>3.996</v>
      </c>
      <c r="I273" s="173"/>
      <c r="L273" s="169"/>
      <c r="M273" s="174"/>
      <c r="N273" s="175"/>
      <c r="O273" s="175"/>
      <c r="P273" s="175"/>
      <c r="Q273" s="175"/>
      <c r="R273" s="175"/>
      <c r="S273" s="175"/>
      <c r="T273" s="176"/>
      <c r="AT273" s="170" t="s">
        <v>136</v>
      </c>
      <c r="AU273" s="170" t="s">
        <v>134</v>
      </c>
      <c r="AV273" s="14" t="s">
        <v>134</v>
      </c>
      <c r="AW273" s="14" t="s">
        <v>31</v>
      </c>
      <c r="AX273" s="14" t="s">
        <v>74</v>
      </c>
      <c r="AY273" s="170" t="s">
        <v>127</v>
      </c>
    </row>
    <row r="274" spans="1:65" s="14" customFormat="1">
      <c r="B274" s="169"/>
      <c r="D274" s="162" t="s">
        <v>136</v>
      </c>
      <c r="E274" s="170" t="s">
        <v>1</v>
      </c>
      <c r="F274" s="171" t="s">
        <v>337</v>
      </c>
      <c r="H274" s="172">
        <v>2.109</v>
      </c>
      <c r="I274" s="173"/>
      <c r="L274" s="169"/>
      <c r="M274" s="174"/>
      <c r="N274" s="175"/>
      <c r="O274" s="175"/>
      <c r="P274" s="175"/>
      <c r="Q274" s="175"/>
      <c r="R274" s="175"/>
      <c r="S274" s="175"/>
      <c r="T274" s="176"/>
      <c r="AT274" s="170" t="s">
        <v>136</v>
      </c>
      <c r="AU274" s="170" t="s">
        <v>134</v>
      </c>
      <c r="AV274" s="14" t="s">
        <v>134</v>
      </c>
      <c r="AW274" s="14" t="s">
        <v>31</v>
      </c>
      <c r="AX274" s="14" t="s">
        <v>74</v>
      </c>
      <c r="AY274" s="170" t="s">
        <v>127</v>
      </c>
    </row>
    <row r="275" spans="1:65" s="13" customFormat="1">
      <c r="B275" s="161"/>
      <c r="D275" s="162" t="s">
        <v>136</v>
      </c>
      <c r="E275" s="163" t="s">
        <v>1</v>
      </c>
      <c r="F275" s="164" t="s">
        <v>338</v>
      </c>
      <c r="H275" s="163" t="s">
        <v>1</v>
      </c>
      <c r="I275" s="165"/>
      <c r="L275" s="161"/>
      <c r="M275" s="166"/>
      <c r="N275" s="167"/>
      <c r="O275" s="167"/>
      <c r="P275" s="167"/>
      <c r="Q275" s="167"/>
      <c r="R275" s="167"/>
      <c r="S275" s="167"/>
      <c r="T275" s="168"/>
      <c r="AT275" s="163" t="s">
        <v>136</v>
      </c>
      <c r="AU275" s="163" t="s">
        <v>134</v>
      </c>
      <c r="AV275" s="13" t="s">
        <v>81</v>
      </c>
      <c r="AW275" s="13" t="s">
        <v>31</v>
      </c>
      <c r="AX275" s="13" t="s">
        <v>74</v>
      </c>
      <c r="AY275" s="163" t="s">
        <v>127</v>
      </c>
    </row>
    <row r="276" spans="1:65" s="14" customFormat="1">
      <c r="B276" s="169"/>
      <c r="D276" s="162" t="s">
        <v>136</v>
      </c>
      <c r="E276" s="170" t="s">
        <v>1</v>
      </c>
      <c r="F276" s="171" t="s">
        <v>339</v>
      </c>
      <c r="H276" s="172">
        <v>6.6689999999999996</v>
      </c>
      <c r="I276" s="173"/>
      <c r="L276" s="169"/>
      <c r="M276" s="174"/>
      <c r="N276" s="175"/>
      <c r="O276" s="175"/>
      <c r="P276" s="175"/>
      <c r="Q276" s="175"/>
      <c r="R276" s="175"/>
      <c r="S276" s="175"/>
      <c r="T276" s="176"/>
      <c r="AT276" s="170" t="s">
        <v>136</v>
      </c>
      <c r="AU276" s="170" t="s">
        <v>134</v>
      </c>
      <c r="AV276" s="14" t="s">
        <v>134</v>
      </c>
      <c r="AW276" s="14" t="s">
        <v>31</v>
      </c>
      <c r="AX276" s="14" t="s">
        <v>74</v>
      </c>
      <c r="AY276" s="170" t="s">
        <v>127</v>
      </c>
    </row>
    <row r="277" spans="1:65" s="15" customFormat="1">
      <c r="B277" s="177"/>
      <c r="D277" s="162" t="s">
        <v>136</v>
      </c>
      <c r="E277" s="178" t="s">
        <v>1</v>
      </c>
      <c r="F277" s="179" t="s">
        <v>142</v>
      </c>
      <c r="H277" s="180">
        <v>12.773999999999999</v>
      </c>
      <c r="I277" s="181"/>
      <c r="L277" s="177"/>
      <c r="M277" s="182"/>
      <c r="N277" s="183"/>
      <c r="O277" s="183"/>
      <c r="P277" s="183"/>
      <c r="Q277" s="183"/>
      <c r="R277" s="183"/>
      <c r="S277" s="183"/>
      <c r="T277" s="184"/>
      <c r="AT277" s="178" t="s">
        <v>136</v>
      </c>
      <c r="AU277" s="178" t="s">
        <v>134</v>
      </c>
      <c r="AV277" s="15" t="s">
        <v>133</v>
      </c>
      <c r="AW277" s="15" t="s">
        <v>31</v>
      </c>
      <c r="AX277" s="15" t="s">
        <v>81</v>
      </c>
      <c r="AY277" s="178" t="s">
        <v>127</v>
      </c>
    </row>
    <row r="278" spans="1:65" s="2" customFormat="1" ht="24.2" customHeight="1">
      <c r="A278" s="33"/>
      <c r="B278" s="146"/>
      <c r="C278" s="147" t="s">
        <v>340</v>
      </c>
      <c r="D278" s="147" t="s">
        <v>129</v>
      </c>
      <c r="E278" s="148" t="s">
        <v>341</v>
      </c>
      <c r="F278" s="149" t="s">
        <v>342</v>
      </c>
      <c r="G278" s="150" t="s">
        <v>194</v>
      </c>
      <c r="H278" s="151">
        <v>160.69999999999999</v>
      </c>
      <c r="I278" s="152"/>
      <c r="J278" s="153">
        <f>ROUND(I278*H278,2)</f>
        <v>0</v>
      </c>
      <c r="K278" s="154"/>
      <c r="L278" s="34"/>
      <c r="M278" s="155" t="s">
        <v>1</v>
      </c>
      <c r="N278" s="156" t="s">
        <v>40</v>
      </c>
      <c r="O278" s="60"/>
      <c r="P278" s="157">
        <f>O278*H278</f>
        <v>0</v>
      </c>
      <c r="Q278" s="157">
        <v>5.5999999999999995E-4</v>
      </c>
      <c r="R278" s="157">
        <f>Q278*H278</f>
        <v>8.9991999999999989E-2</v>
      </c>
      <c r="S278" s="157">
        <v>0</v>
      </c>
      <c r="T278" s="158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59" t="s">
        <v>133</v>
      </c>
      <c r="AT278" s="159" t="s">
        <v>129</v>
      </c>
      <c r="AU278" s="159" t="s">
        <v>134</v>
      </c>
      <c r="AY278" s="18" t="s">
        <v>127</v>
      </c>
      <c r="BE278" s="160">
        <f>IF(N278="základná",J278,0)</f>
        <v>0</v>
      </c>
      <c r="BF278" s="160">
        <f>IF(N278="znížená",J278,0)</f>
        <v>0</v>
      </c>
      <c r="BG278" s="160">
        <f>IF(N278="zákl. prenesená",J278,0)</f>
        <v>0</v>
      </c>
      <c r="BH278" s="160">
        <f>IF(N278="zníž. prenesená",J278,0)</f>
        <v>0</v>
      </c>
      <c r="BI278" s="160">
        <f>IF(N278="nulová",J278,0)</f>
        <v>0</v>
      </c>
      <c r="BJ278" s="18" t="s">
        <v>134</v>
      </c>
      <c r="BK278" s="160">
        <f>ROUND(I278*H278,2)</f>
        <v>0</v>
      </c>
      <c r="BL278" s="18" t="s">
        <v>133</v>
      </c>
      <c r="BM278" s="159" t="s">
        <v>343</v>
      </c>
    </row>
    <row r="279" spans="1:65" s="13" customFormat="1">
      <c r="B279" s="161"/>
      <c r="D279" s="162" t="s">
        <v>136</v>
      </c>
      <c r="E279" s="163" t="s">
        <v>1</v>
      </c>
      <c r="F279" s="164" t="s">
        <v>280</v>
      </c>
      <c r="H279" s="163" t="s">
        <v>1</v>
      </c>
      <c r="I279" s="165"/>
      <c r="L279" s="161"/>
      <c r="M279" s="166"/>
      <c r="N279" s="167"/>
      <c r="O279" s="167"/>
      <c r="P279" s="167"/>
      <c r="Q279" s="167"/>
      <c r="R279" s="167"/>
      <c r="S279" s="167"/>
      <c r="T279" s="168"/>
      <c r="AT279" s="163" t="s">
        <v>136</v>
      </c>
      <c r="AU279" s="163" t="s">
        <v>134</v>
      </c>
      <c r="AV279" s="13" t="s">
        <v>81</v>
      </c>
      <c r="AW279" s="13" t="s">
        <v>31</v>
      </c>
      <c r="AX279" s="13" t="s">
        <v>74</v>
      </c>
      <c r="AY279" s="163" t="s">
        <v>127</v>
      </c>
    </row>
    <row r="280" spans="1:65" s="14" customFormat="1">
      <c r="B280" s="169"/>
      <c r="D280" s="162" t="s">
        <v>136</v>
      </c>
      <c r="E280" s="170" t="s">
        <v>1</v>
      </c>
      <c r="F280" s="171" t="s">
        <v>344</v>
      </c>
      <c r="H280" s="172">
        <v>53.28</v>
      </c>
      <c r="I280" s="173"/>
      <c r="L280" s="169"/>
      <c r="M280" s="174"/>
      <c r="N280" s="175"/>
      <c r="O280" s="175"/>
      <c r="P280" s="175"/>
      <c r="Q280" s="175"/>
      <c r="R280" s="175"/>
      <c r="S280" s="175"/>
      <c r="T280" s="176"/>
      <c r="AT280" s="170" t="s">
        <v>136</v>
      </c>
      <c r="AU280" s="170" t="s">
        <v>134</v>
      </c>
      <c r="AV280" s="14" t="s">
        <v>134</v>
      </c>
      <c r="AW280" s="14" t="s">
        <v>31</v>
      </c>
      <c r="AX280" s="14" t="s">
        <v>74</v>
      </c>
      <c r="AY280" s="170" t="s">
        <v>127</v>
      </c>
    </row>
    <row r="281" spans="1:65" s="14" customFormat="1">
      <c r="B281" s="169"/>
      <c r="D281" s="162" t="s">
        <v>136</v>
      </c>
      <c r="E281" s="170" t="s">
        <v>1</v>
      </c>
      <c r="F281" s="171" t="s">
        <v>345</v>
      </c>
      <c r="H281" s="172">
        <v>18.5</v>
      </c>
      <c r="I281" s="173"/>
      <c r="L281" s="169"/>
      <c r="M281" s="174"/>
      <c r="N281" s="175"/>
      <c r="O281" s="175"/>
      <c r="P281" s="175"/>
      <c r="Q281" s="175"/>
      <c r="R281" s="175"/>
      <c r="S281" s="175"/>
      <c r="T281" s="176"/>
      <c r="AT281" s="170" t="s">
        <v>136</v>
      </c>
      <c r="AU281" s="170" t="s">
        <v>134</v>
      </c>
      <c r="AV281" s="14" t="s">
        <v>134</v>
      </c>
      <c r="AW281" s="14" t="s">
        <v>31</v>
      </c>
      <c r="AX281" s="14" t="s">
        <v>74</v>
      </c>
      <c r="AY281" s="170" t="s">
        <v>127</v>
      </c>
    </row>
    <row r="282" spans="1:65" s="13" customFormat="1">
      <c r="B282" s="161"/>
      <c r="D282" s="162" t="s">
        <v>136</v>
      </c>
      <c r="E282" s="163" t="s">
        <v>1</v>
      </c>
      <c r="F282" s="164" t="s">
        <v>338</v>
      </c>
      <c r="H282" s="163" t="s">
        <v>1</v>
      </c>
      <c r="I282" s="165"/>
      <c r="L282" s="161"/>
      <c r="M282" s="166"/>
      <c r="N282" s="167"/>
      <c r="O282" s="167"/>
      <c r="P282" s="167"/>
      <c r="Q282" s="167"/>
      <c r="R282" s="167"/>
      <c r="S282" s="167"/>
      <c r="T282" s="168"/>
      <c r="AT282" s="163" t="s">
        <v>136</v>
      </c>
      <c r="AU282" s="163" t="s">
        <v>134</v>
      </c>
      <c r="AV282" s="13" t="s">
        <v>81</v>
      </c>
      <c r="AW282" s="13" t="s">
        <v>31</v>
      </c>
      <c r="AX282" s="13" t="s">
        <v>74</v>
      </c>
      <c r="AY282" s="163" t="s">
        <v>127</v>
      </c>
    </row>
    <row r="283" spans="1:65" s="14" customFormat="1">
      <c r="B283" s="169"/>
      <c r="D283" s="162" t="s">
        <v>136</v>
      </c>
      <c r="E283" s="170" t="s">
        <v>1</v>
      </c>
      <c r="F283" s="171" t="s">
        <v>346</v>
      </c>
      <c r="H283" s="172">
        <v>88.92</v>
      </c>
      <c r="I283" s="173"/>
      <c r="L283" s="169"/>
      <c r="M283" s="174"/>
      <c r="N283" s="175"/>
      <c r="O283" s="175"/>
      <c r="P283" s="175"/>
      <c r="Q283" s="175"/>
      <c r="R283" s="175"/>
      <c r="S283" s="175"/>
      <c r="T283" s="176"/>
      <c r="AT283" s="170" t="s">
        <v>136</v>
      </c>
      <c r="AU283" s="170" t="s">
        <v>134</v>
      </c>
      <c r="AV283" s="14" t="s">
        <v>134</v>
      </c>
      <c r="AW283" s="14" t="s">
        <v>31</v>
      </c>
      <c r="AX283" s="14" t="s">
        <v>74</v>
      </c>
      <c r="AY283" s="170" t="s">
        <v>127</v>
      </c>
    </row>
    <row r="284" spans="1:65" s="15" customFormat="1">
      <c r="B284" s="177"/>
      <c r="D284" s="162" t="s">
        <v>136</v>
      </c>
      <c r="E284" s="178" t="s">
        <v>1</v>
      </c>
      <c r="F284" s="179" t="s">
        <v>142</v>
      </c>
      <c r="H284" s="180">
        <v>160.69999999999999</v>
      </c>
      <c r="I284" s="181"/>
      <c r="L284" s="177"/>
      <c r="M284" s="182"/>
      <c r="N284" s="183"/>
      <c r="O284" s="183"/>
      <c r="P284" s="183"/>
      <c r="Q284" s="183"/>
      <c r="R284" s="183"/>
      <c r="S284" s="183"/>
      <c r="T284" s="184"/>
      <c r="AT284" s="178" t="s">
        <v>136</v>
      </c>
      <c r="AU284" s="178" t="s">
        <v>134</v>
      </c>
      <c r="AV284" s="15" t="s">
        <v>133</v>
      </c>
      <c r="AW284" s="15" t="s">
        <v>31</v>
      </c>
      <c r="AX284" s="15" t="s">
        <v>81</v>
      </c>
      <c r="AY284" s="178" t="s">
        <v>127</v>
      </c>
    </row>
    <row r="285" spans="1:65" s="2" customFormat="1" ht="24.2" customHeight="1">
      <c r="A285" s="33"/>
      <c r="B285" s="146"/>
      <c r="C285" s="147" t="s">
        <v>347</v>
      </c>
      <c r="D285" s="147" t="s">
        <v>129</v>
      </c>
      <c r="E285" s="148" t="s">
        <v>348</v>
      </c>
      <c r="F285" s="149" t="s">
        <v>349</v>
      </c>
      <c r="G285" s="150" t="s">
        <v>194</v>
      </c>
      <c r="H285" s="151">
        <v>160.69999999999999</v>
      </c>
      <c r="I285" s="152"/>
      <c r="J285" s="153">
        <f>ROUND(I285*H285,2)</f>
        <v>0</v>
      </c>
      <c r="K285" s="154"/>
      <c r="L285" s="34"/>
      <c r="M285" s="155" t="s">
        <v>1</v>
      </c>
      <c r="N285" s="156" t="s">
        <v>40</v>
      </c>
      <c r="O285" s="60"/>
      <c r="P285" s="157">
        <f>O285*H285</f>
        <v>0</v>
      </c>
      <c r="Q285" s="157">
        <v>0</v>
      </c>
      <c r="R285" s="157">
        <f>Q285*H285</f>
        <v>0</v>
      </c>
      <c r="S285" s="157">
        <v>0</v>
      </c>
      <c r="T285" s="158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59" t="s">
        <v>133</v>
      </c>
      <c r="AT285" s="159" t="s">
        <v>129</v>
      </c>
      <c r="AU285" s="159" t="s">
        <v>134</v>
      </c>
      <c r="AY285" s="18" t="s">
        <v>127</v>
      </c>
      <c r="BE285" s="160">
        <f>IF(N285="základná",J285,0)</f>
        <v>0</v>
      </c>
      <c r="BF285" s="160">
        <f>IF(N285="znížená",J285,0)</f>
        <v>0</v>
      </c>
      <c r="BG285" s="160">
        <f>IF(N285="zákl. prenesená",J285,0)</f>
        <v>0</v>
      </c>
      <c r="BH285" s="160">
        <f>IF(N285="zníž. prenesená",J285,0)</f>
        <v>0</v>
      </c>
      <c r="BI285" s="160">
        <f>IF(N285="nulová",J285,0)</f>
        <v>0</v>
      </c>
      <c r="BJ285" s="18" t="s">
        <v>134</v>
      </c>
      <c r="BK285" s="160">
        <f>ROUND(I285*H285,2)</f>
        <v>0</v>
      </c>
      <c r="BL285" s="18" t="s">
        <v>133</v>
      </c>
      <c r="BM285" s="159" t="s">
        <v>350</v>
      </c>
    </row>
    <row r="286" spans="1:65" s="2" customFormat="1" ht="24.2" customHeight="1">
      <c r="A286" s="33"/>
      <c r="B286" s="146"/>
      <c r="C286" s="147" t="s">
        <v>351</v>
      </c>
      <c r="D286" s="147" t="s">
        <v>129</v>
      </c>
      <c r="E286" s="148" t="s">
        <v>352</v>
      </c>
      <c r="F286" s="149" t="s">
        <v>353</v>
      </c>
      <c r="G286" s="150" t="s">
        <v>188</v>
      </c>
      <c r="H286" s="151">
        <v>1.2769999999999999</v>
      </c>
      <c r="I286" s="152"/>
      <c r="J286" s="153">
        <f>ROUND(I286*H286,2)</f>
        <v>0</v>
      </c>
      <c r="K286" s="154"/>
      <c r="L286" s="34"/>
      <c r="M286" s="155" t="s">
        <v>1</v>
      </c>
      <c r="N286" s="156" t="s">
        <v>40</v>
      </c>
      <c r="O286" s="60"/>
      <c r="P286" s="157">
        <f>O286*H286</f>
        <v>0</v>
      </c>
      <c r="Q286" s="157">
        <v>1.01953</v>
      </c>
      <c r="R286" s="157">
        <f>Q286*H286</f>
        <v>1.3019398099999999</v>
      </c>
      <c r="S286" s="157">
        <v>0</v>
      </c>
      <c r="T286" s="158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9" t="s">
        <v>133</v>
      </c>
      <c r="AT286" s="159" t="s">
        <v>129</v>
      </c>
      <c r="AU286" s="159" t="s">
        <v>134</v>
      </c>
      <c r="AY286" s="18" t="s">
        <v>127</v>
      </c>
      <c r="BE286" s="160">
        <f>IF(N286="základná",J286,0)</f>
        <v>0</v>
      </c>
      <c r="BF286" s="160">
        <f>IF(N286="znížená",J286,0)</f>
        <v>0</v>
      </c>
      <c r="BG286" s="160">
        <f>IF(N286="zákl. prenesená",J286,0)</f>
        <v>0</v>
      </c>
      <c r="BH286" s="160">
        <f>IF(N286="zníž. prenesená",J286,0)</f>
        <v>0</v>
      </c>
      <c r="BI286" s="160">
        <f>IF(N286="nulová",J286,0)</f>
        <v>0</v>
      </c>
      <c r="BJ286" s="18" t="s">
        <v>134</v>
      </c>
      <c r="BK286" s="160">
        <f>ROUND(I286*H286,2)</f>
        <v>0</v>
      </c>
      <c r="BL286" s="18" t="s">
        <v>133</v>
      </c>
      <c r="BM286" s="159" t="s">
        <v>354</v>
      </c>
    </row>
    <row r="287" spans="1:65" s="14" customFormat="1">
      <c r="B287" s="169"/>
      <c r="D287" s="162" t="s">
        <v>136</v>
      </c>
      <c r="E287" s="170" t="s">
        <v>1</v>
      </c>
      <c r="F287" s="171" t="s">
        <v>355</v>
      </c>
      <c r="H287" s="172">
        <v>1.2769999999999999</v>
      </c>
      <c r="I287" s="173"/>
      <c r="L287" s="169"/>
      <c r="M287" s="174"/>
      <c r="N287" s="175"/>
      <c r="O287" s="175"/>
      <c r="P287" s="175"/>
      <c r="Q287" s="175"/>
      <c r="R287" s="175"/>
      <c r="S287" s="175"/>
      <c r="T287" s="176"/>
      <c r="AT287" s="170" t="s">
        <v>136</v>
      </c>
      <c r="AU287" s="170" t="s">
        <v>134</v>
      </c>
      <c r="AV287" s="14" t="s">
        <v>134</v>
      </c>
      <c r="AW287" s="14" t="s">
        <v>31</v>
      </c>
      <c r="AX287" s="14" t="s">
        <v>81</v>
      </c>
      <c r="AY287" s="170" t="s">
        <v>127</v>
      </c>
    </row>
    <row r="288" spans="1:65" s="2" customFormat="1" ht="21.75" customHeight="1">
      <c r="A288" s="33"/>
      <c r="B288" s="146"/>
      <c r="C288" s="147" t="s">
        <v>356</v>
      </c>
      <c r="D288" s="147" t="s">
        <v>129</v>
      </c>
      <c r="E288" s="148" t="s">
        <v>357</v>
      </c>
      <c r="F288" s="149" t="s">
        <v>358</v>
      </c>
      <c r="G288" s="150" t="s">
        <v>132</v>
      </c>
      <c r="H288" s="151">
        <v>29.555</v>
      </c>
      <c r="I288" s="152"/>
      <c r="J288" s="153">
        <f>ROUND(I288*H288,2)</f>
        <v>0</v>
      </c>
      <c r="K288" s="154"/>
      <c r="L288" s="34"/>
      <c r="M288" s="155" t="s">
        <v>1</v>
      </c>
      <c r="N288" s="156" t="s">
        <v>40</v>
      </c>
      <c r="O288" s="60"/>
      <c r="P288" s="157">
        <f>O288*H288</f>
        <v>0</v>
      </c>
      <c r="Q288" s="157">
        <v>2.40177</v>
      </c>
      <c r="R288" s="157">
        <f>Q288*H288</f>
        <v>70.984312349999996</v>
      </c>
      <c r="S288" s="157">
        <v>0</v>
      </c>
      <c r="T288" s="158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9" t="s">
        <v>133</v>
      </c>
      <c r="AT288" s="159" t="s">
        <v>129</v>
      </c>
      <c r="AU288" s="159" t="s">
        <v>134</v>
      </c>
      <c r="AY288" s="18" t="s">
        <v>127</v>
      </c>
      <c r="BE288" s="160">
        <f>IF(N288="základná",J288,0)</f>
        <v>0</v>
      </c>
      <c r="BF288" s="160">
        <f>IF(N288="znížená",J288,0)</f>
        <v>0</v>
      </c>
      <c r="BG288" s="160">
        <f>IF(N288="zákl. prenesená",J288,0)</f>
        <v>0</v>
      </c>
      <c r="BH288" s="160">
        <f>IF(N288="zníž. prenesená",J288,0)</f>
        <v>0</v>
      </c>
      <c r="BI288" s="160">
        <f>IF(N288="nulová",J288,0)</f>
        <v>0</v>
      </c>
      <c r="BJ288" s="18" t="s">
        <v>134</v>
      </c>
      <c r="BK288" s="160">
        <f>ROUND(I288*H288,2)</f>
        <v>0</v>
      </c>
      <c r="BL288" s="18" t="s">
        <v>133</v>
      </c>
      <c r="BM288" s="159" t="s">
        <v>359</v>
      </c>
    </row>
    <row r="289" spans="1:65" s="13" customFormat="1">
      <c r="B289" s="161"/>
      <c r="D289" s="162" t="s">
        <v>136</v>
      </c>
      <c r="E289" s="163" t="s">
        <v>1</v>
      </c>
      <c r="F289" s="164" t="s">
        <v>280</v>
      </c>
      <c r="H289" s="163" t="s">
        <v>1</v>
      </c>
      <c r="I289" s="165"/>
      <c r="L289" s="161"/>
      <c r="M289" s="166"/>
      <c r="N289" s="167"/>
      <c r="O289" s="167"/>
      <c r="P289" s="167"/>
      <c r="Q289" s="167"/>
      <c r="R289" s="167"/>
      <c r="S289" s="167"/>
      <c r="T289" s="168"/>
      <c r="AT289" s="163" t="s">
        <v>136</v>
      </c>
      <c r="AU289" s="163" t="s">
        <v>134</v>
      </c>
      <c r="AV289" s="13" t="s">
        <v>81</v>
      </c>
      <c r="AW289" s="13" t="s">
        <v>31</v>
      </c>
      <c r="AX289" s="13" t="s">
        <v>74</v>
      </c>
      <c r="AY289" s="163" t="s">
        <v>127</v>
      </c>
    </row>
    <row r="290" spans="1:65" s="14" customFormat="1">
      <c r="B290" s="169"/>
      <c r="D290" s="162" t="s">
        <v>136</v>
      </c>
      <c r="E290" s="170" t="s">
        <v>1</v>
      </c>
      <c r="F290" s="171" t="s">
        <v>360</v>
      </c>
      <c r="H290" s="172">
        <v>8.3529999999999998</v>
      </c>
      <c r="I290" s="173"/>
      <c r="L290" s="169"/>
      <c r="M290" s="174"/>
      <c r="N290" s="175"/>
      <c r="O290" s="175"/>
      <c r="P290" s="175"/>
      <c r="Q290" s="175"/>
      <c r="R290" s="175"/>
      <c r="S290" s="175"/>
      <c r="T290" s="176"/>
      <c r="AT290" s="170" t="s">
        <v>136</v>
      </c>
      <c r="AU290" s="170" t="s">
        <v>134</v>
      </c>
      <c r="AV290" s="14" t="s">
        <v>134</v>
      </c>
      <c r="AW290" s="14" t="s">
        <v>31</v>
      </c>
      <c r="AX290" s="14" t="s">
        <v>74</v>
      </c>
      <c r="AY290" s="170" t="s">
        <v>127</v>
      </c>
    </row>
    <row r="291" spans="1:65" s="14" customFormat="1">
      <c r="B291" s="169"/>
      <c r="D291" s="162" t="s">
        <v>136</v>
      </c>
      <c r="E291" s="170" t="s">
        <v>1</v>
      </c>
      <c r="F291" s="171" t="s">
        <v>361</v>
      </c>
      <c r="H291" s="172">
        <v>3.375</v>
      </c>
      <c r="I291" s="173"/>
      <c r="L291" s="169"/>
      <c r="M291" s="174"/>
      <c r="N291" s="175"/>
      <c r="O291" s="175"/>
      <c r="P291" s="175"/>
      <c r="Q291" s="175"/>
      <c r="R291" s="175"/>
      <c r="S291" s="175"/>
      <c r="T291" s="176"/>
      <c r="AT291" s="170" t="s">
        <v>136</v>
      </c>
      <c r="AU291" s="170" t="s">
        <v>134</v>
      </c>
      <c r="AV291" s="14" t="s">
        <v>134</v>
      </c>
      <c r="AW291" s="14" t="s">
        <v>31</v>
      </c>
      <c r="AX291" s="14" t="s">
        <v>74</v>
      </c>
      <c r="AY291" s="170" t="s">
        <v>127</v>
      </c>
    </row>
    <row r="292" spans="1:65" s="13" customFormat="1">
      <c r="B292" s="161"/>
      <c r="D292" s="162" t="s">
        <v>136</v>
      </c>
      <c r="E292" s="163" t="s">
        <v>1</v>
      </c>
      <c r="F292" s="164" t="s">
        <v>338</v>
      </c>
      <c r="H292" s="163" t="s">
        <v>1</v>
      </c>
      <c r="I292" s="165"/>
      <c r="L292" s="161"/>
      <c r="M292" s="166"/>
      <c r="N292" s="167"/>
      <c r="O292" s="167"/>
      <c r="P292" s="167"/>
      <c r="Q292" s="167"/>
      <c r="R292" s="167"/>
      <c r="S292" s="167"/>
      <c r="T292" s="168"/>
      <c r="AT292" s="163" t="s">
        <v>136</v>
      </c>
      <c r="AU292" s="163" t="s">
        <v>134</v>
      </c>
      <c r="AV292" s="13" t="s">
        <v>81</v>
      </c>
      <c r="AW292" s="13" t="s">
        <v>31</v>
      </c>
      <c r="AX292" s="13" t="s">
        <v>74</v>
      </c>
      <c r="AY292" s="163" t="s">
        <v>127</v>
      </c>
    </row>
    <row r="293" spans="1:65" s="14" customFormat="1">
      <c r="B293" s="169"/>
      <c r="D293" s="162" t="s">
        <v>136</v>
      </c>
      <c r="E293" s="170" t="s">
        <v>1</v>
      </c>
      <c r="F293" s="171" t="s">
        <v>362</v>
      </c>
      <c r="H293" s="172">
        <v>12.696999999999999</v>
      </c>
      <c r="I293" s="173"/>
      <c r="L293" s="169"/>
      <c r="M293" s="174"/>
      <c r="N293" s="175"/>
      <c r="O293" s="175"/>
      <c r="P293" s="175"/>
      <c r="Q293" s="175"/>
      <c r="R293" s="175"/>
      <c r="S293" s="175"/>
      <c r="T293" s="176"/>
      <c r="AT293" s="170" t="s">
        <v>136</v>
      </c>
      <c r="AU293" s="170" t="s">
        <v>134</v>
      </c>
      <c r="AV293" s="14" t="s">
        <v>134</v>
      </c>
      <c r="AW293" s="14" t="s">
        <v>31</v>
      </c>
      <c r="AX293" s="14" t="s">
        <v>74</v>
      </c>
      <c r="AY293" s="170" t="s">
        <v>127</v>
      </c>
    </row>
    <row r="294" spans="1:65" s="14" customFormat="1">
      <c r="B294" s="169"/>
      <c r="D294" s="162" t="s">
        <v>136</v>
      </c>
      <c r="E294" s="170" t="s">
        <v>1</v>
      </c>
      <c r="F294" s="171" t="s">
        <v>363</v>
      </c>
      <c r="H294" s="172">
        <v>5.13</v>
      </c>
      <c r="I294" s="173"/>
      <c r="L294" s="169"/>
      <c r="M294" s="174"/>
      <c r="N294" s="175"/>
      <c r="O294" s="175"/>
      <c r="P294" s="175"/>
      <c r="Q294" s="175"/>
      <c r="R294" s="175"/>
      <c r="S294" s="175"/>
      <c r="T294" s="176"/>
      <c r="AT294" s="170" t="s">
        <v>136</v>
      </c>
      <c r="AU294" s="170" t="s">
        <v>134</v>
      </c>
      <c r="AV294" s="14" t="s">
        <v>134</v>
      </c>
      <c r="AW294" s="14" t="s">
        <v>31</v>
      </c>
      <c r="AX294" s="14" t="s">
        <v>74</v>
      </c>
      <c r="AY294" s="170" t="s">
        <v>127</v>
      </c>
    </row>
    <row r="295" spans="1:65" s="15" customFormat="1">
      <c r="B295" s="177"/>
      <c r="D295" s="162" t="s">
        <v>136</v>
      </c>
      <c r="E295" s="178" t="s">
        <v>1</v>
      </c>
      <c r="F295" s="179" t="s">
        <v>142</v>
      </c>
      <c r="H295" s="180">
        <v>29.555</v>
      </c>
      <c r="I295" s="181"/>
      <c r="L295" s="177"/>
      <c r="M295" s="182"/>
      <c r="N295" s="183"/>
      <c r="O295" s="183"/>
      <c r="P295" s="183"/>
      <c r="Q295" s="183"/>
      <c r="R295" s="183"/>
      <c r="S295" s="183"/>
      <c r="T295" s="184"/>
      <c r="AT295" s="178" t="s">
        <v>136</v>
      </c>
      <c r="AU295" s="178" t="s">
        <v>134</v>
      </c>
      <c r="AV295" s="15" t="s">
        <v>133</v>
      </c>
      <c r="AW295" s="15" t="s">
        <v>31</v>
      </c>
      <c r="AX295" s="15" t="s">
        <v>81</v>
      </c>
      <c r="AY295" s="178" t="s">
        <v>127</v>
      </c>
    </row>
    <row r="296" spans="1:65" s="2" customFormat="1" ht="24.2" customHeight="1">
      <c r="A296" s="33"/>
      <c r="B296" s="146"/>
      <c r="C296" s="147" t="s">
        <v>364</v>
      </c>
      <c r="D296" s="147" t="s">
        <v>129</v>
      </c>
      <c r="E296" s="148" t="s">
        <v>365</v>
      </c>
      <c r="F296" s="149" t="s">
        <v>366</v>
      </c>
      <c r="G296" s="150" t="s">
        <v>194</v>
      </c>
      <c r="H296" s="151">
        <v>337.36500000000001</v>
      </c>
      <c r="I296" s="152"/>
      <c r="J296" s="153">
        <f>ROUND(I296*H296,2)</f>
        <v>0</v>
      </c>
      <c r="K296" s="154"/>
      <c r="L296" s="34"/>
      <c r="M296" s="155" t="s">
        <v>1</v>
      </c>
      <c r="N296" s="156" t="s">
        <v>40</v>
      </c>
      <c r="O296" s="60"/>
      <c r="P296" s="157">
        <f>O296*H296</f>
        <v>0</v>
      </c>
      <c r="Q296" s="157">
        <v>1.5499999999999999E-3</v>
      </c>
      <c r="R296" s="157">
        <f>Q296*H296</f>
        <v>0.52291575000000001</v>
      </c>
      <c r="S296" s="157">
        <v>0</v>
      </c>
      <c r="T296" s="158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9" t="s">
        <v>133</v>
      </c>
      <c r="AT296" s="159" t="s">
        <v>129</v>
      </c>
      <c r="AU296" s="159" t="s">
        <v>134</v>
      </c>
      <c r="AY296" s="18" t="s">
        <v>127</v>
      </c>
      <c r="BE296" s="160">
        <f>IF(N296="základná",J296,0)</f>
        <v>0</v>
      </c>
      <c r="BF296" s="160">
        <f>IF(N296="znížená",J296,0)</f>
        <v>0</v>
      </c>
      <c r="BG296" s="160">
        <f>IF(N296="zákl. prenesená",J296,0)</f>
        <v>0</v>
      </c>
      <c r="BH296" s="160">
        <f>IF(N296="zníž. prenesená",J296,0)</f>
        <v>0</v>
      </c>
      <c r="BI296" s="160">
        <f>IF(N296="nulová",J296,0)</f>
        <v>0</v>
      </c>
      <c r="BJ296" s="18" t="s">
        <v>134</v>
      </c>
      <c r="BK296" s="160">
        <f>ROUND(I296*H296,2)</f>
        <v>0</v>
      </c>
      <c r="BL296" s="18" t="s">
        <v>133</v>
      </c>
      <c r="BM296" s="159" t="s">
        <v>367</v>
      </c>
    </row>
    <row r="297" spans="1:65" s="13" customFormat="1">
      <c r="B297" s="161"/>
      <c r="D297" s="162" t="s">
        <v>136</v>
      </c>
      <c r="E297" s="163" t="s">
        <v>1</v>
      </c>
      <c r="F297" s="164" t="s">
        <v>280</v>
      </c>
      <c r="H297" s="163" t="s">
        <v>1</v>
      </c>
      <c r="I297" s="165"/>
      <c r="L297" s="161"/>
      <c r="M297" s="166"/>
      <c r="N297" s="167"/>
      <c r="O297" s="167"/>
      <c r="P297" s="167"/>
      <c r="Q297" s="167"/>
      <c r="R297" s="167"/>
      <c r="S297" s="167"/>
      <c r="T297" s="168"/>
      <c r="AT297" s="163" t="s">
        <v>136</v>
      </c>
      <c r="AU297" s="163" t="s">
        <v>134</v>
      </c>
      <c r="AV297" s="13" t="s">
        <v>81</v>
      </c>
      <c r="AW297" s="13" t="s">
        <v>31</v>
      </c>
      <c r="AX297" s="13" t="s">
        <v>74</v>
      </c>
      <c r="AY297" s="163" t="s">
        <v>127</v>
      </c>
    </row>
    <row r="298" spans="1:65" s="14" customFormat="1">
      <c r="B298" s="169"/>
      <c r="D298" s="162" t="s">
        <v>136</v>
      </c>
      <c r="E298" s="170" t="s">
        <v>1</v>
      </c>
      <c r="F298" s="171" t="s">
        <v>368</v>
      </c>
      <c r="H298" s="172">
        <v>111.375</v>
      </c>
      <c r="I298" s="173"/>
      <c r="L298" s="169"/>
      <c r="M298" s="174"/>
      <c r="N298" s="175"/>
      <c r="O298" s="175"/>
      <c r="P298" s="175"/>
      <c r="Q298" s="175"/>
      <c r="R298" s="175"/>
      <c r="S298" s="175"/>
      <c r="T298" s="176"/>
      <c r="AT298" s="170" t="s">
        <v>136</v>
      </c>
      <c r="AU298" s="170" t="s">
        <v>134</v>
      </c>
      <c r="AV298" s="14" t="s">
        <v>134</v>
      </c>
      <c r="AW298" s="14" t="s">
        <v>31</v>
      </c>
      <c r="AX298" s="14" t="s">
        <v>74</v>
      </c>
      <c r="AY298" s="170" t="s">
        <v>127</v>
      </c>
    </row>
    <row r="299" spans="1:65" s="14" customFormat="1">
      <c r="B299" s="169"/>
      <c r="D299" s="162" t="s">
        <v>136</v>
      </c>
      <c r="E299" s="170" t="s">
        <v>1</v>
      </c>
      <c r="F299" s="171" t="s">
        <v>369</v>
      </c>
      <c r="H299" s="172">
        <v>22.5</v>
      </c>
      <c r="I299" s="173"/>
      <c r="L299" s="169"/>
      <c r="M299" s="174"/>
      <c r="N299" s="175"/>
      <c r="O299" s="175"/>
      <c r="P299" s="175"/>
      <c r="Q299" s="175"/>
      <c r="R299" s="175"/>
      <c r="S299" s="175"/>
      <c r="T299" s="176"/>
      <c r="AT299" s="170" t="s">
        <v>136</v>
      </c>
      <c r="AU299" s="170" t="s">
        <v>134</v>
      </c>
      <c r="AV299" s="14" t="s">
        <v>134</v>
      </c>
      <c r="AW299" s="14" t="s">
        <v>31</v>
      </c>
      <c r="AX299" s="14" t="s">
        <v>74</v>
      </c>
      <c r="AY299" s="170" t="s">
        <v>127</v>
      </c>
    </row>
    <row r="300" spans="1:65" s="13" customFormat="1">
      <c r="B300" s="161"/>
      <c r="D300" s="162" t="s">
        <v>136</v>
      </c>
      <c r="E300" s="163" t="s">
        <v>1</v>
      </c>
      <c r="F300" s="164" t="s">
        <v>338</v>
      </c>
      <c r="H300" s="163" t="s">
        <v>1</v>
      </c>
      <c r="I300" s="165"/>
      <c r="L300" s="161"/>
      <c r="M300" s="166"/>
      <c r="N300" s="167"/>
      <c r="O300" s="167"/>
      <c r="P300" s="167"/>
      <c r="Q300" s="167"/>
      <c r="R300" s="167"/>
      <c r="S300" s="167"/>
      <c r="T300" s="168"/>
      <c r="AT300" s="163" t="s">
        <v>136</v>
      </c>
      <c r="AU300" s="163" t="s">
        <v>134</v>
      </c>
      <c r="AV300" s="13" t="s">
        <v>81</v>
      </c>
      <c r="AW300" s="13" t="s">
        <v>31</v>
      </c>
      <c r="AX300" s="13" t="s">
        <v>74</v>
      </c>
      <c r="AY300" s="163" t="s">
        <v>127</v>
      </c>
    </row>
    <row r="301" spans="1:65" s="14" customFormat="1">
      <c r="B301" s="169"/>
      <c r="D301" s="162" t="s">
        <v>136</v>
      </c>
      <c r="E301" s="170" t="s">
        <v>1</v>
      </c>
      <c r="F301" s="171" t="s">
        <v>370</v>
      </c>
      <c r="H301" s="172">
        <v>169.29</v>
      </c>
      <c r="I301" s="173"/>
      <c r="L301" s="169"/>
      <c r="M301" s="174"/>
      <c r="N301" s="175"/>
      <c r="O301" s="175"/>
      <c r="P301" s="175"/>
      <c r="Q301" s="175"/>
      <c r="R301" s="175"/>
      <c r="S301" s="175"/>
      <c r="T301" s="176"/>
      <c r="AT301" s="170" t="s">
        <v>136</v>
      </c>
      <c r="AU301" s="170" t="s">
        <v>134</v>
      </c>
      <c r="AV301" s="14" t="s">
        <v>134</v>
      </c>
      <c r="AW301" s="14" t="s">
        <v>31</v>
      </c>
      <c r="AX301" s="14" t="s">
        <v>74</v>
      </c>
      <c r="AY301" s="170" t="s">
        <v>127</v>
      </c>
    </row>
    <row r="302" spans="1:65" s="14" customFormat="1">
      <c r="B302" s="169"/>
      <c r="D302" s="162" t="s">
        <v>136</v>
      </c>
      <c r="E302" s="170" t="s">
        <v>1</v>
      </c>
      <c r="F302" s="171" t="s">
        <v>371</v>
      </c>
      <c r="H302" s="172">
        <v>34.200000000000003</v>
      </c>
      <c r="I302" s="173"/>
      <c r="L302" s="169"/>
      <c r="M302" s="174"/>
      <c r="N302" s="175"/>
      <c r="O302" s="175"/>
      <c r="P302" s="175"/>
      <c r="Q302" s="175"/>
      <c r="R302" s="175"/>
      <c r="S302" s="175"/>
      <c r="T302" s="176"/>
      <c r="AT302" s="170" t="s">
        <v>136</v>
      </c>
      <c r="AU302" s="170" t="s">
        <v>134</v>
      </c>
      <c r="AV302" s="14" t="s">
        <v>134</v>
      </c>
      <c r="AW302" s="14" t="s">
        <v>31</v>
      </c>
      <c r="AX302" s="14" t="s">
        <v>74</v>
      </c>
      <c r="AY302" s="170" t="s">
        <v>127</v>
      </c>
    </row>
    <row r="303" spans="1:65" s="15" customFormat="1">
      <c r="B303" s="177"/>
      <c r="D303" s="162" t="s">
        <v>136</v>
      </c>
      <c r="E303" s="178" t="s">
        <v>1</v>
      </c>
      <c r="F303" s="179" t="s">
        <v>142</v>
      </c>
      <c r="H303" s="180">
        <v>337.36500000000001</v>
      </c>
      <c r="I303" s="181"/>
      <c r="L303" s="177"/>
      <c r="M303" s="182"/>
      <c r="N303" s="183"/>
      <c r="O303" s="183"/>
      <c r="P303" s="183"/>
      <c r="Q303" s="183"/>
      <c r="R303" s="183"/>
      <c r="S303" s="183"/>
      <c r="T303" s="184"/>
      <c r="AT303" s="178" t="s">
        <v>136</v>
      </c>
      <c r="AU303" s="178" t="s">
        <v>134</v>
      </c>
      <c r="AV303" s="15" t="s">
        <v>133</v>
      </c>
      <c r="AW303" s="15" t="s">
        <v>31</v>
      </c>
      <c r="AX303" s="15" t="s">
        <v>81</v>
      </c>
      <c r="AY303" s="178" t="s">
        <v>127</v>
      </c>
    </row>
    <row r="304" spans="1:65" s="2" customFormat="1" ht="24.2" customHeight="1">
      <c r="A304" s="33"/>
      <c r="B304" s="146"/>
      <c r="C304" s="147" t="s">
        <v>372</v>
      </c>
      <c r="D304" s="147" t="s">
        <v>129</v>
      </c>
      <c r="E304" s="148" t="s">
        <v>373</v>
      </c>
      <c r="F304" s="149" t="s">
        <v>374</v>
      </c>
      <c r="G304" s="150" t="s">
        <v>194</v>
      </c>
      <c r="H304" s="151">
        <v>337.36500000000001</v>
      </c>
      <c r="I304" s="152"/>
      <c r="J304" s="153">
        <f>ROUND(I304*H304,2)</f>
        <v>0</v>
      </c>
      <c r="K304" s="154"/>
      <c r="L304" s="34"/>
      <c r="M304" s="155" t="s">
        <v>1</v>
      </c>
      <c r="N304" s="156" t="s">
        <v>40</v>
      </c>
      <c r="O304" s="60"/>
      <c r="P304" s="157">
        <f>O304*H304</f>
        <v>0</v>
      </c>
      <c r="Q304" s="157">
        <v>0</v>
      </c>
      <c r="R304" s="157">
        <f>Q304*H304</f>
        <v>0</v>
      </c>
      <c r="S304" s="157">
        <v>0</v>
      </c>
      <c r="T304" s="158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59" t="s">
        <v>133</v>
      </c>
      <c r="AT304" s="159" t="s">
        <v>129</v>
      </c>
      <c r="AU304" s="159" t="s">
        <v>134</v>
      </c>
      <c r="AY304" s="18" t="s">
        <v>127</v>
      </c>
      <c r="BE304" s="160">
        <f>IF(N304="základná",J304,0)</f>
        <v>0</v>
      </c>
      <c r="BF304" s="160">
        <f>IF(N304="znížená",J304,0)</f>
        <v>0</v>
      </c>
      <c r="BG304" s="160">
        <f>IF(N304="zákl. prenesená",J304,0)</f>
        <v>0</v>
      </c>
      <c r="BH304" s="160">
        <f>IF(N304="zníž. prenesená",J304,0)</f>
        <v>0</v>
      </c>
      <c r="BI304" s="160">
        <f>IF(N304="nulová",J304,0)</f>
        <v>0</v>
      </c>
      <c r="BJ304" s="18" t="s">
        <v>134</v>
      </c>
      <c r="BK304" s="160">
        <f>ROUND(I304*H304,2)</f>
        <v>0</v>
      </c>
      <c r="BL304" s="18" t="s">
        <v>133</v>
      </c>
      <c r="BM304" s="159" t="s">
        <v>375</v>
      </c>
    </row>
    <row r="305" spans="1:65" s="2" customFormat="1" ht="16.5" customHeight="1">
      <c r="A305" s="33"/>
      <c r="B305" s="146"/>
      <c r="C305" s="147" t="s">
        <v>376</v>
      </c>
      <c r="D305" s="147" t="s">
        <v>129</v>
      </c>
      <c r="E305" s="148" t="s">
        <v>377</v>
      </c>
      <c r="F305" s="149" t="s">
        <v>378</v>
      </c>
      <c r="G305" s="150" t="s">
        <v>188</v>
      </c>
      <c r="H305" s="151">
        <v>2.956</v>
      </c>
      <c r="I305" s="152"/>
      <c r="J305" s="153">
        <f>ROUND(I305*H305,2)</f>
        <v>0</v>
      </c>
      <c r="K305" s="154"/>
      <c r="L305" s="34"/>
      <c r="M305" s="155" t="s">
        <v>1</v>
      </c>
      <c r="N305" s="156" t="s">
        <v>40</v>
      </c>
      <c r="O305" s="60"/>
      <c r="P305" s="157">
        <f>O305*H305</f>
        <v>0</v>
      </c>
      <c r="Q305" s="157">
        <v>1.01555</v>
      </c>
      <c r="R305" s="157">
        <f>Q305*H305</f>
        <v>3.0019657999999998</v>
      </c>
      <c r="S305" s="157">
        <v>0</v>
      </c>
      <c r="T305" s="158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59" t="s">
        <v>133</v>
      </c>
      <c r="AT305" s="159" t="s">
        <v>129</v>
      </c>
      <c r="AU305" s="159" t="s">
        <v>134</v>
      </c>
      <c r="AY305" s="18" t="s">
        <v>127</v>
      </c>
      <c r="BE305" s="160">
        <f>IF(N305="základná",J305,0)</f>
        <v>0</v>
      </c>
      <c r="BF305" s="160">
        <f>IF(N305="znížená",J305,0)</f>
        <v>0</v>
      </c>
      <c r="BG305" s="160">
        <f>IF(N305="zákl. prenesená",J305,0)</f>
        <v>0</v>
      </c>
      <c r="BH305" s="160">
        <f>IF(N305="zníž. prenesená",J305,0)</f>
        <v>0</v>
      </c>
      <c r="BI305" s="160">
        <f>IF(N305="nulová",J305,0)</f>
        <v>0</v>
      </c>
      <c r="BJ305" s="18" t="s">
        <v>134</v>
      </c>
      <c r="BK305" s="160">
        <f>ROUND(I305*H305,2)</f>
        <v>0</v>
      </c>
      <c r="BL305" s="18" t="s">
        <v>133</v>
      </c>
      <c r="BM305" s="159" t="s">
        <v>379</v>
      </c>
    </row>
    <row r="306" spans="1:65" s="14" customFormat="1">
      <c r="B306" s="169"/>
      <c r="D306" s="162" t="s">
        <v>136</v>
      </c>
      <c r="E306" s="170" t="s">
        <v>1</v>
      </c>
      <c r="F306" s="171" t="s">
        <v>380</v>
      </c>
      <c r="H306" s="172">
        <v>2.956</v>
      </c>
      <c r="I306" s="173"/>
      <c r="L306" s="169"/>
      <c r="M306" s="174"/>
      <c r="N306" s="175"/>
      <c r="O306" s="175"/>
      <c r="P306" s="175"/>
      <c r="Q306" s="175"/>
      <c r="R306" s="175"/>
      <c r="S306" s="175"/>
      <c r="T306" s="176"/>
      <c r="AT306" s="170" t="s">
        <v>136</v>
      </c>
      <c r="AU306" s="170" t="s">
        <v>134</v>
      </c>
      <c r="AV306" s="14" t="s">
        <v>134</v>
      </c>
      <c r="AW306" s="14" t="s">
        <v>31</v>
      </c>
      <c r="AX306" s="14" t="s">
        <v>81</v>
      </c>
      <c r="AY306" s="170" t="s">
        <v>127</v>
      </c>
    </row>
    <row r="307" spans="1:65" s="2" customFormat="1" ht="24.2" customHeight="1">
      <c r="A307" s="33"/>
      <c r="B307" s="146"/>
      <c r="C307" s="147" t="s">
        <v>381</v>
      </c>
      <c r="D307" s="147" t="s">
        <v>129</v>
      </c>
      <c r="E307" s="148" t="s">
        <v>382</v>
      </c>
      <c r="F307" s="149" t="s">
        <v>383</v>
      </c>
      <c r="G307" s="150" t="s">
        <v>194</v>
      </c>
      <c r="H307" s="151">
        <v>26.664999999999999</v>
      </c>
      <c r="I307" s="152"/>
      <c r="J307" s="153">
        <f>ROUND(I307*H307,2)</f>
        <v>0</v>
      </c>
      <c r="K307" s="154"/>
      <c r="L307" s="34"/>
      <c r="M307" s="155" t="s">
        <v>1</v>
      </c>
      <c r="N307" s="156" t="s">
        <v>40</v>
      </c>
      <c r="O307" s="60"/>
      <c r="P307" s="157">
        <f>O307*H307</f>
        <v>0</v>
      </c>
      <c r="Q307" s="157">
        <v>7.825E-2</v>
      </c>
      <c r="R307" s="157">
        <f>Q307*H307</f>
        <v>2.08653625</v>
      </c>
      <c r="S307" s="157">
        <v>0</v>
      </c>
      <c r="T307" s="158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59" t="s">
        <v>133</v>
      </c>
      <c r="AT307" s="159" t="s">
        <v>129</v>
      </c>
      <c r="AU307" s="159" t="s">
        <v>134</v>
      </c>
      <c r="AY307" s="18" t="s">
        <v>127</v>
      </c>
      <c r="BE307" s="160">
        <f>IF(N307="základná",J307,0)</f>
        <v>0</v>
      </c>
      <c r="BF307" s="160">
        <f>IF(N307="znížená",J307,0)</f>
        <v>0</v>
      </c>
      <c r="BG307" s="160">
        <f>IF(N307="zákl. prenesená",J307,0)</f>
        <v>0</v>
      </c>
      <c r="BH307" s="160">
        <f>IF(N307="zníž. prenesená",J307,0)</f>
        <v>0</v>
      </c>
      <c r="BI307" s="160">
        <f>IF(N307="nulová",J307,0)</f>
        <v>0</v>
      </c>
      <c r="BJ307" s="18" t="s">
        <v>134</v>
      </c>
      <c r="BK307" s="160">
        <f>ROUND(I307*H307,2)</f>
        <v>0</v>
      </c>
      <c r="BL307" s="18" t="s">
        <v>133</v>
      </c>
      <c r="BM307" s="159" t="s">
        <v>384</v>
      </c>
    </row>
    <row r="308" spans="1:65" s="13" customFormat="1">
      <c r="B308" s="161"/>
      <c r="D308" s="162" t="s">
        <v>136</v>
      </c>
      <c r="E308" s="163" t="s">
        <v>1</v>
      </c>
      <c r="F308" s="164" t="s">
        <v>280</v>
      </c>
      <c r="H308" s="163" t="s">
        <v>1</v>
      </c>
      <c r="I308" s="165"/>
      <c r="L308" s="161"/>
      <c r="M308" s="166"/>
      <c r="N308" s="167"/>
      <c r="O308" s="167"/>
      <c r="P308" s="167"/>
      <c r="Q308" s="167"/>
      <c r="R308" s="167"/>
      <c r="S308" s="167"/>
      <c r="T308" s="168"/>
      <c r="AT308" s="163" t="s">
        <v>136</v>
      </c>
      <c r="AU308" s="163" t="s">
        <v>134</v>
      </c>
      <c r="AV308" s="13" t="s">
        <v>81</v>
      </c>
      <c r="AW308" s="13" t="s">
        <v>31</v>
      </c>
      <c r="AX308" s="13" t="s">
        <v>74</v>
      </c>
      <c r="AY308" s="163" t="s">
        <v>127</v>
      </c>
    </row>
    <row r="309" spans="1:65" s="14" customFormat="1">
      <c r="B309" s="169"/>
      <c r="D309" s="162" t="s">
        <v>136</v>
      </c>
      <c r="E309" s="170" t="s">
        <v>1</v>
      </c>
      <c r="F309" s="171" t="s">
        <v>385</v>
      </c>
      <c r="H309" s="172">
        <v>15.265000000000001</v>
      </c>
      <c r="I309" s="173"/>
      <c r="L309" s="169"/>
      <c r="M309" s="174"/>
      <c r="N309" s="175"/>
      <c r="O309" s="175"/>
      <c r="P309" s="175"/>
      <c r="Q309" s="175"/>
      <c r="R309" s="175"/>
      <c r="S309" s="175"/>
      <c r="T309" s="176"/>
      <c r="AT309" s="170" t="s">
        <v>136</v>
      </c>
      <c r="AU309" s="170" t="s">
        <v>134</v>
      </c>
      <c r="AV309" s="14" t="s">
        <v>134</v>
      </c>
      <c r="AW309" s="14" t="s">
        <v>31</v>
      </c>
      <c r="AX309" s="14" t="s">
        <v>74</v>
      </c>
      <c r="AY309" s="170" t="s">
        <v>127</v>
      </c>
    </row>
    <row r="310" spans="1:65" s="13" customFormat="1">
      <c r="B310" s="161"/>
      <c r="D310" s="162" t="s">
        <v>136</v>
      </c>
      <c r="E310" s="163" t="s">
        <v>1</v>
      </c>
      <c r="F310" s="164" t="s">
        <v>273</v>
      </c>
      <c r="H310" s="163" t="s">
        <v>1</v>
      </c>
      <c r="I310" s="165"/>
      <c r="L310" s="161"/>
      <c r="M310" s="166"/>
      <c r="N310" s="167"/>
      <c r="O310" s="167"/>
      <c r="P310" s="167"/>
      <c r="Q310" s="167"/>
      <c r="R310" s="167"/>
      <c r="S310" s="167"/>
      <c r="T310" s="168"/>
      <c r="AT310" s="163" t="s">
        <v>136</v>
      </c>
      <c r="AU310" s="163" t="s">
        <v>134</v>
      </c>
      <c r="AV310" s="13" t="s">
        <v>81</v>
      </c>
      <c r="AW310" s="13" t="s">
        <v>31</v>
      </c>
      <c r="AX310" s="13" t="s">
        <v>74</v>
      </c>
      <c r="AY310" s="163" t="s">
        <v>127</v>
      </c>
    </row>
    <row r="311" spans="1:65" s="14" customFormat="1">
      <c r="B311" s="169"/>
      <c r="D311" s="162" t="s">
        <v>136</v>
      </c>
      <c r="E311" s="170" t="s">
        <v>1</v>
      </c>
      <c r="F311" s="171" t="s">
        <v>386</v>
      </c>
      <c r="H311" s="172">
        <v>5.7</v>
      </c>
      <c r="I311" s="173"/>
      <c r="L311" s="169"/>
      <c r="M311" s="174"/>
      <c r="N311" s="175"/>
      <c r="O311" s="175"/>
      <c r="P311" s="175"/>
      <c r="Q311" s="175"/>
      <c r="R311" s="175"/>
      <c r="S311" s="175"/>
      <c r="T311" s="176"/>
      <c r="AT311" s="170" t="s">
        <v>136</v>
      </c>
      <c r="AU311" s="170" t="s">
        <v>134</v>
      </c>
      <c r="AV311" s="14" t="s">
        <v>134</v>
      </c>
      <c r="AW311" s="14" t="s">
        <v>31</v>
      </c>
      <c r="AX311" s="14" t="s">
        <v>74</v>
      </c>
      <c r="AY311" s="170" t="s">
        <v>127</v>
      </c>
    </row>
    <row r="312" spans="1:65" s="13" customFormat="1">
      <c r="B312" s="161"/>
      <c r="D312" s="162" t="s">
        <v>136</v>
      </c>
      <c r="E312" s="163" t="s">
        <v>1</v>
      </c>
      <c r="F312" s="164" t="s">
        <v>275</v>
      </c>
      <c r="H312" s="163" t="s">
        <v>1</v>
      </c>
      <c r="I312" s="165"/>
      <c r="L312" s="161"/>
      <c r="M312" s="166"/>
      <c r="N312" s="167"/>
      <c r="O312" s="167"/>
      <c r="P312" s="167"/>
      <c r="Q312" s="167"/>
      <c r="R312" s="167"/>
      <c r="S312" s="167"/>
      <c r="T312" s="168"/>
      <c r="AT312" s="163" t="s">
        <v>136</v>
      </c>
      <c r="AU312" s="163" t="s">
        <v>134</v>
      </c>
      <c r="AV312" s="13" t="s">
        <v>81</v>
      </c>
      <c r="AW312" s="13" t="s">
        <v>31</v>
      </c>
      <c r="AX312" s="13" t="s">
        <v>74</v>
      </c>
      <c r="AY312" s="163" t="s">
        <v>127</v>
      </c>
    </row>
    <row r="313" spans="1:65" s="14" customFormat="1">
      <c r="B313" s="169"/>
      <c r="D313" s="162" t="s">
        <v>136</v>
      </c>
      <c r="E313" s="170" t="s">
        <v>1</v>
      </c>
      <c r="F313" s="171" t="s">
        <v>386</v>
      </c>
      <c r="H313" s="172">
        <v>5.7</v>
      </c>
      <c r="I313" s="173"/>
      <c r="L313" s="169"/>
      <c r="M313" s="174"/>
      <c r="N313" s="175"/>
      <c r="O313" s="175"/>
      <c r="P313" s="175"/>
      <c r="Q313" s="175"/>
      <c r="R313" s="175"/>
      <c r="S313" s="175"/>
      <c r="T313" s="176"/>
      <c r="AT313" s="170" t="s">
        <v>136</v>
      </c>
      <c r="AU313" s="170" t="s">
        <v>134</v>
      </c>
      <c r="AV313" s="14" t="s">
        <v>134</v>
      </c>
      <c r="AW313" s="14" t="s">
        <v>31</v>
      </c>
      <c r="AX313" s="14" t="s">
        <v>74</v>
      </c>
      <c r="AY313" s="170" t="s">
        <v>127</v>
      </c>
    </row>
    <row r="314" spans="1:65" s="15" customFormat="1">
      <c r="B314" s="177"/>
      <c r="D314" s="162" t="s">
        <v>136</v>
      </c>
      <c r="E314" s="178" t="s">
        <v>1</v>
      </c>
      <c r="F314" s="179" t="s">
        <v>142</v>
      </c>
      <c r="H314" s="180">
        <v>26.664999999999999</v>
      </c>
      <c r="I314" s="181"/>
      <c r="L314" s="177"/>
      <c r="M314" s="182"/>
      <c r="N314" s="183"/>
      <c r="O314" s="183"/>
      <c r="P314" s="183"/>
      <c r="Q314" s="183"/>
      <c r="R314" s="183"/>
      <c r="S314" s="183"/>
      <c r="T314" s="184"/>
      <c r="AT314" s="178" t="s">
        <v>136</v>
      </c>
      <c r="AU314" s="178" t="s">
        <v>134</v>
      </c>
      <c r="AV314" s="15" t="s">
        <v>133</v>
      </c>
      <c r="AW314" s="15" t="s">
        <v>31</v>
      </c>
      <c r="AX314" s="15" t="s">
        <v>81</v>
      </c>
      <c r="AY314" s="178" t="s">
        <v>127</v>
      </c>
    </row>
    <row r="315" spans="1:65" s="2" customFormat="1" ht="24.2" customHeight="1">
      <c r="A315" s="33"/>
      <c r="B315" s="146"/>
      <c r="C315" s="147" t="s">
        <v>387</v>
      </c>
      <c r="D315" s="147" t="s">
        <v>129</v>
      </c>
      <c r="E315" s="148" t="s">
        <v>388</v>
      </c>
      <c r="F315" s="149" t="s">
        <v>389</v>
      </c>
      <c r="G315" s="150" t="s">
        <v>194</v>
      </c>
      <c r="H315" s="151">
        <v>282.45</v>
      </c>
      <c r="I315" s="152"/>
      <c r="J315" s="153">
        <f>ROUND(I315*H315,2)</f>
        <v>0</v>
      </c>
      <c r="K315" s="154"/>
      <c r="L315" s="34"/>
      <c r="M315" s="155" t="s">
        <v>1</v>
      </c>
      <c r="N315" s="156" t="s">
        <v>40</v>
      </c>
      <c r="O315" s="60"/>
      <c r="P315" s="157">
        <f>O315*H315</f>
        <v>0</v>
      </c>
      <c r="Q315" s="157">
        <v>0.10197000000000001</v>
      </c>
      <c r="R315" s="157">
        <f>Q315*H315</f>
        <v>28.801426500000002</v>
      </c>
      <c r="S315" s="157">
        <v>0</v>
      </c>
      <c r="T315" s="158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59" t="s">
        <v>133</v>
      </c>
      <c r="AT315" s="159" t="s">
        <v>129</v>
      </c>
      <c r="AU315" s="159" t="s">
        <v>134</v>
      </c>
      <c r="AY315" s="18" t="s">
        <v>127</v>
      </c>
      <c r="BE315" s="160">
        <f>IF(N315="základná",J315,0)</f>
        <v>0</v>
      </c>
      <c r="BF315" s="160">
        <f>IF(N315="znížená",J315,0)</f>
        <v>0</v>
      </c>
      <c r="BG315" s="160">
        <f>IF(N315="zákl. prenesená",J315,0)</f>
        <v>0</v>
      </c>
      <c r="BH315" s="160">
        <f>IF(N315="zníž. prenesená",J315,0)</f>
        <v>0</v>
      </c>
      <c r="BI315" s="160">
        <f>IF(N315="nulová",J315,0)</f>
        <v>0</v>
      </c>
      <c r="BJ315" s="18" t="s">
        <v>134</v>
      </c>
      <c r="BK315" s="160">
        <f>ROUND(I315*H315,2)</f>
        <v>0</v>
      </c>
      <c r="BL315" s="18" t="s">
        <v>133</v>
      </c>
      <c r="BM315" s="159" t="s">
        <v>390</v>
      </c>
    </row>
    <row r="316" spans="1:65" s="13" customFormat="1">
      <c r="B316" s="161"/>
      <c r="D316" s="162" t="s">
        <v>136</v>
      </c>
      <c r="E316" s="163" t="s">
        <v>1</v>
      </c>
      <c r="F316" s="164" t="s">
        <v>280</v>
      </c>
      <c r="H316" s="163" t="s">
        <v>1</v>
      </c>
      <c r="I316" s="165"/>
      <c r="L316" s="161"/>
      <c r="M316" s="166"/>
      <c r="N316" s="167"/>
      <c r="O316" s="167"/>
      <c r="P316" s="167"/>
      <c r="Q316" s="167"/>
      <c r="R316" s="167"/>
      <c r="S316" s="167"/>
      <c r="T316" s="168"/>
      <c r="AT316" s="163" t="s">
        <v>136</v>
      </c>
      <c r="AU316" s="163" t="s">
        <v>134</v>
      </c>
      <c r="AV316" s="13" t="s">
        <v>81</v>
      </c>
      <c r="AW316" s="13" t="s">
        <v>31</v>
      </c>
      <c r="AX316" s="13" t="s">
        <v>74</v>
      </c>
      <c r="AY316" s="163" t="s">
        <v>127</v>
      </c>
    </row>
    <row r="317" spans="1:65" s="14" customFormat="1">
      <c r="B317" s="169"/>
      <c r="D317" s="162" t="s">
        <v>136</v>
      </c>
      <c r="E317" s="170" t="s">
        <v>1</v>
      </c>
      <c r="F317" s="171" t="s">
        <v>391</v>
      </c>
      <c r="H317" s="172">
        <v>63.545000000000002</v>
      </c>
      <c r="I317" s="173"/>
      <c r="L317" s="169"/>
      <c r="M317" s="174"/>
      <c r="N317" s="175"/>
      <c r="O317" s="175"/>
      <c r="P317" s="175"/>
      <c r="Q317" s="175"/>
      <c r="R317" s="175"/>
      <c r="S317" s="175"/>
      <c r="T317" s="176"/>
      <c r="AT317" s="170" t="s">
        <v>136</v>
      </c>
      <c r="AU317" s="170" t="s">
        <v>134</v>
      </c>
      <c r="AV317" s="14" t="s">
        <v>134</v>
      </c>
      <c r="AW317" s="14" t="s">
        <v>31</v>
      </c>
      <c r="AX317" s="14" t="s">
        <v>74</v>
      </c>
      <c r="AY317" s="170" t="s">
        <v>127</v>
      </c>
    </row>
    <row r="318" spans="1:65" s="14" customFormat="1">
      <c r="B318" s="169"/>
      <c r="D318" s="162" t="s">
        <v>136</v>
      </c>
      <c r="E318" s="170" t="s">
        <v>1</v>
      </c>
      <c r="F318" s="171" t="s">
        <v>392</v>
      </c>
      <c r="H318" s="172">
        <v>28.4</v>
      </c>
      <c r="I318" s="173"/>
      <c r="L318" s="169"/>
      <c r="M318" s="174"/>
      <c r="N318" s="175"/>
      <c r="O318" s="175"/>
      <c r="P318" s="175"/>
      <c r="Q318" s="175"/>
      <c r="R318" s="175"/>
      <c r="S318" s="175"/>
      <c r="T318" s="176"/>
      <c r="AT318" s="170" t="s">
        <v>136</v>
      </c>
      <c r="AU318" s="170" t="s">
        <v>134</v>
      </c>
      <c r="AV318" s="14" t="s">
        <v>134</v>
      </c>
      <c r="AW318" s="14" t="s">
        <v>31</v>
      </c>
      <c r="AX318" s="14" t="s">
        <v>74</v>
      </c>
      <c r="AY318" s="170" t="s">
        <v>127</v>
      </c>
    </row>
    <row r="319" spans="1:65" s="14" customFormat="1">
      <c r="B319" s="169"/>
      <c r="D319" s="162" t="s">
        <v>136</v>
      </c>
      <c r="E319" s="170" t="s">
        <v>1</v>
      </c>
      <c r="F319" s="171" t="s">
        <v>393</v>
      </c>
      <c r="H319" s="172">
        <v>-13.435</v>
      </c>
      <c r="I319" s="173"/>
      <c r="L319" s="169"/>
      <c r="M319" s="174"/>
      <c r="N319" s="175"/>
      <c r="O319" s="175"/>
      <c r="P319" s="175"/>
      <c r="Q319" s="175"/>
      <c r="R319" s="175"/>
      <c r="S319" s="175"/>
      <c r="T319" s="176"/>
      <c r="AT319" s="170" t="s">
        <v>136</v>
      </c>
      <c r="AU319" s="170" t="s">
        <v>134</v>
      </c>
      <c r="AV319" s="14" t="s">
        <v>134</v>
      </c>
      <c r="AW319" s="14" t="s">
        <v>31</v>
      </c>
      <c r="AX319" s="14" t="s">
        <v>74</v>
      </c>
      <c r="AY319" s="170" t="s">
        <v>127</v>
      </c>
    </row>
    <row r="320" spans="1:65" s="13" customFormat="1">
      <c r="B320" s="161"/>
      <c r="D320" s="162" t="s">
        <v>136</v>
      </c>
      <c r="E320" s="163" t="s">
        <v>1</v>
      </c>
      <c r="F320" s="164" t="s">
        <v>273</v>
      </c>
      <c r="H320" s="163" t="s">
        <v>1</v>
      </c>
      <c r="I320" s="165"/>
      <c r="L320" s="161"/>
      <c r="M320" s="166"/>
      <c r="N320" s="167"/>
      <c r="O320" s="167"/>
      <c r="P320" s="167"/>
      <c r="Q320" s="167"/>
      <c r="R320" s="167"/>
      <c r="S320" s="167"/>
      <c r="T320" s="168"/>
      <c r="AT320" s="163" t="s">
        <v>136</v>
      </c>
      <c r="AU320" s="163" t="s">
        <v>134</v>
      </c>
      <c r="AV320" s="13" t="s">
        <v>81</v>
      </c>
      <c r="AW320" s="13" t="s">
        <v>31</v>
      </c>
      <c r="AX320" s="13" t="s">
        <v>74</v>
      </c>
      <c r="AY320" s="163" t="s">
        <v>127</v>
      </c>
    </row>
    <row r="321" spans="1:65" s="14" customFormat="1">
      <c r="B321" s="169"/>
      <c r="D321" s="162" t="s">
        <v>136</v>
      </c>
      <c r="E321" s="170" t="s">
        <v>1</v>
      </c>
      <c r="F321" s="171" t="s">
        <v>394</v>
      </c>
      <c r="H321" s="172">
        <v>89.49</v>
      </c>
      <c r="I321" s="173"/>
      <c r="L321" s="169"/>
      <c r="M321" s="174"/>
      <c r="N321" s="175"/>
      <c r="O321" s="175"/>
      <c r="P321" s="175"/>
      <c r="Q321" s="175"/>
      <c r="R321" s="175"/>
      <c r="S321" s="175"/>
      <c r="T321" s="176"/>
      <c r="AT321" s="170" t="s">
        <v>136</v>
      </c>
      <c r="AU321" s="170" t="s">
        <v>134</v>
      </c>
      <c r="AV321" s="14" t="s">
        <v>134</v>
      </c>
      <c r="AW321" s="14" t="s">
        <v>31</v>
      </c>
      <c r="AX321" s="14" t="s">
        <v>74</v>
      </c>
      <c r="AY321" s="170" t="s">
        <v>127</v>
      </c>
    </row>
    <row r="322" spans="1:65" s="14" customFormat="1">
      <c r="B322" s="169"/>
      <c r="D322" s="162" t="s">
        <v>136</v>
      </c>
      <c r="E322" s="170" t="s">
        <v>1</v>
      </c>
      <c r="F322" s="171" t="s">
        <v>395</v>
      </c>
      <c r="H322" s="172">
        <v>18.524999999999999</v>
      </c>
      <c r="I322" s="173"/>
      <c r="L322" s="169"/>
      <c r="M322" s="174"/>
      <c r="N322" s="175"/>
      <c r="O322" s="175"/>
      <c r="P322" s="175"/>
      <c r="Q322" s="175"/>
      <c r="R322" s="175"/>
      <c r="S322" s="175"/>
      <c r="T322" s="176"/>
      <c r="AT322" s="170" t="s">
        <v>136</v>
      </c>
      <c r="AU322" s="170" t="s">
        <v>134</v>
      </c>
      <c r="AV322" s="14" t="s">
        <v>134</v>
      </c>
      <c r="AW322" s="14" t="s">
        <v>31</v>
      </c>
      <c r="AX322" s="14" t="s">
        <v>74</v>
      </c>
      <c r="AY322" s="170" t="s">
        <v>127</v>
      </c>
    </row>
    <row r="323" spans="1:65" s="14" customFormat="1">
      <c r="B323" s="169"/>
      <c r="D323" s="162" t="s">
        <v>136</v>
      </c>
      <c r="E323" s="170" t="s">
        <v>1</v>
      </c>
      <c r="F323" s="171" t="s">
        <v>396</v>
      </c>
      <c r="H323" s="172">
        <v>-6.0449999999999999</v>
      </c>
      <c r="I323" s="173"/>
      <c r="L323" s="169"/>
      <c r="M323" s="174"/>
      <c r="N323" s="175"/>
      <c r="O323" s="175"/>
      <c r="P323" s="175"/>
      <c r="Q323" s="175"/>
      <c r="R323" s="175"/>
      <c r="S323" s="175"/>
      <c r="T323" s="176"/>
      <c r="AT323" s="170" t="s">
        <v>136</v>
      </c>
      <c r="AU323" s="170" t="s">
        <v>134</v>
      </c>
      <c r="AV323" s="14" t="s">
        <v>134</v>
      </c>
      <c r="AW323" s="14" t="s">
        <v>31</v>
      </c>
      <c r="AX323" s="14" t="s">
        <v>74</v>
      </c>
      <c r="AY323" s="170" t="s">
        <v>127</v>
      </c>
    </row>
    <row r="324" spans="1:65" s="13" customFormat="1">
      <c r="B324" s="161"/>
      <c r="D324" s="162" t="s">
        <v>136</v>
      </c>
      <c r="E324" s="163" t="s">
        <v>1</v>
      </c>
      <c r="F324" s="164" t="s">
        <v>275</v>
      </c>
      <c r="H324" s="163" t="s">
        <v>1</v>
      </c>
      <c r="I324" s="165"/>
      <c r="L324" s="161"/>
      <c r="M324" s="166"/>
      <c r="N324" s="167"/>
      <c r="O324" s="167"/>
      <c r="P324" s="167"/>
      <c r="Q324" s="167"/>
      <c r="R324" s="167"/>
      <c r="S324" s="167"/>
      <c r="T324" s="168"/>
      <c r="AT324" s="163" t="s">
        <v>136</v>
      </c>
      <c r="AU324" s="163" t="s">
        <v>134</v>
      </c>
      <c r="AV324" s="13" t="s">
        <v>81</v>
      </c>
      <c r="AW324" s="13" t="s">
        <v>31</v>
      </c>
      <c r="AX324" s="13" t="s">
        <v>74</v>
      </c>
      <c r="AY324" s="163" t="s">
        <v>127</v>
      </c>
    </row>
    <row r="325" spans="1:65" s="14" customFormat="1">
      <c r="B325" s="169"/>
      <c r="D325" s="162" t="s">
        <v>136</v>
      </c>
      <c r="E325" s="170" t="s">
        <v>1</v>
      </c>
      <c r="F325" s="171" t="s">
        <v>394</v>
      </c>
      <c r="H325" s="172">
        <v>89.49</v>
      </c>
      <c r="I325" s="173"/>
      <c r="L325" s="169"/>
      <c r="M325" s="174"/>
      <c r="N325" s="175"/>
      <c r="O325" s="175"/>
      <c r="P325" s="175"/>
      <c r="Q325" s="175"/>
      <c r="R325" s="175"/>
      <c r="S325" s="175"/>
      <c r="T325" s="176"/>
      <c r="AT325" s="170" t="s">
        <v>136</v>
      </c>
      <c r="AU325" s="170" t="s">
        <v>134</v>
      </c>
      <c r="AV325" s="14" t="s">
        <v>134</v>
      </c>
      <c r="AW325" s="14" t="s">
        <v>31</v>
      </c>
      <c r="AX325" s="14" t="s">
        <v>74</v>
      </c>
      <c r="AY325" s="170" t="s">
        <v>127</v>
      </c>
    </row>
    <row r="326" spans="1:65" s="14" customFormat="1">
      <c r="B326" s="169"/>
      <c r="D326" s="162" t="s">
        <v>136</v>
      </c>
      <c r="E326" s="170" t="s">
        <v>1</v>
      </c>
      <c r="F326" s="171" t="s">
        <v>395</v>
      </c>
      <c r="H326" s="172">
        <v>18.524999999999999</v>
      </c>
      <c r="I326" s="173"/>
      <c r="L326" s="169"/>
      <c r="M326" s="174"/>
      <c r="N326" s="175"/>
      <c r="O326" s="175"/>
      <c r="P326" s="175"/>
      <c r="Q326" s="175"/>
      <c r="R326" s="175"/>
      <c r="S326" s="175"/>
      <c r="T326" s="176"/>
      <c r="AT326" s="170" t="s">
        <v>136</v>
      </c>
      <c r="AU326" s="170" t="s">
        <v>134</v>
      </c>
      <c r="AV326" s="14" t="s">
        <v>134</v>
      </c>
      <c r="AW326" s="14" t="s">
        <v>31</v>
      </c>
      <c r="AX326" s="14" t="s">
        <v>74</v>
      </c>
      <c r="AY326" s="170" t="s">
        <v>127</v>
      </c>
    </row>
    <row r="327" spans="1:65" s="14" customFormat="1">
      <c r="B327" s="169"/>
      <c r="D327" s="162" t="s">
        <v>136</v>
      </c>
      <c r="E327" s="170" t="s">
        <v>1</v>
      </c>
      <c r="F327" s="171" t="s">
        <v>396</v>
      </c>
      <c r="H327" s="172">
        <v>-6.0449999999999999</v>
      </c>
      <c r="I327" s="173"/>
      <c r="L327" s="169"/>
      <c r="M327" s="174"/>
      <c r="N327" s="175"/>
      <c r="O327" s="175"/>
      <c r="P327" s="175"/>
      <c r="Q327" s="175"/>
      <c r="R327" s="175"/>
      <c r="S327" s="175"/>
      <c r="T327" s="176"/>
      <c r="AT327" s="170" t="s">
        <v>136</v>
      </c>
      <c r="AU327" s="170" t="s">
        <v>134</v>
      </c>
      <c r="AV327" s="14" t="s">
        <v>134</v>
      </c>
      <c r="AW327" s="14" t="s">
        <v>31</v>
      </c>
      <c r="AX327" s="14" t="s">
        <v>74</v>
      </c>
      <c r="AY327" s="170" t="s">
        <v>127</v>
      </c>
    </row>
    <row r="328" spans="1:65" s="15" customFormat="1">
      <c r="B328" s="177"/>
      <c r="D328" s="162" t="s">
        <v>136</v>
      </c>
      <c r="E328" s="178" t="s">
        <v>1</v>
      </c>
      <c r="F328" s="179" t="s">
        <v>142</v>
      </c>
      <c r="H328" s="180">
        <v>282.45</v>
      </c>
      <c r="I328" s="181"/>
      <c r="L328" s="177"/>
      <c r="M328" s="182"/>
      <c r="N328" s="183"/>
      <c r="O328" s="183"/>
      <c r="P328" s="183"/>
      <c r="Q328" s="183"/>
      <c r="R328" s="183"/>
      <c r="S328" s="183"/>
      <c r="T328" s="184"/>
      <c r="AT328" s="178" t="s">
        <v>136</v>
      </c>
      <c r="AU328" s="178" t="s">
        <v>134</v>
      </c>
      <c r="AV328" s="15" t="s">
        <v>133</v>
      </c>
      <c r="AW328" s="15" t="s">
        <v>31</v>
      </c>
      <c r="AX328" s="15" t="s">
        <v>81</v>
      </c>
      <c r="AY328" s="178" t="s">
        <v>127</v>
      </c>
    </row>
    <row r="329" spans="1:65" s="2" customFormat="1" ht="24.2" customHeight="1">
      <c r="A329" s="33"/>
      <c r="B329" s="146"/>
      <c r="C329" s="147" t="s">
        <v>397</v>
      </c>
      <c r="D329" s="147" t="s">
        <v>129</v>
      </c>
      <c r="E329" s="148" t="s">
        <v>398</v>
      </c>
      <c r="F329" s="149" t="s">
        <v>399</v>
      </c>
      <c r="G329" s="150" t="s">
        <v>194</v>
      </c>
      <c r="H329" s="151">
        <v>821.48599999999999</v>
      </c>
      <c r="I329" s="152"/>
      <c r="J329" s="153">
        <f>ROUND(I329*H329,2)</f>
        <v>0</v>
      </c>
      <c r="K329" s="154"/>
      <c r="L329" s="34"/>
      <c r="M329" s="155" t="s">
        <v>1</v>
      </c>
      <c r="N329" s="156" t="s">
        <v>40</v>
      </c>
      <c r="O329" s="60"/>
      <c r="P329" s="157">
        <f>O329*H329</f>
        <v>0</v>
      </c>
      <c r="Q329" s="157">
        <v>0.12590999999999999</v>
      </c>
      <c r="R329" s="157">
        <f>Q329*H329</f>
        <v>103.43330225999999</v>
      </c>
      <c r="S329" s="157">
        <v>0</v>
      </c>
      <c r="T329" s="158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59" t="s">
        <v>133</v>
      </c>
      <c r="AT329" s="159" t="s">
        <v>129</v>
      </c>
      <c r="AU329" s="159" t="s">
        <v>134</v>
      </c>
      <c r="AY329" s="18" t="s">
        <v>127</v>
      </c>
      <c r="BE329" s="160">
        <f>IF(N329="základná",J329,0)</f>
        <v>0</v>
      </c>
      <c r="BF329" s="160">
        <f>IF(N329="znížená",J329,0)</f>
        <v>0</v>
      </c>
      <c r="BG329" s="160">
        <f>IF(N329="zákl. prenesená",J329,0)</f>
        <v>0</v>
      </c>
      <c r="BH329" s="160">
        <f>IF(N329="zníž. prenesená",J329,0)</f>
        <v>0</v>
      </c>
      <c r="BI329" s="160">
        <f>IF(N329="nulová",J329,0)</f>
        <v>0</v>
      </c>
      <c r="BJ329" s="18" t="s">
        <v>134</v>
      </c>
      <c r="BK329" s="160">
        <f>ROUND(I329*H329,2)</f>
        <v>0</v>
      </c>
      <c r="BL329" s="18" t="s">
        <v>133</v>
      </c>
      <c r="BM329" s="159" t="s">
        <v>400</v>
      </c>
    </row>
    <row r="330" spans="1:65" s="13" customFormat="1">
      <c r="B330" s="161"/>
      <c r="D330" s="162" t="s">
        <v>136</v>
      </c>
      <c r="E330" s="163" t="s">
        <v>1</v>
      </c>
      <c r="F330" s="164" t="s">
        <v>280</v>
      </c>
      <c r="H330" s="163" t="s">
        <v>1</v>
      </c>
      <c r="I330" s="165"/>
      <c r="L330" s="161"/>
      <c r="M330" s="166"/>
      <c r="N330" s="167"/>
      <c r="O330" s="167"/>
      <c r="P330" s="167"/>
      <c r="Q330" s="167"/>
      <c r="R330" s="167"/>
      <c r="S330" s="167"/>
      <c r="T330" s="168"/>
      <c r="AT330" s="163" t="s">
        <v>136</v>
      </c>
      <c r="AU330" s="163" t="s">
        <v>134</v>
      </c>
      <c r="AV330" s="13" t="s">
        <v>81</v>
      </c>
      <c r="AW330" s="13" t="s">
        <v>31</v>
      </c>
      <c r="AX330" s="13" t="s">
        <v>74</v>
      </c>
      <c r="AY330" s="163" t="s">
        <v>127</v>
      </c>
    </row>
    <row r="331" spans="1:65" s="14" customFormat="1">
      <c r="B331" s="169"/>
      <c r="D331" s="162" t="s">
        <v>136</v>
      </c>
      <c r="E331" s="170" t="s">
        <v>1</v>
      </c>
      <c r="F331" s="171" t="s">
        <v>401</v>
      </c>
      <c r="H331" s="172">
        <v>216.19499999999999</v>
      </c>
      <c r="I331" s="173"/>
      <c r="L331" s="169"/>
      <c r="M331" s="174"/>
      <c r="N331" s="175"/>
      <c r="O331" s="175"/>
      <c r="P331" s="175"/>
      <c r="Q331" s="175"/>
      <c r="R331" s="175"/>
      <c r="S331" s="175"/>
      <c r="T331" s="176"/>
      <c r="AT331" s="170" t="s">
        <v>136</v>
      </c>
      <c r="AU331" s="170" t="s">
        <v>134</v>
      </c>
      <c r="AV331" s="14" t="s">
        <v>134</v>
      </c>
      <c r="AW331" s="14" t="s">
        <v>31</v>
      </c>
      <c r="AX331" s="14" t="s">
        <v>74</v>
      </c>
      <c r="AY331" s="170" t="s">
        <v>127</v>
      </c>
    </row>
    <row r="332" spans="1:65" s="14" customFormat="1">
      <c r="B332" s="169"/>
      <c r="D332" s="162" t="s">
        <v>136</v>
      </c>
      <c r="E332" s="170" t="s">
        <v>1</v>
      </c>
      <c r="F332" s="171" t="s">
        <v>402</v>
      </c>
      <c r="H332" s="172">
        <v>77.745000000000005</v>
      </c>
      <c r="I332" s="173"/>
      <c r="L332" s="169"/>
      <c r="M332" s="174"/>
      <c r="N332" s="175"/>
      <c r="O332" s="175"/>
      <c r="P332" s="175"/>
      <c r="Q332" s="175"/>
      <c r="R332" s="175"/>
      <c r="S332" s="175"/>
      <c r="T332" s="176"/>
      <c r="AT332" s="170" t="s">
        <v>136</v>
      </c>
      <c r="AU332" s="170" t="s">
        <v>134</v>
      </c>
      <c r="AV332" s="14" t="s">
        <v>134</v>
      </c>
      <c r="AW332" s="14" t="s">
        <v>31</v>
      </c>
      <c r="AX332" s="14" t="s">
        <v>74</v>
      </c>
      <c r="AY332" s="170" t="s">
        <v>127</v>
      </c>
    </row>
    <row r="333" spans="1:65" s="14" customFormat="1">
      <c r="B333" s="169"/>
      <c r="D333" s="162" t="s">
        <v>136</v>
      </c>
      <c r="E333" s="170" t="s">
        <v>1</v>
      </c>
      <c r="F333" s="171" t="s">
        <v>403</v>
      </c>
      <c r="H333" s="172">
        <v>65.319999999999993</v>
      </c>
      <c r="I333" s="173"/>
      <c r="L333" s="169"/>
      <c r="M333" s="174"/>
      <c r="N333" s="175"/>
      <c r="O333" s="175"/>
      <c r="P333" s="175"/>
      <c r="Q333" s="175"/>
      <c r="R333" s="175"/>
      <c r="S333" s="175"/>
      <c r="T333" s="176"/>
      <c r="AT333" s="170" t="s">
        <v>136</v>
      </c>
      <c r="AU333" s="170" t="s">
        <v>134</v>
      </c>
      <c r="AV333" s="14" t="s">
        <v>134</v>
      </c>
      <c r="AW333" s="14" t="s">
        <v>31</v>
      </c>
      <c r="AX333" s="14" t="s">
        <v>74</v>
      </c>
      <c r="AY333" s="170" t="s">
        <v>127</v>
      </c>
    </row>
    <row r="334" spans="1:65" s="14" customFormat="1">
      <c r="B334" s="169"/>
      <c r="D334" s="162" t="s">
        <v>136</v>
      </c>
      <c r="E334" s="170" t="s">
        <v>1</v>
      </c>
      <c r="F334" s="171" t="s">
        <v>404</v>
      </c>
      <c r="H334" s="172">
        <v>-27.2</v>
      </c>
      <c r="I334" s="173"/>
      <c r="L334" s="169"/>
      <c r="M334" s="174"/>
      <c r="N334" s="175"/>
      <c r="O334" s="175"/>
      <c r="P334" s="175"/>
      <c r="Q334" s="175"/>
      <c r="R334" s="175"/>
      <c r="S334" s="175"/>
      <c r="T334" s="176"/>
      <c r="AT334" s="170" t="s">
        <v>136</v>
      </c>
      <c r="AU334" s="170" t="s">
        <v>134</v>
      </c>
      <c r="AV334" s="14" t="s">
        <v>134</v>
      </c>
      <c r="AW334" s="14" t="s">
        <v>31</v>
      </c>
      <c r="AX334" s="14" t="s">
        <v>74</v>
      </c>
      <c r="AY334" s="170" t="s">
        <v>127</v>
      </c>
    </row>
    <row r="335" spans="1:65" s="14" customFormat="1">
      <c r="B335" s="169"/>
      <c r="D335" s="162" t="s">
        <v>136</v>
      </c>
      <c r="E335" s="170" t="s">
        <v>1</v>
      </c>
      <c r="F335" s="171" t="s">
        <v>405</v>
      </c>
      <c r="H335" s="172">
        <v>-21.8</v>
      </c>
      <c r="I335" s="173"/>
      <c r="L335" s="169"/>
      <c r="M335" s="174"/>
      <c r="N335" s="175"/>
      <c r="O335" s="175"/>
      <c r="P335" s="175"/>
      <c r="Q335" s="175"/>
      <c r="R335" s="175"/>
      <c r="S335" s="175"/>
      <c r="T335" s="176"/>
      <c r="AT335" s="170" t="s">
        <v>136</v>
      </c>
      <c r="AU335" s="170" t="s">
        <v>134</v>
      </c>
      <c r="AV335" s="14" t="s">
        <v>134</v>
      </c>
      <c r="AW335" s="14" t="s">
        <v>31</v>
      </c>
      <c r="AX335" s="14" t="s">
        <v>74</v>
      </c>
      <c r="AY335" s="170" t="s">
        <v>127</v>
      </c>
    </row>
    <row r="336" spans="1:65" s="13" customFormat="1">
      <c r="B336" s="161"/>
      <c r="D336" s="162" t="s">
        <v>136</v>
      </c>
      <c r="E336" s="163" t="s">
        <v>1</v>
      </c>
      <c r="F336" s="164" t="s">
        <v>273</v>
      </c>
      <c r="H336" s="163" t="s">
        <v>1</v>
      </c>
      <c r="I336" s="165"/>
      <c r="L336" s="161"/>
      <c r="M336" s="166"/>
      <c r="N336" s="167"/>
      <c r="O336" s="167"/>
      <c r="P336" s="167"/>
      <c r="Q336" s="167"/>
      <c r="R336" s="167"/>
      <c r="S336" s="167"/>
      <c r="T336" s="168"/>
      <c r="AT336" s="163" t="s">
        <v>136</v>
      </c>
      <c r="AU336" s="163" t="s">
        <v>134</v>
      </c>
      <c r="AV336" s="13" t="s">
        <v>81</v>
      </c>
      <c r="AW336" s="13" t="s">
        <v>31</v>
      </c>
      <c r="AX336" s="13" t="s">
        <v>74</v>
      </c>
      <c r="AY336" s="163" t="s">
        <v>127</v>
      </c>
    </row>
    <row r="337" spans="1:65" s="14" customFormat="1">
      <c r="B337" s="169"/>
      <c r="D337" s="162" t="s">
        <v>136</v>
      </c>
      <c r="E337" s="170" t="s">
        <v>1</v>
      </c>
      <c r="F337" s="171" t="s">
        <v>406</v>
      </c>
      <c r="H337" s="172">
        <v>298.11</v>
      </c>
      <c r="I337" s="173"/>
      <c r="L337" s="169"/>
      <c r="M337" s="174"/>
      <c r="N337" s="175"/>
      <c r="O337" s="175"/>
      <c r="P337" s="175"/>
      <c r="Q337" s="175"/>
      <c r="R337" s="175"/>
      <c r="S337" s="175"/>
      <c r="T337" s="176"/>
      <c r="AT337" s="170" t="s">
        <v>136</v>
      </c>
      <c r="AU337" s="170" t="s">
        <v>134</v>
      </c>
      <c r="AV337" s="14" t="s">
        <v>134</v>
      </c>
      <c r="AW337" s="14" t="s">
        <v>31</v>
      </c>
      <c r="AX337" s="14" t="s">
        <v>74</v>
      </c>
      <c r="AY337" s="170" t="s">
        <v>127</v>
      </c>
    </row>
    <row r="338" spans="1:65" s="14" customFormat="1">
      <c r="B338" s="169"/>
      <c r="D338" s="162" t="s">
        <v>136</v>
      </c>
      <c r="E338" s="170" t="s">
        <v>1</v>
      </c>
      <c r="F338" s="171" t="s">
        <v>407</v>
      </c>
      <c r="H338" s="172">
        <v>27.503</v>
      </c>
      <c r="I338" s="173"/>
      <c r="L338" s="169"/>
      <c r="M338" s="174"/>
      <c r="N338" s="175"/>
      <c r="O338" s="175"/>
      <c r="P338" s="175"/>
      <c r="Q338" s="175"/>
      <c r="R338" s="175"/>
      <c r="S338" s="175"/>
      <c r="T338" s="176"/>
      <c r="AT338" s="170" t="s">
        <v>136</v>
      </c>
      <c r="AU338" s="170" t="s">
        <v>134</v>
      </c>
      <c r="AV338" s="14" t="s">
        <v>134</v>
      </c>
      <c r="AW338" s="14" t="s">
        <v>31</v>
      </c>
      <c r="AX338" s="14" t="s">
        <v>74</v>
      </c>
      <c r="AY338" s="170" t="s">
        <v>127</v>
      </c>
    </row>
    <row r="339" spans="1:65" s="14" customFormat="1">
      <c r="B339" s="169"/>
      <c r="D339" s="162" t="s">
        <v>136</v>
      </c>
      <c r="E339" s="170" t="s">
        <v>1</v>
      </c>
      <c r="F339" s="171" t="s">
        <v>408</v>
      </c>
      <c r="H339" s="172">
        <v>-70</v>
      </c>
      <c r="I339" s="173"/>
      <c r="L339" s="169"/>
      <c r="M339" s="174"/>
      <c r="N339" s="175"/>
      <c r="O339" s="175"/>
      <c r="P339" s="175"/>
      <c r="Q339" s="175"/>
      <c r="R339" s="175"/>
      <c r="S339" s="175"/>
      <c r="T339" s="176"/>
      <c r="AT339" s="170" t="s">
        <v>136</v>
      </c>
      <c r="AU339" s="170" t="s">
        <v>134</v>
      </c>
      <c r="AV339" s="14" t="s">
        <v>134</v>
      </c>
      <c r="AW339" s="14" t="s">
        <v>31</v>
      </c>
      <c r="AX339" s="14" t="s">
        <v>74</v>
      </c>
      <c r="AY339" s="170" t="s">
        <v>127</v>
      </c>
    </row>
    <row r="340" spans="1:65" s="13" customFormat="1">
      <c r="B340" s="161"/>
      <c r="D340" s="162" t="s">
        <v>136</v>
      </c>
      <c r="E340" s="163" t="s">
        <v>1</v>
      </c>
      <c r="F340" s="164" t="s">
        <v>275</v>
      </c>
      <c r="H340" s="163" t="s">
        <v>1</v>
      </c>
      <c r="I340" s="165"/>
      <c r="L340" s="161"/>
      <c r="M340" s="166"/>
      <c r="N340" s="167"/>
      <c r="O340" s="167"/>
      <c r="P340" s="167"/>
      <c r="Q340" s="167"/>
      <c r="R340" s="167"/>
      <c r="S340" s="167"/>
      <c r="T340" s="168"/>
      <c r="AT340" s="163" t="s">
        <v>136</v>
      </c>
      <c r="AU340" s="163" t="s">
        <v>134</v>
      </c>
      <c r="AV340" s="13" t="s">
        <v>81</v>
      </c>
      <c r="AW340" s="13" t="s">
        <v>31</v>
      </c>
      <c r="AX340" s="13" t="s">
        <v>74</v>
      </c>
      <c r="AY340" s="163" t="s">
        <v>127</v>
      </c>
    </row>
    <row r="341" spans="1:65" s="14" customFormat="1">
      <c r="B341" s="169"/>
      <c r="D341" s="162" t="s">
        <v>136</v>
      </c>
      <c r="E341" s="170" t="s">
        <v>1</v>
      </c>
      <c r="F341" s="171" t="s">
        <v>406</v>
      </c>
      <c r="H341" s="172">
        <v>298.11</v>
      </c>
      <c r="I341" s="173"/>
      <c r="L341" s="169"/>
      <c r="M341" s="174"/>
      <c r="N341" s="175"/>
      <c r="O341" s="175"/>
      <c r="P341" s="175"/>
      <c r="Q341" s="175"/>
      <c r="R341" s="175"/>
      <c r="S341" s="175"/>
      <c r="T341" s="176"/>
      <c r="AT341" s="170" t="s">
        <v>136</v>
      </c>
      <c r="AU341" s="170" t="s">
        <v>134</v>
      </c>
      <c r="AV341" s="14" t="s">
        <v>134</v>
      </c>
      <c r="AW341" s="14" t="s">
        <v>31</v>
      </c>
      <c r="AX341" s="14" t="s">
        <v>74</v>
      </c>
      <c r="AY341" s="170" t="s">
        <v>127</v>
      </c>
    </row>
    <row r="342" spans="1:65" s="14" customFormat="1">
      <c r="B342" s="169"/>
      <c r="D342" s="162" t="s">
        <v>136</v>
      </c>
      <c r="E342" s="170" t="s">
        <v>1</v>
      </c>
      <c r="F342" s="171" t="s">
        <v>407</v>
      </c>
      <c r="H342" s="172">
        <v>27.503</v>
      </c>
      <c r="I342" s="173"/>
      <c r="L342" s="169"/>
      <c r="M342" s="174"/>
      <c r="N342" s="175"/>
      <c r="O342" s="175"/>
      <c r="P342" s="175"/>
      <c r="Q342" s="175"/>
      <c r="R342" s="175"/>
      <c r="S342" s="175"/>
      <c r="T342" s="176"/>
      <c r="AT342" s="170" t="s">
        <v>136</v>
      </c>
      <c r="AU342" s="170" t="s">
        <v>134</v>
      </c>
      <c r="AV342" s="14" t="s">
        <v>134</v>
      </c>
      <c r="AW342" s="14" t="s">
        <v>31</v>
      </c>
      <c r="AX342" s="14" t="s">
        <v>74</v>
      </c>
      <c r="AY342" s="170" t="s">
        <v>127</v>
      </c>
    </row>
    <row r="343" spans="1:65" s="14" customFormat="1">
      <c r="B343" s="169"/>
      <c r="D343" s="162" t="s">
        <v>136</v>
      </c>
      <c r="E343" s="170" t="s">
        <v>1</v>
      </c>
      <c r="F343" s="171" t="s">
        <v>408</v>
      </c>
      <c r="H343" s="172">
        <v>-70</v>
      </c>
      <c r="I343" s="173"/>
      <c r="L343" s="169"/>
      <c r="M343" s="174"/>
      <c r="N343" s="175"/>
      <c r="O343" s="175"/>
      <c r="P343" s="175"/>
      <c r="Q343" s="175"/>
      <c r="R343" s="175"/>
      <c r="S343" s="175"/>
      <c r="T343" s="176"/>
      <c r="AT343" s="170" t="s">
        <v>136</v>
      </c>
      <c r="AU343" s="170" t="s">
        <v>134</v>
      </c>
      <c r="AV343" s="14" t="s">
        <v>134</v>
      </c>
      <c r="AW343" s="14" t="s">
        <v>31</v>
      </c>
      <c r="AX343" s="14" t="s">
        <v>74</v>
      </c>
      <c r="AY343" s="170" t="s">
        <v>127</v>
      </c>
    </row>
    <row r="344" spans="1:65" s="15" customFormat="1">
      <c r="B344" s="177"/>
      <c r="D344" s="162" t="s">
        <v>136</v>
      </c>
      <c r="E344" s="178" t="s">
        <v>1</v>
      </c>
      <c r="F344" s="179" t="s">
        <v>142</v>
      </c>
      <c r="H344" s="180">
        <v>821.48599999999999</v>
      </c>
      <c r="I344" s="181"/>
      <c r="L344" s="177"/>
      <c r="M344" s="182"/>
      <c r="N344" s="183"/>
      <c r="O344" s="183"/>
      <c r="P344" s="183"/>
      <c r="Q344" s="183"/>
      <c r="R344" s="183"/>
      <c r="S344" s="183"/>
      <c r="T344" s="184"/>
      <c r="AT344" s="178" t="s">
        <v>136</v>
      </c>
      <c r="AU344" s="178" t="s">
        <v>134</v>
      </c>
      <c r="AV344" s="15" t="s">
        <v>133</v>
      </c>
      <c r="AW344" s="15" t="s">
        <v>31</v>
      </c>
      <c r="AX344" s="15" t="s">
        <v>81</v>
      </c>
      <c r="AY344" s="178" t="s">
        <v>127</v>
      </c>
    </row>
    <row r="345" spans="1:65" s="2" customFormat="1" ht="33" customHeight="1">
      <c r="A345" s="33"/>
      <c r="B345" s="146"/>
      <c r="C345" s="147" t="s">
        <v>409</v>
      </c>
      <c r="D345" s="147" t="s">
        <v>129</v>
      </c>
      <c r="E345" s="148" t="s">
        <v>410</v>
      </c>
      <c r="F345" s="149" t="s">
        <v>411</v>
      </c>
      <c r="G345" s="150" t="s">
        <v>194</v>
      </c>
      <c r="H345" s="151">
        <v>229.583</v>
      </c>
      <c r="I345" s="152"/>
      <c r="J345" s="153">
        <f>ROUND(I345*H345,2)</f>
        <v>0</v>
      </c>
      <c r="K345" s="154"/>
      <c r="L345" s="34"/>
      <c r="M345" s="155" t="s">
        <v>1</v>
      </c>
      <c r="N345" s="156" t="s">
        <v>40</v>
      </c>
      <c r="O345" s="60"/>
      <c r="P345" s="157">
        <f>O345*H345</f>
        <v>0</v>
      </c>
      <c r="Q345" s="157">
        <v>0.16006000000000001</v>
      </c>
      <c r="R345" s="157">
        <f>Q345*H345</f>
        <v>36.747054980000001</v>
      </c>
      <c r="S345" s="157">
        <v>0</v>
      </c>
      <c r="T345" s="158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59" t="s">
        <v>133</v>
      </c>
      <c r="AT345" s="159" t="s">
        <v>129</v>
      </c>
      <c r="AU345" s="159" t="s">
        <v>134</v>
      </c>
      <c r="AY345" s="18" t="s">
        <v>127</v>
      </c>
      <c r="BE345" s="160">
        <f>IF(N345="základná",J345,0)</f>
        <v>0</v>
      </c>
      <c r="BF345" s="160">
        <f>IF(N345="znížená",J345,0)</f>
        <v>0</v>
      </c>
      <c r="BG345" s="160">
        <f>IF(N345="zákl. prenesená",J345,0)</f>
        <v>0</v>
      </c>
      <c r="BH345" s="160">
        <f>IF(N345="zníž. prenesená",J345,0)</f>
        <v>0</v>
      </c>
      <c r="BI345" s="160">
        <f>IF(N345="nulová",J345,0)</f>
        <v>0</v>
      </c>
      <c r="BJ345" s="18" t="s">
        <v>134</v>
      </c>
      <c r="BK345" s="160">
        <f>ROUND(I345*H345,2)</f>
        <v>0</v>
      </c>
      <c r="BL345" s="18" t="s">
        <v>133</v>
      </c>
      <c r="BM345" s="159" t="s">
        <v>412</v>
      </c>
    </row>
    <row r="346" spans="1:65" s="13" customFormat="1">
      <c r="B346" s="161"/>
      <c r="D346" s="162" t="s">
        <v>136</v>
      </c>
      <c r="E346" s="163" t="s">
        <v>1</v>
      </c>
      <c r="F346" s="164" t="s">
        <v>280</v>
      </c>
      <c r="H346" s="163" t="s">
        <v>1</v>
      </c>
      <c r="I346" s="165"/>
      <c r="L346" s="161"/>
      <c r="M346" s="166"/>
      <c r="N346" s="167"/>
      <c r="O346" s="167"/>
      <c r="P346" s="167"/>
      <c r="Q346" s="167"/>
      <c r="R346" s="167"/>
      <c r="S346" s="167"/>
      <c r="T346" s="168"/>
      <c r="AT346" s="163" t="s">
        <v>136</v>
      </c>
      <c r="AU346" s="163" t="s">
        <v>134</v>
      </c>
      <c r="AV346" s="13" t="s">
        <v>81</v>
      </c>
      <c r="AW346" s="13" t="s">
        <v>31</v>
      </c>
      <c r="AX346" s="13" t="s">
        <v>74</v>
      </c>
      <c r="AY346" s="163" t="s">
        <v>127</v>
      </c>
    </row>
    <row r="347" spans="1:65" s="14" customFormat="1">
      <c r="B347" s="169"/>
      <c r="D347" s="162" t="s">
        <v>136</v>
      </c>
      <c r="E347" s="170" t="s">
        <v>1</v>
      </c>
      <c r="F347" s="171" t="s">
        <v>413</v>
      </c>
      <c r="H347" s="172">
        <v>41.003</v>
      </c>
      <c r="I347" s="173"/>
      <c r="L347" s="169"/>
      <c r="M347" s="174"/>
      <c r="N347" s="175"/>
      <c r="O347" s="175"/>
      <c r="P347" s="175"/>
      <c r="Q347" s="175"/>
      <c r="R347" s="175"/>
      <c r="S347" s="175"/>
      <c r="T347" s="176"/>
      <c r="AT347" s="170" t="s">
        <v>136</v>
      </c>
      <c r="AU347" s="170" t="s">
        <v>134</v>
      </c>
      <c r="AV347" s="14" t="s">
        <v>134</v>
      </c>
      <c r="AW347" s="14" t="s">
        <v>31</v>
      </c>
      <c r="AX347" s="14" t="s">
        <v>74</v>
      </c>
      <c r="AY347" s="170" t="s">
        <v>127</v>
      </c>
    </row>
    <row r="348" spans="1:65" s="14" customFormat="1">
      <c r="B348" s="169"/>
      <c r="D348" s="162" t="s">
        <v>136</v>
      </c>
      <c r="E348" s="170" t="s">
        <v>1</v>
      </c>
      <c r="F348" s="171" t="s">
        <v>414</v>
      </c>
      <c r="H348" s="172">
        <v>-2</v>
      </c>
      <c r="I348" s="173"/>
      <c r="L348" s="169"/>
      <c r="M348" s="174"/>
      <c r="N348" s="175"/>
      <c r="O348" s="175"/>
      <c r="P348" s="175"/>
      <c r="Q348" s="175"/>
      <c r="R348" s="175"/>
      <c r="S348" s="175"/>
      <c r="T348" s="176"/>
      <c r="AT348" s="170" t="s">
        <v>136</v>
      </c>
      <c r="AU348" s="170" t="s">
        <v>134</v>
      </c>
      <c r="AV348" s="14" t="s">
        <v>134</v>
      </c>
      <c r="AW348" s="14" t="s">
        <v>31</v>
      </c>
      <c r="AX348" s="14" t="s">
        <v>74</v>
      </c>
      <c r="AY348" s="170" t="s">
        <v>127</v>
      </c>
    </row>
    <row r="349" spans="1:65" s="13" customFormat="1">
      <c r="B349" s="161"/>
      <c r="D349" s="162" t="s">
        <v>136</v>
      </c>
      <c r="E349" s="163" t="s">
        <v>1</v>
      </c>
      <c r="F349" s="164" t="s">
        <v>273</v>
      </c>
      <c r="H349" s="163" t="s">
        <v>1</v>
      </c>
      <c r="I349" s="165"/>
      <c r="L349" s="161"/>
      <c r="M349" s="166"/>
      <c r="N349" s="167"/>
      <c r="O349" s="167"/>
      <c r="P349" s="167"/>
      <c r="Q349" s="167"/>
      <c r="R349" s="167"/>
      <c r="S349" s="167"/>
      <c r="T349" s="168"/>
      <c r="AT349" s="163" t="s">
        <v>136</v>
      </c>
      <c r="AU349" s="163" t="s">
        <v>134</v>
      </c>
      <c r="AV349" s="13" t="s">
        <v>81</v>
      </c>
      <c r="AW349" s="13" t="s">
        <v>31</v>
      </c>
      <c r="AX349" s="13" t="s">
        <v>74</v>
      </c>
      <c r="AY349" s="163" t="s">
        <v>127</v>
      </c>
    </row>
    <row r="350" spans="1:65" s="14" customFormat="1">
      <c r="B350" s="169"/>
      <c r="D350" s="162" t="s">
        <v>136</v>
      </c>
      <c r="E350" s="170" t="s">
        <v>1</v>
      </c>
      <c r="F350" s="171" t="s">
        <v>415</v>
      </c>
      <c r="H350" s="172">
        <v>100.89</v>
      </c>
      <c r="I350" s="173"/>
      <c r="L350" s="169"/>
      <c r="M350" s="174"/>
      <c r="N350" s="175"/>
      <c r="O350" s="175"/>
      <c r="P350" s="175"/>
      <c r="Q350" s="175"/>
      <c r="R350" s="175"/>
      <c r="S350" s="175"/>
      <c r="T350" s="176"/>
      <c r="AT350" s="170" t="s">
        <v>136</v>
      </c>
      <c r="AU350" s="170" t="s">
        <v>134</v>
      </c>
      <c r="AV350" s="14" t="s">
        <v>134</v>
      </c>
      <c r="AW350" s="14" t="s">
        <v>31</v>
      </c>
      <c r="AX350" s="14" t="s">
        <v>74</v>
      </c>
      <c r="AY350" s="170" t="s">
        <v>127</v>
      </c>
    </row>
    <row r="351" spans="1:65" s="14" customFormat="1">
      <c r="B351" s="169"/>
      <c r="D351" s="162" t="s">
        <v>136</v>
      </c>
      <c r="E351" s="170" t="s">
        <v>1</v>
      </c>
      <c r="F351" s="171" t="s">
        <v>416</v>
      </c>
      <c r="H351" s="172">
        <v>-5.6</v>
      </c>
      <c r="I351" s="173"/>
      <c r="L351" s="169"/>
      <c r="M351" s="174"/>
      <c r="N351" s="175"/>
      <c r="O351" s="175"/>
      <c r="P351" s="175"/>
      <c r="Q351" s="175"/>
      <c r="R351" s="175"/>
      <c r="S351" s="175"/>
      <c r="T351" s="176"/>
      <c r="AT351" s="170" t="s">
        <v>136</v>
      </c>
      <c r="AU351" s="170" t="s">
        <v>134</v>
      </c>
      <c r="AV351" s="14" t="s">
        <v>134</v>
      </c>
      <c r="AW351" s="14" t="s">
        <v>31</v>
      </c>
      <c r="AX351" s="14" t="s">
        <v>74</v>
      </c>
      <c r="AY351" s="170" t="s">
        <v>127</v>
      </c>
    </row>
    <row r="352" spans="1:65" s="13" customFormat="1">
      <c r="B352" s="161"/>
      <c r="D352" s="162" t="s">
        <v>136</v>
      </c>
      <c r="E352" s="163" t="s">
        <v>1</v>
      </c>
      <c r="F352" s="164" t="s">
        <v>275</v>
      </c>
      <c r="H352" s="163" t="s">
        <v>1</v>
      </c>
      <c r="I352" s="165"/>
      <c r="L352" s="161"/>
      <c r="M352" s="166"/>
      <c r="N352" s="167"/>
      <c r="O352" s="167"/>
      <c r="P352" s="167"/>
      <c r="Q352" s="167"/>
      <c r="R352" s="167"/>
      <c r="S352" s="167"/>
      <c r="T352" s="168"/>
      <c r="AT352" s="163" t="s">
        <v>136</v>
      </c>
      <c r="AU352" s="163" t="s">
        <v>134</v>
      </c>
      <c r="AV352" s="13" t="s">
        <v>81</v>
      </c>
      <c r="AW352" s="13" t="s">
        <v>31</v>
      </c>
      <c r="AX352" s="13" t="s">
        <v>74</v>
      </c>
      <c r="AY352" s="163" t="s">
        <v>127</v>
      </c>
    </row>
    <row r="353" spans="1:65" s="14" customFormat="1">
      <c r="B353" s="169"/>
      <c r="D353" s="162" t="s">
        <v>136</v>
      </c>
      <c r="E353" s="170" t="s">
        <v>1</v>
      </c>
      <c r="F353" s="171" t="s">
        <v>415</v>
      </c>
      <c r="H353" s="172">
        <v>100.89</v>
      </c>
      <c r="I353" s="173"/>
      <c r="L353" s="169"/>
      <c r="M353" s="174"/>
      <c r="N353" s="175"/>
      <c r="O353" s="175"/>
      <c r="P353" s="175"/>
      <c r="Q353" s="175"/>
      <c r="R353" s="175"/>
      <c r="S353" s="175"/>
      <c r="T353" s="176"/>
      <c r="AT353" s="170" t="s">
        <v>136</v>
      </c>
      <c r="AU353" s="170" t="s">
        <v>134</v>
      </c>
      <c r="AV353" s="14" t="s">
        <v>134</v>
      </c>
      <c r="AW353" s="14" t="s">
        <v>31</v>
      </c>
      <c r="AX353" s="14" t="s">
        <v>74</v>
      </c>
      <c r="AY353" s="170" t="s">
        <v>127</v>
      </c>
    </row>
    <row r="354" spans="1:65" s="14" customFormat="1">
      <c r="B354" s="169"/>
      <c r="D354" s="162" t="s">
        <v>136</v>
      </c>
      <c r="E354" s="170" t="s">
        <v>1</v>
      </c>
      <c r="F354" s="171" t="s">
        <v>416</v>
      </c>
      <c r="H354" s="172">
        <v>-5.6</v>
      </c>
      <c r="I354" s="173"/>
      <c r="L354" s="169"/>
      <c r="M354" s="174"/>
      <c r="N354" s="175"/>
      <c r="O354" s="175"/>
      <c r="P354" s="175"/>
      <c r="Q354" s="175"/>
      <c r="R354" s="175"/>
      <c r="S354" s="175"/>
      <c r="T354" s="176"/>
      <c r="AT354" s="170" t="s">
        <v>136</v>
      </c>
      <c r="AU354" s="170" t="s">
        <v>134</v>
      </c>
      <c r="AV354" s="14" t="s">
        <v>134</v>
      </c>
      <c r="AW354" s="14" t="s">
        <v>31</v>
      </c>
      <c r="AX354" s="14" t="s">
        <v>74</v>
      </c>
      <c r="AY354" s="170" t="s">
        <v>127</v>
      </c>
    </row>
    <row r="355" spans="1:65" s="15" customFormat="1">
      <c r="B355" s="177"/>
      <c r="D355" s="162" t="s">
        <v>136</v>
      </c>
      <c r="E355" s="178" t="s">
        <v>1</v>
      </c>
      <c r="F355" s="179" t="s">
        <v>142</v>
      </c>
      <c r="H355" s="180">
        <v>229.583</v>
      </c>
      <c r="I355" s="181"/>
      <c r="L355" s="177"/>
      <c r="M355" s="182"/>
      <c r="N355" s="183"/>
      <c r="O355" s="183"/>
      <c r="P355" s="183"/>
      <c r="Q355" s="183"/>
      <c r="R355" s="183"/>
      <c r="S355" s="183"/>
      <c r="T355" s="184"/>
      <c r="AT355" s="178" t="s">
        <v>136</v>
      </c>
      <c r="AU355" s="178" t="s">
        <v>134</v>
      </c>
      <c r="AV355" s="15" t="s">
        <v>133</v>
      </c>
      <c r="AW355" s="15" t="s">
        <v>31</v>
      </c>
      <c r="AX355" s="15" t="s">
        <v>81</v>
      </c>
      <c r="AY355" s="178" t="s">
        <v>127</v>
      </c>
    </row>
    <row r="356" spans="1:65" s="2" customFormat="1" ht="37.700000000000003" customHeight="1">
      <c r="A356" s="33"/>
      <c r="B356" s="146"/>
      <c r="C356" s="147" t="s">
        <v>417</v>
      </c>
      <c r="D356" s="147" t="s">
        <v>129</v>
      </c>
      <c r="E356" s="148" t="s">
        <v>418</v>
      </c>
      <c r="F356" s="149" t="s">
        <v>419</v>
      </c>
      <c r="G356" s="150" t="s">
        <v>194</v>
      </c>
      <c r="H356" s="151">
        <v>46.15</v>
      </c>
      <c r="I356" s="152"/>
      <c r="J356" s="153">
        <f>ROUND(I356*H356,2)</f>
        <v>0</v>
      </c>
      <c r="K356" s="154"/>
      <c r="L356" s="34"/>
      <c r="M356" s="155" t="s">
        <v>1</v>
      </c>
      <c r="N356" s="156" t="s">
        <v>40</v>
      </c>
      <c r="O356" s="60"/>
      <c r="P356" s="157">
        <f>O356*H356</f>
        <v>0</v>
      </c>
      <c r="Q356" s="157">
        <v>0.17752000000000001</v>
      </c>
      <c r="R356" s="157">
        <f>Q356*H356</f>
        <v>8.1925480000000004</v>
      </c>
      <c r="S356" s="157">
        <v>0</v>
      </c>
      <c r="T356" s="158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59" t="s">
        <v>133</v>
      </c>
      <c r="AT356" s="159" t="s">
        <v>129</v>
      </c>
      <c r="AU356" s="159" t="s">
        <v>134</v>
      </c>
      <c r="AY356" s="18" t="s">
        <v>127</v>
      </c>
      <c r="BE356" s="160">
        <f>IF(N356="základná",J356,0)</f>
        <v>0</v>
      </c>
      <c r="BF356" s="160">
        <f>IF(N356="znížená",J356,0)</f>
        <v>0</v>
      </c>
      <c r="BG356" s="160">
        <f>IF(N356="zákl. prenesená",J356,0)</f>
        <v>0</v>
      </c>
      <c r="BH356" s="160">
        <f>IF(N356="zníž. prenesená",J356,0)</f>
        <v>0</v>
      </c>
      <c r="BI356" s="160">
        <f>IF(N356="nulová",J356,0)</f>
        <v>0</v>
      </c>
      <c r="BJ356" s="18" t="s">
        <v>134</v>
      </c>
      <c r="BK356" s="160">
        <f>ROUND(I356*H356,2)</f>
        <v>0</v>
      </c>
      <c r="BL356" s="18" t="s">
        <v>133</v>
      </c>
      <c r="BM356" s="159" t="s">
        <v>420</v>
      </c>
    </row>
    <row r="357" spans="1:65" s="13" customFormat="1">
      <c r="B357" s="161"/>
      <c r="D357" s="162" t="s">
        <v>136</v>
      </c>
      <c r="E357" s="163" t="s">
        <v>1</v>
      </c>
      <c r="F357" s="164" t="s">
        <v>273</v>
      </c>
      <c r="H357" s="163" t="s">
        <v>1</v>
      </c>
      <c r="I357" s="165"/>
      <c r="L357" s="161"/>
      <c r="M357" s="166"/>
      <c r="N357" s="167"/>
      <c r="O357" s="167"/>
      <c r="P357" s="167"/>
      <c r="Q357" s="167"/>
      <c r="R357" s="167"/>
      <c r="S357" s="167"/>
      <c r="T357" s="168"/>
      <c r="AT357" s="163" t="s">
        <v>136</v>
      </c>
      <c r="AU357" s="163" t="s">
        <v>134</v>
      </c>
      <c r="AV357" s="13" t="s">
        <v>81</v>
      </c>
      <c r="AW357" s="13" t="s">
        <v>31</v>
      </c>
      <c r="AX357" s="13" t="s">
        <v>74</v>
      </c>
      <c r="AY357" s="163" t="s">
        <v>127</v>
      </c>
    </row>
    <row r="358" spans="1:65" s="14" customFormat="1">
      <c r="B358" s="169"/>
      <c r="D358" s="162" t="s">
        <v>136</v>
      </c>
      <c r="E358" s="170" t="s">
        <v>1</v>
      </c>
      <c r="F358" s="171" t="s">
        <v>421</v>
      </c>
      <c r="H358" s="172">
        <v>23.074999999999999</v>
      </c>
      <c r="I358" s="173"/>
      <c r="L358" s="169"/>
      <c r="M358" s="174"/>
      <c r="N358" s="175"/>
      <c r="O358" s="175"/>
      <c r="P358" s="175"/>
      <c r="Q358" s="175"/>
      <c r="R358" s="175"/>
      <c r="S358" s="175"/>
      <c r="T358" s="176"/>
      <c r="AT358" s="170" t="s">
        <v>136</v>
      </c>
      <c r="AU358" s="170" t="s">
        <v>134</v>
      </c>
      <c r="AV358" s="14" t="s">
        <v>134</v>
      </c>
      <c r="AW358" s="14" t="s">
        <v>31</v>
      </c>
      <c r="AX358" s="14" t="s">
        <v>74</v>
      </c>
      <c r="AY358" s="170" t="s">
        <v>127</v>
      </c>
    </row>
    <row r="359" spans="1:65" s="13" customFormat="1">
      <c r="B359" s="161"/>
      <c r="D359" s="162" t="s">
        <v>136</v>
      </c>
      <c r="E359" s="163" t="s">
        <v>1</v>
      </c>
      <c r="F359" s="164" t="s">
        <v>275</v>
      </c>
      <c r="H359" s="163" t="s">
        <v>1</v>
      </c>
      <c r="I359" s="165"/>
      <c r="L359" s="161"/>
      <c r="M359" s="166"/>
      <c r="N359" s="167"/>
      <c r="O359" s="167"/>
      <c r="P359" s="167"/>
      <c r="Q359" s="167"/>
      <c r="R359" s="167"/>
      <c r="S359" s="167"/>
      <c r="T359" s="168"/>
      <c r="AT359" s="163" t="s">
        <v>136</v>
      </c>
      <c r="AU359" s="163" t="s">
        <v>134</v>
      </c>
      <c r="AV359" s="13" t="s">
        <v>81</v>
      </c>
      <c r="AW359" s="13" t="s">
        <v>31</v>
      </c>
      <c r="AX359" s="13" t="s">
        <v>74</v>
      </c>
      <c r="AY359" s="163" t="s">
        <v>127</v>
      </c>
    </row>
    <row r="360" spans="1:65" s="14" customFormat="1">
      <c r="B360" s="169"/>
      <c r="D360" s="162" t="s">
        <v>136</v>
      </c>
      <c r="E360" s="170" t="s">
        <v>1</v>
      </c>
      <c r="F360" s="171" t="s">
        <v>421</v>
      </c>
      <c r="H360" s="172">
        <v>23.074999999999999</v>
      </c>
      <c r="I360" s="173"/>
      <c r="L360" s="169"/>
      <c r="M360" s="174"/>
      <c r="N360" s="175"/>
      <c r="O360" s="175"/>
      <c r="P360" s="175"/>
      <c r="Q360" s="175"/>
      <c r="R360" s="175"/>
      <c r="S360" s="175"/>
      <c r="T360" s="176"/>
      <c r="AT360" s="170" t="s">
        <v>136</v>
      </c>
      <c r="AU360" s="170" t="s">
        <v>134</v>
      </c>
      <c r="AV360" s="14" t="s">
        <v>134</v>
      </c>
      <c r="AW360" s="14" t="s">
        <v>31</v>
      </c>
      <c r="AX360" s="14" t="s">
        <v>74</v>
      </c>
      <c r="AY360" s="170" t="s">
        <v>127</v>
      </c>
    </row>
    <row r="361" spans="1:65" s="15" customFormat="1">
      <c r="B361" s="177"/>
      <c r="D361" s="162" t="s">
        <v>136</v>
      </c>
      <c r="E361" s="178" t="s">
        <v>1</v>
      </c>
      <c r="F361" s="179" t="s">
        <v>142</v>
      </c>
      <c r="H361" s="180">
        <v>46.15</v>
      </c>
      <c r="I361" s="181"/>
      <c r="L361" s="177"/>
      <c r="M361" s="182"/>
      <c r="N361" s="183"/>
      <c r="O361" s="183"/>
      <c r="P361" s="183"/>
      <c r="Q361" s="183"/>
      <c r="R361" s="183"/>
      <c r="S361" s="183"/>
      <c r="T361" s="184"/>
      <c r="AT361" s="178" t="s">
        <v>136</v>
      </c>
      <c r="AU361" s="178" t="s">
        <v>134</v>
      </c>
      <c r="AV361" s="15" t="s">
        <v>133</v>
      </c>
      <c r="AW361" s="15" t="s">
        <v>31</v>
      </c>
      <c r="AX361" s="15" t="s">
        <v>81</v>
      </c>
      <c r="AY361" s="178" t="s">
        <v>127</v>
      </c>
    </row>
    <row r="362" spans="1:65" s="12" customFormat="1" ht="22.7" customHeight="1">
      <c r="B362" s="133"/>
      <c r="D362" s="134" t="s">
        <v>73</v>
      </c>
      <c r="E362" s="144" t="s">
        <v>133</v>
      </c>
      <c r="F362" s="144" t="s">
        <v>422</v>
      </c>
      <c r="I362" s="136"/>
      <c r="J362" s="145">
        <f>BK362</f>
        <v>0</v>
      </c>
      <c r="L362" s="133"/>
      <c r="M362" s="138"/>
      <c r="N362" s="139"/>
      <c r="O362" s="139"/>
      <c r="P362" s="140">
        <f>SUM(P363:P433)</f>
        <v>0</v>
      </c>
      <c r="Q362" s="139"/>
      <c r="R362" s="140">
        <f>SUM(R363:R433)</f>
        <v>929.36786807999999</v>
      </c>
      <c r="S362" s="139"/>
      <c r="T362" s="141">
        <f>SUM(T363:T433)</f>
        <v>0</v>
      </c>
      <c r="AR362" s="134" t="s">
        <v>81</v>
      </c>
      <c r="AT362" s="142" t="s">
        <v>73</v>
      </c>
      <c r="AU362" s="142" t="s">
        <v>81</v>
      </c>
      <c r="AY362" s="134" t="s">
        <v>127</v>
      </c>
      <c r="BK362" s="143">
        <f>SUM(BK363:BK433)</f>
        <v>0</v>
      </c>
    </row>
    <row r="363" spans="1:65" s="2" customFormat="1" ht="24.2" customHeight="1">
      <c r="A363" s="33"/>
      <c r="B363" s="146"/>
      <c r="C363" s="147" t="s">
        <v>423</v>
      </c>
      <c r="D363" s="147" t="s">
        <v>129</v>
      </c>
      <c r="E363" s="148" t="s">
        <v>424</v>
      </c>
      <c r="F363" s="149" t="s">
        <v>425</v>
      </c>
      <c r="G363" s="150" t="s">
        <v>132</v>
      </c>
      <c r="H363" s="151">
        <v>349.96600000000001</v>
      </c>
      <c r="I363" s="152"/>
      <c r="J363" s="153">
        <f>ROUND(I363*H363,2)</f>
        <v>0</v>
      </c>
      <c r="K363" s="154"/>
      <c r="L363" s="34"/>
      <c r="M363" s="155" t="s">
        <v>1</v>
      </c>
      <c r="N363" s="156" t="s">
        <v>40</v>
      </c>
      <c r="O363" s="60"/>
      <c r="P363" s="157">
        <f>O363*H363</f>
        <v>0</v>
      </c>
      <c r="Q363" s="157">
        <v>2.4018999999999999</v>
      </c>
      <c r="R363" s="157">
        <f>Q363*H363</f>
        <v>840.58333540000001</v>
      </c>
      <c r="S363" s="157">
        <v>0</v>
      </c>
      <c r="T363" s="158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59" t="s">
        <v>133</v>
      </c>
      <c r="AT363" s="159" t="s">
        <v>129</v>
      </c>
      <c r="AU363" s="159" t="s">
        <v>134</v>
      </c>
      <c r="AY363" s="18" t="s">
        <v>127</v>
      </c>
      <c r="BE363" s="160">
        <f>IF(N363="základná",J363,0)</f>
        <v>0</v>
      </c>
      <c r="BF363" s="160">
        <f>IF(N363="znížená",J363,0)</f>
        <v>0</v>
      </c>
      <c r="BG363" s="160">
        <f>IF(N363="zákl. prenesená",J363,0)</f>
        <v>0</v>
      </c>
      <c r="BH363" s="160">
        <f>IF(N363="zníž. prenesená",J363,0)</f>
        <v>0</v>
      </c>
      <c r="BI363" s="160">
        <f>IF(N363="nulová",J363,0)</f>
        <v>0</v>
      </c>
      <c r="BJ363" s="18" t="s">
        <v>134</v>
      </c>
      <c r="BK363" s="160">
        <f>ROUND(I363*H363,2)</f>
        <v>0</v>
      </c>
      <c r="BL363" s="18" t="s">
        <v>133</v>
      </c>
      <c r="BM363" s="159" t="s">
        <v>426</v>
      </c>
    </row>
    <row r="364" spans="1:65" s="13" customFormat="1">
      <c r="B364" s="161"/>
      <c r="D364" s="162" t="s">
        <v>136</v>
      </c>
      <c r="E364" s="163" t="s">
        <v>1</v>
      </c>
      <c r="F364" s="164" t="s">
        <v>427</v>
      </c>
      <c r="H364" s="163" t="s">
        <v>1</v>
      </c>
      <c r="I364" s="165"/>
      <c r="L364" s="161"/>
      <c r="M364" s="166"/>
      <c r="N364" s="167"/>
      <c r="O364" s="167"/>
      <c r="P364" s="167"/>
      <c r="Q364" s="167"/>
      <c r="R364" s="167"/>
      <c r="S364" s="167"/>
      <c r="T364" s="168"/>
      <c r="AT364" s="163" t="s">
        <v>136</v>
      </c>
      <c r="AU364" s="163" t="s">
        <v>134</v>
      </c>
      <c r="AV364" s="13" t="s">
        <v>81</v>
      </c>
      <c r="AW364" s="13" t="s">
        <v>31</v>
      </c>
      <c r="AX364" s="13" t="s">
        <v>74</v>
      </c>
      <c r="AY364" s="163" t="s">
        <v>127</v>
      </c>
    </row>
    <row r="365" spans="1:65" s="14" customFormat="1">
      <c r="B365" s="169"/>
      <c r="D365" s="162" t="s">
        <v>136</v>
      </c>
      <c r="E365" s="170" t="s">
        <v>1</v>
      </c>
      <c r="F365" s="171" t="s">
        <v>428</v>
      </c>
      <c r="H365" s="172">
        <v>110.3</v>
      </c>
      <c r="I365" s="173"/>
      <c r="L365" s="169"/>
      <c r="M365" s="174"/>
      <c r="N365" s="175"/>
      <c r="O365" s="175"/>
      <c r="P365" s="175"/>
      <c r="Q365" s="175"/>
      <c r="R365" s="175"/>
      <c r="S365" s="175"/>
      <c r="T365" s="176"/>
      <c r="AT365" s="170" t="s">
        <v>136</v>
      </c>
      <c r="AU365" s="170" t="s">
        <v>134</v>
      </c>
      <c r="AV365" s="14" t="s">
        <v>134</v>
      </c>
      <c r="AW365" s="14" t="s">
        <v>31</v>
      </c>
      <c r="AX365" s="14" t="s">
        <v>74</v>
      </c>
      <c r="AY365" s="170" t="s">
        <v>127</v>
      </c>
    </row>
    <row r="366" spans="1:65" s="14" customFormat="1">
      <c r="B366" s="169"/>
      <c r="D366" s="162" t="s">
        <v>136</v>
      </c>
      <c r="E366" s="170" t="s">
        <v>1</v>
      </c>
      <c r="F366" s="171" t="s">
        <v>429</v>
      </c>
      <c r="H366" s="172">
        <v>-4.2590000000000003</v>
      </c>
      <c r="I366" s="173"/>
      <c r="L366" s="169"/>
      <c r="M366" s="174"/>
      <c r="N366" s="175"/>
      <c r="O366" s="175"/>
      <c r="P366" s="175"/>
      <c r="Q366" s="175"/>
      <c r="R366" s="175"/>
      <c r="S366" s="175"/>
      <c r="T366" s="176"/>
      <c r="AT366" s="170" t="s">
        <v>136</v>
      </c>
      <c r="AU366" s="170" t="s">
        <v>134</v>
      </c>
      <c r="AV366" s="14" t="s">
        <v>134</v>
      </c>
      <c r="AW366" s="14" t="s">
        <v>31</v>
      </c>
      <c r="AX366" s="14" t="s">
        <v>74</v>
      </c>
      <c r="AY366" s="170" t="s">
        <v>127</v>
      </c>
    </row>
    <row r="367" spans="1:65" s="13" customFormat="1">
      <c r="B367" s="161"/>
      <c r="D367" s="162" t="s">
        <v>136</v>
      </c>
      <c r="E367" s="163" t="s">
        <v>1</v>
      </c>
      <c r="F367" s="164" t="s">
        <v>430</v>
      </c>
      <c r="H367" s="163" t="s">
        <v>1</v>
      </c>
      <c r="I367" s="165"/>
      <c r="L367" s="161"/>
      <c r="M367" s="166"/>
      <c r="N367" s="167"/>
      <c r="O367" s="167"/>
      <c r="P367" s="167"/>
      <c r="Q367" s="167"/>
      <c r="R367" s="167"/>
      <c r="S367" s="167"/>
      <c r="T367" s="168"/>
      <c r="AT367" s="163" t="s">
        <v>136</v>
      </c>
      <c r="AU367" s="163" t="s">
        <v>134</v>
      </c>
      <c r="AV367" s="13" t="s">
        <v>81</v>
      </c>
      <c r="AW367" s="13" t="s">
        <v>31</v>
      </c>
      <c r="AX367" s="13" t="s">
        <v>74</v>
      </c>
      <c r="AY367" s="163" t="s">
        <v>127</v>
      </c>
    </row>
    <row r="368" spans="1:65" s="14" customFormat="1">
      <c r="B368" s="169"/>
      <c r="D368" s="162" t="s">
        <v>136</v>
      </c>
      <c r="E368" s="170" t="s">
        <v>1</v>
      </c>
      <c r="F368" s="171" t="s">
        <v>431</v>
      </c>
      <c r="H368" s="172">
        <v>1.8680000000000001</v>
      </c>
      <c r="I368" s="173"/>
      <c r="L368" s="169"/>
      <c r="M368" s="174"/>
      <c r="N368" s="175"/>
      <c r="O368" s="175"/>
      <c r="P368" s="175"/>
      <c r="Q368" s="175"/>
      <c r="R368" s="175"/>
      <c r="S368" s="175"/>
      <c r="T368" s="176"/>
      <c r="AT368" s="170" t="s">
        <v>136</v>
      </c>
      <c r="AU368" s="170" t="s">
        <v>134</v>
      </c>
      <c r="AV368" s="14" t="s">
        <v>134</v>
      </c>
      <c r="AW368" s="14" t="s">
        <v>31</v>
      </c>
      <c r="AX368" s="14" t="s">
        <v>74</v>
      </c>
      <c r="AY368" s="170" t="s">
        <v>127</v>
      </c>
    </row>
    <row r="369" spans="2:51" s="14" customFormat="1">
      <c r="B369" s="169"/>
      <c r="D369" s="162" t="s">
        <v>136</v>
      </c>
      <c r="E369" s="170" t="s">
        <v>1</v>
      </c>
      <c r="F369" s="171" t="s">
        <v>432</v>
      </c>
      <c r="H369" s="172">
        <v>7.7610000000000001</v>
      </c>
      <c r="I369" s="173"/>
      <c r="L369" s="169"/>
      <c r="M369" s="174"/>
      <c r="N369" s="175"/>
      <c r="O369" s="175"/>
      <c r="P369" s="175"/>
      <c r="Q369" s="175"/>
      <c r="R369" s="175"/>
      <c r="S369" s="175"/>
      <c r="T369" s="176"/>
      <c r="AT369" s="170" t="s">
        <v>136</v>
      </c>
      <c r="AU369" s="170" t="s">
        <v>134</v>
      </c>
      <c r="AV369" s="14" t="s">
        <v>134</v>
      </c>
      <c r="AW369" s="14" t="s">
        <v>31</v>
      </c>
      <c r="AX369" s="14" t="s">
        <v>74</v>
      </c>
      <c r="AY369" s="170" t="s">
        <v>127</v>
      </c>
    </row>
    <row r="370" spans="2:51" s="16" customFormat="1">
      <c r="B370" s="185"/>
      <c r="D370" s="162" t="s">
        <v>136</v>
      </c>
      <c r="E370" s="186" t="s">
        <v>1</v>
      </c>
      <c r="F370" s="187" t="s">
        <v>433</v>
      </c>
      <c r="H370" s="188">
        <v>115.67</v>
      </c>
      <c r="I370" s="189"/>
      <c r="L370" s="185"/>
      <c r="M370" s="190"/>
      <c r="N370" s="191"/>
      <c r="O370" s="191"/>
      <c r="P370" s="191"/>
      <c r="Q370" s="191"/>
      <c r="R370" s="191"/>
      <c r="S370" s="191"/>
      <c r="T370" s="192"/>
      <c r="AT370" s="186" t="s">
        <v>136</v>
      </c>
      <c r="AU370" s="186" t="s">
        <v>134</v>
      </c>
      <c r="AV370" s="16" t="s">
        <v>147</v>
      </c>
      <c r="AW370" s="16" t="s">
        <v>31</v>
      </c>
      <c r="AX370" s="16" t="s">
        <v>74</v>
      </c>
      <c r="AY370" s="186" t="s">
        <v>127</v>
      </c>
    </row>
    <row r="371" spans="2:51" s="13" customFormat="1">
      <c r="B371" s="161"/>
      <c r="D371" s="162" t="s">
        <v>136</v>
      </c>
      <c r="E371" s="163" t="s">
        <v>1</v>
      </c>
      <c r="F371" s="164" t="s">
        <v>434</v>
      </c>
      <c r="H371" s="163" t="s">
        <v>1</v>
      </c>
      <c r="I371" s="165"/>
      <c r="L371" s="161"/>
      <c r="M371" s="166"/>
      <c r="N371" s="167"/>
      <c r="O371" s="167"/>
      <c r="P371" s="167"/>
      <c r="Q371" s="167"/>
      <c r="R371" s="167"/>
      <c r="S371" s="167"/>
      <c r="T371" s="168"/>
      <c r="AT371" s="163" t="s">
        <v>136</v>
      </c>
      <c r="AU371" s="163" t="s">
        <v>134</v>
      </c>
      <c r="AV371" s="13" t="s">
        <v>81</v>
      </c>
      <c r="AW371" s="13" t="s">
        <v>31</v>
      </c>
      <c r="AX371" s="13" t="s">
        <v>74</v>
      </c>
      <c r="AY371" s="163" t="s">
        <v>127</v>
      </c>
    </row>
    <row r="372" spans="2:51" s="14" customFormat="1">
      <c r="B372" s="169"/>
      <c r="D372" s="162" t="s">
        <v>136</v>
      </c>
      <c r="E372" s="170" t="s">
        <v>1</v>
      </c>
      <c r="F372" s="171" t="s">
        <v>428</v>
      </c>
      <c r="H372" s="172">
        <v>110.3</v>
      </c>
      <c r="I372" s="173"/>
      <c r="L372" s="169"/>
      <c r="M372" s="174"/>
      <c r="N372" s="175"/>
      <c r="O372" s="175"/>
      <c r="P372" s="175"/>
      <c r="Q372" s="175"/>
      <c r="R372" s="175"/>
      <c r="S372" s="175"/>
      <c r="T372" s="176"/>
      <c r="AT372" s="170" t="s">
        <v>136</v>
      </c>
      <c r="AU372" s="170" t="s">
        <v>134</v>
      </c>
      <c r="AV372" s="14" t="s">
        <v>134</v>
      </c>
      <c r="AW372" s="14" t="s">
        <v>31</v>
      </c>
      <c r="AX372" s="14" t="s">
        <v>74</v>
      </c>
      <c r="AY372" s="170" t="s">
        <v>127</v>
      </c>
    </row>
    <row r="373" spans="2:51" s="14" customFormat="1">
      <c r="B373" s="169"/>
      <c r="D373" s="162" t="s">
        <v>136</v>
      </c>
      <c r="E373" s="170" t="s">
        <v>1</v>
      </c>
      <c r="F373" s="171" t="s">
        <v>429</v>
      </c>
      <c r="H373" s="172">
        <v>-4.2590000000000003</v>
      </c>
      <c r="I373" s="173"/>
      <c r="L373" s="169"/>
      <c r="M373" s="174"/>
      <c r="N373" s="175"/>
      <c r="O373" s="175"/>
      <c r="P373" s="175"/>
      <c r="Q373" s="175"/>
      <c r="R373" s="175"/>
      <c r="S373" s="175"/>
      <c r="T373" s="176"/>
      <c r="AT373" s="170" t="s">
        <v>136</v>
      </c>
      <c r="AU373" s="170" t="s">
        <v>134</v>
      </c>
      <c r="AV373" s="14" t="s">
        <v>134</v>
      </c>
      <c r="AW373" s="14" t="s">
        <v>31</v>
      </c>
      <c r="AX373" s="14" t="s">
        <v>74</v>
      </c>
      <c r="AY373" s="170" t="s">
        <v>127</v>
      </c>
    </row>
    <row r="374" spans="2:51" s="13" customFormat="1">
      <c r="B374" s="161"/>
      <c r="D374" s="162" t="s">
        <v>136</v>
      </c>
      <c r="E374" s="163" t="s">
        <v>1</v>
      </c>
      <c r="F374" s="164" t="s">
        <v>430</v>
      </c>
      <c r="H374" s="163" t="s">
        <v>1</v>
      </c>
      <c r="I374" s="165"/>
      <c r="L374" s="161"/>
      <c r="M374" s="166"/>
      <c r="N374" s="167"/>
      <c r="O374" s="167"/>
      <c r="P374" s="167"/>
      <c r="Q374" s="167"/>
      <c r="R374" s="167"/>
      <c r="S374" s="167"/>
      <c r="T374" s="168"/>
      <c r="AT374" s="163" t="s">
        <v>136</v>
      </c>
      <c r="AU374" s="163" t="s">
        <v>134</v>
      </c>
      <c r="AV374" s="13" t="s">
        <v>81</v>
      </c>
      <c r="AW374" s="13" t="s">
        <v>31</v>
      </c>
      <c r="AX374" s="13" t="s">
        <v>74</v>
      </c>
      <c r="AY374" s="163" t="s">
        <v>127</v>
      </c>
    </row>
    <row r="375" spans="2:51" s="14" customFormat="1">
      <c r="B375" s="169"/>
      <c r="D375" s="162" t="s">
        <v>136</v>
      </c>
      <c r="E375" s="170" t="s">
        <v>1</v>
      </c>
      <c r="F375" s="171" t="s">
        <v>435</v>
      </c>
      <c r="H375" s="172">
        <v>8.657</v>
      </c>
      <c r="I375" s="173"/>
      <c r="L375" s="169"/>
      <c r="M375" s="174"/>
      <c r="N375" s="175"/>
      <c r="O375" s="175"/>
      <c r="P375" s="175"/>
      <c r="Q375" s="175"/>
      <c r="R375" s="175"/>
      <c r="S375" s="175"/>
      <c r="T375" s="176"/>
      <c r="AT375" s="170" t="s">
        <v>136</v>
      </c>
      <c r="AU375" s="170" t="s">
        <v>134</v>
      </c>
      <c r="AV375" s="14" t="s">
        <v>134</v>
      </c>
      <c r="AW375" s="14" t="s">
        <v>31</v>
      </c>
      <c r="AX375" s="14" t="s">
        <v>74</v>
      </c>
      <c r="AY375" s="170" t="s">
        <v>127</v>
      </c>
    </row>
    <row r="376" spans="2:51" s="13" customFormat="1">
      <c r="B376" s="161"/>
      <c r="D376" s="162" t="s">
        <v>136</v>
      </c>
      <c r="E376" s="163" t="s">
        <v>1</v>
      </c>
      <c r="F376" s="164" t="s">
        <v>436</v>
      </c>
      <c r="H376" s="163" t="s">
        <v>1</v>
      </c>
      <c r="I376" s="165"/>
      <c r="L376" s="161"/>
      <c r="M376" s="166"/>
      <c r="N376" s="167"/>
      <c r="O376" s="167"/>
      <c r="P376" s="167"/>
      <c r="Q376" s="167"/>
      <c r="R376" s="167"/>
      <c r="S376" s="167"/>
      <c r="T376" s="168"/>
      <c r="AT376" s="163" t="s">
        <v>136</v>
      </c>
      <c r="AU376" s="163" t="s">
        <v>134</v>
      </c>
      <c r="AV376" s="13" t="s">
        <v>81</v>
      </c>
      <c r="AW376" s="13" t="s">
        <v>31</v>
      </c>
      <c r="AX376" s="13" t="s">
        <v>74</v>
      </c>
      <c r="AY376" s="163" t="s">
        <v>127</v>
      </c>
    </row>
    <row r="377" spans="2:51" s="14" customFormat="1">
      <c r="B377" s="169"/>
      <c r="D377" s="162" t="s">
        <v>136</v>
      </c>
      <c r="E377" s="170" t="s">
        <v>1</v>
      </c>
      <c r="F377" s="171" t="s">
        <v>437</v>
      </c>
      <c r="H377" s="172">
        <v>4.9000000000000004</v>
      </c>
      <c r="I377" s="173"/>
      <c r="L377" s="169"/>
      <c r="M377" s="174"/>
      <c r="N377" s="175"/>
      <c r="O377" s="175"/>
      <c r="P377" s="175"/>
      <c r="Q377" s="175"/>
      <c r="R377" s="175"/>
      <c r="S377" s="175"/>
      <c r="T377" s="176"/>
      <c r="AT377" s="170" t="s">
        <v>136</v>
      </c>
      <c r="AU377" s="170" t="s">
        <v>134</v>
      </c>
      <c r="AV377" s="14" t="s">
        <v>134</v>
      </c>
      <c r="AW377" s="14" t="s">
        <v>31</v>
      </c>
      <c r="AX377" s="14" t="s">
        <v>74</v>
      </c>
      <c r="AY377" s="170" t="s">
        <v>127</v>
      </c>
    </row>
    <row r="378" spans="2:51" s="16" customFormat="1">
      <c r="B378" s="185"/>
      <c r="D378" s="162" t="s">
        <v>136</v>
      </c>
      <c r="E378" s="186" t="s">
        <v>1</v>
      </c>
      <c r="F378" s="187" t="s">
        <v>433</v>
      </c>
      <c r="H378" s="188">
        <v>119.598</v>
      </c>
      <c r="I378" s="189"/>
      <c r="L378" s="185"/>
      <c r="M378" s="190"/>
      <c r="N378" s="191"/>
      <c r="O378" s="191"/>
      <c r="P378" s="191"/>
      <c r="Q378" s="191"/>
      <c r="R378" s="191"/>
      <c r="S378" s="191"/>
      <c r="T378" s="192"/>
      <c r="AT378" s="186" t="s">
        <v>136</v>
      </c>
      <c r="AU378" s="186" t="s">
        <v>134</v>
      </c>
      <c r="AV378" s="16" t="s">
        <v>147</v>
      </c>
      <c r="AW378" s="16" t="s">
        <v>31</v>
      </c>
      <c r="AX378" s="16" t="s">
        <v>74</v>
      </c>
      <c r="AY378" s="186" t="s">
        <v>127</v>
      </c>
    </row>
    <row r="379" spans="2:51" s="13" customFormat="1">
      <c r="B379" s="161"/>
      <c r="D379" s="162" t="s">
        <v>136</v>
      </c>
      <c r="E379" s="163" t="s">
        <v>1</v>
      </c>
      <c r="F379" s="164" t="s">
        <v>438</v>
      </c>
      <c r="H379" s="163" t="s">
        <v>1</v>
      </c>
      <c r="I379" s="165"/>
      <c r="L379" s="161"/>
      <c r="M379" s="166"/>
      <c r="N379" s="167"/>
      <c r="O379" s="167"/>
      <c r="P379" s="167"/>
      <c r="Q379" s="167"/>
      <c r="R379" s="167"/>
      <c r="S379" s="167"/>
      <c r="T379" s="168"/>
      <c r="AT379" s="163" t="s">
        <v>136</v>
      </c>
      <c r="AU379" s="163" t="s">
        <v>134</v>
      </c>
      <c r="AV379" s="13" t="s">
        <v>81</v>
      </c>
      <c r="AW379" s="13" t="s">
        <v>31</v>
      </c>
      <c r="AX379" s="13" t="s">
        <v>74</v>
      </c>
      <c r="AY379" s="163" t="s">
        <v>127</v>
      </c>
    </row>
    <row r="380" spans="2:51" s="14" customFormat="1">
      <c r="B380" s="169"/>
      <c r="D380" s="162" t="s">
        <v>136</v>
      </c>
      <c r="E380" s="170" t="s">
        <v>1</v>
      </c>
      <c r="F380" s="171" t="s">
        <v>428</v>
      </c>
      <c r="H380" s="172">
        <v>110.3</v>
      </c>
      <c r="I380" s="173"/>
      <c r="L380" s="169"/>
      <c r="M380" s="174"/>
      <c r="N380" s="175"/>
      <c r="O380" s="175"/>
      <c r="P380" s="175"/>
      <c r="Q380" s="175"/>
      <c r="R380" s="175"/>
      <c r="S380" s="175"/>
      <c r="T380" s="176"/>
      <c r="AT380" s="170" t="s">
        <v>136</v>
      </c>
      <c r="AU380" s="170" t="s">
        <v>134</v>
      </c>
      <c r="AV380" s="14" t="s">
        <v>134</v>
      </c>
      <c r="AW380" s="14" t="s">
        <v>31</v>
      </c>
      <c r="AX380" s="14" t="s">
        <v>74</v>
      </c>
      <c r="AY380" s="170" t="s">
        <v>127</v>
      </c>
    </row>
    <row r="381" spans="2:51" s="14" customFormat="1">
      <c r="B381" s="169"/>
      <c r="D381" s="162" t="s">
        <v>136</v>
      </c>
      <c r="E381" s="170" t="s">
        <v>1</v>
      </c>
      <c r="F381" s="171" t="s">
        <v>429</v>
      </c>
      <c r="H381" s="172">
        <v>-4.2590000000000003</v>
      </c>
      <c r="I381" s="173"/>
      <c r="L381" s="169"/>
      <c r="M381" s="174"/>
      <c r="N381" s="175"/>
      <c r="O381" s="175"/>
      <c r="P381" s="175"/>
      <c r="Q381" s="175"/>
      <c r="R381" s="175"/>
      <c r="S381" s="175"/>
      <c r="T381" s="176"/>
      <c r="AT381" s="170" t="s">
        <v>136</v>
      </c>
      <c r="AU381" s="170" t="s">
        <v>134</v>
      </c>
      <c r="AV381" s="14" t="s">
        <v>134</v>
      </c>
      <c r="AW381" s="14" t="s">
        <v>31</v>
      </c>
      <c r="AX381" s="14" t="s">
        <v>74</v>
      </c>
      <c r="AY381" s="170" t="s">
        <v>127</v>
      </c>
    </row>
    <row r="382" spans="2:51" s="13" customFormat="1">
      <c r="B382" s="161"/>
      <c r="D382" s="162" t="s">
        <v>136</v>
      </c>
      <c r="E382" s="163" t="s">
        <v>1</v>
      </c>
      <c r="F382" s="164" t="s">
        <v>439</v>
      </c>
      <c r="H382" s="163" t="s">
        <v>1</v>
      </c>
      <c r="I382" s="165"/>
      <c r="L382" s="161"/>
      <c r="M382" s="166"/>
      <c r="N382" s="167"/>
      <c r="O382" s="167"/>
      <c r="P382" s="167"/>
      <c r="Q382" s="167"/>
      <c r="R382" s="167"/>
      <c r="S382" s="167"/>
      <c r="T382" s="168"/>
      <c r="AT382" s="163" t="s">
        <v>136</v>
      </c>
      <c r="AU382" s="163" t="s">
        <v>134</v>
      </c>
      <c r="AV382" s="13" t="s">
        <v>81</v>
      </c>
      <c r="AW382" s="13" t="s">
        <v>31</v>
      </c>
      <c r="AX382" s="13" t="s">
        <v>74</v>
      </c>
      <c r="AY382" s="163" t="s">
        <v>127</v>
      </c>
    </row>
    <row r="383" spans="2:51" s="14" customFormat="1">
      <c r="B383" s="169"/>
      <c r="D383" s="162" t="s">
        <v>136</v>
      </c>
      <c r="E383" s="170" t="s">
        <v>1</v>
      </c>
      <c r="F383" s="171" t="s">
        <v>435</v>
      </c>
      <c r="H383" s="172">
        <v>8.657</v>
      </c>
      <c r="I383" s="173"/>
      <c r="L383" s="169"/>
      <c r="M383" s="174"/>
      <c r="N383" s="175"/>
      <c r="O383" s="175"/>
      <c r="P383" s="175"/>
      <c r="Q383" s="175"/>
      <c r="R383" s="175"/>
      <c r="S383" s="175"/>
      <c r="T383" s="176"/>
      <c r="AT383" s="170" t="s">
        <v>136</v>
      </c>
      <c r="AU383" s="170" t="s">
        <v>134</v>
      </c>
      <c r="AV383" s="14" t="s">
        <v>134</v>
      </c>
      <c r="AW383" s="14" t="s">
        <v>31</v>
      </c>
      <c r="AX383" s="14" t="s">
        <v>74</v>
      </c>
      <c r="AY383" s="170" t="s">
        <v>127</v>
      </c>
    </row>
    <row r="384" spans="2:51" s="16" customFormat="1">
      <c r="B384" s="185"/>
      <c r="D384" s="162" t="s">
        <v>136</v>
      </c>
      <c r="E384" s="186" t="s">
        <v>1</v>
      </c>
      <c r="F384" s="187" t="s">
        <v>433</v>
      </c>
      <c r="H384" s="188">
        <v>114.69799999999999</v>
      </c>
      <c r="I384" s="189"/>
      <c r="L384" s="185"/>
      <c r="M384" s="190"/>
      <c r="N384" s="191"/>
      <c r="O384" s="191"/>
      <c r="P384" s="191"/>
      <c r="Q384" s="191"/>
      <c r="R384" s="191"/>
      <c r="S384" s="191"/>
      <c r="T384" s="192"/>
      <c r="AT384" s="186" t="s">
        <v>136</v>
      </c>
      <c r="AU384" s="186" t="s">
        <v>134</v>
      </c>
      <c r="AV384" s="16" t="s">
        <v>147</v>
      </c>
      <c r="AW384" s="16" t="s">
        <v>31</v>
      </c>
      <c r="AX384" s="16" t="s">
        <v>74</v>
      </c>
      <c r="AY384" s="186" t="s">
        <v>127</v>
      </c>
    </row>
    <row r="385" spans="1:65" s="15" customFormat="1">
      <c r="B385" s="177"/>
      <c r="D385" s="162" t="s">
        <v>136</v>
      </c>
      <c r="E385" s="178" t="s">
        <v>1</v>
      </c>
      <c r="F385" s="179" t="s">
        <v>142</v>
      </c>
      <c r="H385" s="180">
        <v>349.96600000000001</v>
      </c>
      <c r="I385" s="181"/>
      <c r="L385" s="177"/>
      <c r="M385" s="182"/>
      <c r="N385" s="183"/>
      <c r="O385" s="183"/>
      <c r="P385" s="183"/>
      <c r="Q385" s="183"/>
      <c r="R385" s="183"/>
      <c r="S385" s="183"/>
      <c r="T385" s="184"/>
      <c r="AT385" s="178" t="s">
        <v>136</v>
      </c>
      <c r="AU385" s="178" t="s">
        <v>134</v>
      </c>
      <c r="AV385" s="15" t="s">
        <v>133</v>
      </c>
      <c r="AW385" s="15" t="s">
        <v>31</v>
      </c>
      <c r="AX385" s="15" t="s">
        <v>81</v>
      </c>
      <c r="AY385" s="178" t="s">
        <v>127</v>
      </c>
    </row>
    <row r="386" spans="1:65" s="2" customFormat="1" ht="16.5" customHeight="1">
      <c r="A386" s="33"/>
      <c r="B386" s="146"/>
      <c r="C386" s="147" t="s">
        <v>440</v>
      </c>
      <c r="D386" s="147" t="s">
        <v>129</v>
      </c>
      <c r="E386" s="148" t="s">
        <v>441</v>
      </c>
      <c r="F386" s="149" t="s">
        <v>442</v>
      </c>
      <c r="G386" s="150" t="s">
        <v>194</v>
      </c>
      <c r="H386" s="151">
        <v>2364.71</v>
      </c>
      <c r="I386" s="152"/>
      <c r="J386" s="153">
        <f>ROUND(I386*H386,2)</f>
        <v>0</v>
      </c>
      <c r="K386" s="154"/>
      <c r="L386" s="34"/>
      <c r="M386" s="155" t="s">
        <v>1</v>
      </c>
      <c r="N386" s="156" t="s">
        <v>40</v>
      </c>
      <c r="O386" s="60"/>
      <c r="P386" s="157">
        <f>O386*H386</f>
        <v>0</v>
      </c>
      <c r="Q386" s="157">
        <v>1.1299999999999999E-3</v>
      </c>
      <c r="R386" s="157">
        <f>Q386*H386</f>
        <v>2.6721222999999998</v>
      </c>
      <c r="S386" s="157">
        <v>0</v>
      </c>
      <c r="T386" s="158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59" t="s">
        <v>133</v>
      </c>
      <c r="AT386" s="159" t="s">
        <v>129</v>
      </c>
      <c r="AU386" s="159" t="s">
        <v>134</v>
      </c>
      <c r="AY386" s="18" t="s">
        <v>127</v>
      </c>
      <c r="BE386" s="160">
        <f>IF(N386="základná",J386,0)</f>
        <v>0</v>
      </c>
      <c r="BF386" s="160">
        <f>IF(N386="znížená",J386,0)</f>
        <v>0</v>
      </c>
      <c r="BG386" s="160">
        <f>IF(N386="zákl. prenesená",J386,0)</f>
        <v>0</v>
      </c>
      <c r="BH386" s="160">
        <f>IF(N386="zníž. prenesená",J386,0)</f>
        <v>0</v>
      </c>
      <c r="BI386" s="160">
        <f>IF(N386="nulová",J386,0)</f>
        <v>0</v>
      </c>
      <c r="BJ386" s="18" t="s">
        <v>134</v>
      </c>
      <c r="BK386" s="160">
        <f>ROUND(I386*H386,2)</f>
        <v>0</v>
      </c>
      <c r="BL386" s="18" t="s">
        <v>133</v>
      </c>
      <c r="BM386" s="159" t="s">
        <v>443</v>
      </c>
    </row>
    <row r="387" spans="1:65" s="13" customFormat="1">
      <c r="B387" s="161"/>
      <c r="D387" s="162" t="s">
        <v>136</v>
      </c>
      <c r="E387" s="163" t="s">
        <v>1</v>
      </c>
      <c r="F387" s="164" t="s">
        <v>427</v>
      </c>
      <c r="H387" s="163" t="s">
        <v>1</v>
      </c>
      <c r="I387" s="165"/>
      <c r="L387" s="161"/>
      <c r="M387" s="166"/>
      <c r="N387" s="167"/>
      <c r="O387" s="167"/>
      <c r="P387" s="167"/>
      <c r="Q387" s="167"/>
      <c r="R387" s="167"/>
      <c r="S387" s="167"/>
      <c r="T387" s="168"/>
      <c r="AT387" s="163" t="s">
        <v>136</v>
      </c>
      <c r="AU387" s="163" t="s">
        <v>134</v>
      </c>
      <c r="AV387" s="13" t="s">
        <v>81</v>
      </c>
      <c r="AW387" s="13" t="s">
        <v>31</v>
      </c>
      <c r="AX387" s="13" t="s">
        <v>74</v>
      </c>
      <c r="AY387" s="163" t="s">
        <v>127</v>
      </c>
    </row>
    <row r="388" spans="1:65" s="14" customFormat="1">
      <c r="B388" s="169"/>
      <c r="D388" s="162" t="s">
        <v>136</v>
      </c>
      <c r="E388" s="170" t="s">
        <v>1</v>
      </c>
      <c r="F388" s="171" t="s">
        <v>444</v>
      </c>
      <c r="H388" s="172">
        <v>735.33</v>
      </c>
      <c r="I388" s="173"/>
      <c r="L388" s="169"/>
      <c r="M388" s="174"/>
      <c r="N388" s="175"/>
      <c r="O388" s="175"/>
      <c r="P388" s="175"/>
      <c r="Q388" s="175"/>
      <c r="R388" s="175"/>
      <c r="S388" s="175"/>
      <c r="T388" s="176"/>
      <c r="AT388" s="170" t="s">
        <v>136</v>
      </c>
      <c r="AU388" s="170" t="s">
        <v>134</v>
      </c>
      <c r="AV388" s="14" t="s">
        <v>134</v>
      </c>
      <c r="AW388" s="14" t="s">
        <v>31</v>
      </c>
      <c r="AX388" s="14" t="s">
        <v>74</v>
      </c>
      <c r="AY388" s="170" t="s">
        <v>127</v>
      </c>
    </row>
    <row r="389" spans="1:65" s="14" customFormat="1">
      <c r="B389" s="169"/>
      <c r="D389" s="162" t="s">
        <v>136</v>
      </c>
      <c r="E389" s="170" t="s">
        <v>1</v>
      </c>
      <c r="F389" s="171" t="s">
        <v>445</v>
      </c>
      <c r="H389" s="172">
        <v>-28.39</v>
      </c>
      <c r="I389" s="173"/>
      <c r="L389" s="169"/>
      <c r="M389" s="174"/>
      <c r="N389" s="175"/>
      <c r="O389" s="175"/>
      <c r="P389" s="175"/>
      <c r="Q389" s="175"/>
      <c r="R389" s="175"/>
      <c r="S389" s="175"/>
      <c r="T389" s="176"/>
      <c r="AT389" s="170" t="s">
        <v>136</v>
      </c>
      <c r="AU389" s="170" t="s">
        <v>134</v>
      </c>
      <c r="AV389" s="14" t="s">
        <v>134</v>
      </c>
      <c r="AW389" s="14" t="s">
        <v>31</v>
      </c>
      <c r="AX389" s="14" t="s">
        <v>74</v>
      </c>
      <c r="AY389" s="170" t="s">
        <v>127</v>
      </c>
    </row>
    <row r="390" spans="1:65" s="13" customFormat="1">
      <c r="B390" s="161"/>
      <c r="D390" s="162" t="s">
        <v>136</v>
      </c>
      <c r="E390" s="163" t="s">
        <v>1</v>
      </c>
      <c r="F390" s="164" t="s">
        <v>430</v>
      </c>
      <c r="H390" s="163" t="s">
        <v>1</v>
      </c>
      <c r="I390" s="165"/>
      <c r="L390" s="161"/>
      <c r="M390" s="166"/>
      <c r="N390" s="167"/>
      <c r="O390" s="167"/>
      <c r="P390" s="167"/>
      <c r="Q390" s="167"/>
      <c r="R390" s="167"/>
      <c r="S390" s="167"/>
      <c r="T390" s="168"/>
      <c r="AT390" s="163" t="s">
        <v>136</v>
      </c>
      <c r="AU390" s="163" t="s">
        <v>134</v>
      </c>
      <c r="AV390" s="13" t="s">
        <v>81</v>
      </c>
      <c r="AW390" s="13" t="s">
        <v>31</v>
      </c>
      <c r="AX390" s="13" t="s">
        <v>74</v>
      </c>
      <c r="AY390" s="163" t="s">
        <v>127</v>
      </c>
    </row>
    <row r="391" spans="1:65" s="14" customFormat="1">
      <c r="B391" s="169"/>
      <c r="D391" s="162" t="s">
        <v>136</v>
      </c>
      <c r="E391" s="170" t="s">
        <v>1</v>
      </c>
      <c r="F391" s="171" t="s">
        <v>446</v>
      </c>
      <c r="H391" s="172">
        <v>12.45</v>
      </c>
      <c r="I391" s="173"/>
      <c r="L391" s="169"/>
      <c r="M391" s="174"/>
      <c r="N391" s="175"/>
      <c r="O391" s="175"/>
      <c r="P391" s="175"/>
      <c r="Q391" s="175"/>
      <c r="R391" s="175"/>
      <c r="S391" s="175"/>
      <c r="T391" s="176"/>
      <c r="AT391" s="170" t="s">
        <v>136</v>
      </c>
      <c r="AU391" s="170" t="s">
        <v>134</v>
      </c>
      <c r="AV391" s="14" t="s">
        <v>134</v>
      </c>
      <c r="AW391" s="14" t="s">
        <v>31</v>
      </c>
      <c r="AX391" s="14" t="s">
        <v>74</v>
      </c>
      <c r="AY391" s="170" t="s">
        <v>127</v>
      </c>
    </row>
    <row r="392" spans="1:65" s="14" customFormat="1">
      <c r="B392" s="169"/>
      <c r="D392" s="162" t="s">
        <v>136</v>
      </c>
      <c r="E392" s="170" t="s">
        <v>1</v>
      </c>
      <c r="F392" s="171" t="s">
        <v>447</v>
      </c>
      <c r="H392" s="172">
        <v>51.74</v>
      </c>
      <c r="I392" s="173"/>
      <c r="L392" s="169"/>
      <c r="M392" s="174"/>
      <c r="N392" s="175"/>
      <c r="O392" s="175"/>
      <c r="P392" s="175"/>
      <c r="Q392" s="175"/>
      <c r="R392" s="175"/>
      <c r="S392" s="175"/>
      <c r="T392" s="176"/>
      <c r="AT392" s="170" t="s">
        <v>136</v>
      </c>
      <c r="AU392" s="170" t="s">
        <v>134</v>
      </c>
      <c r="AV392" s="14" t="s">
        <v>134</v>
      </c>
      <c r="AW392" s="14" t="s">
        <v>31</v>
      </c>
      <c r="AX392" s="14" t="s">
        <v>74</v>
      </c>
      <c r="AY392" s="170" t="s">
        <v>127</v>
      </c>
    </row>
    <row r="393" spans="1:65" s="16" customFormat="1">
      <c r="B393" s="185"/>
      <c r="D393" s="162" t="s">
        <v>136</v>
      </c>
      <c r="E393" s="186" t="s">
        <v>1</v>
      </c>
      <c r="F393" s="187" t="s">
        <v>433</v>
      </c>
      <c r="H393" s="188">
        <v>771.13</v>
      </c>
      <c r="I393" s="189"/>
      <c r="L393" s="185"/>
      <c r="M393" s="190"/>
      <c r="N393" s="191"/>
      <c r="O393" s="191"/>
      <c r="P393" s="191"/>
      <c r="Q393" s="191"/>
      <c r="R393" s="191"/>
      <c r="S393" s="191"/>
      <c r="T393" s="192"/>
      <c r="AT393" s="186" t="s">
        <v>136</v>
      </c>
      <c r="AU393" s="186" t="s">
        <v>134</v>
      </c>
      <c r="AV393" s="16" t="s">
        <v>147</v>
      </c>
      <c r="AW393" s="16" t="s">
        <v>31</v>
      </c>
      <c r="AX393" s="16" t="s">
        <v>74</v>
      </c>
      <c r="AY393" s="186" t="s">
        <v>127</v>
      </c>
    </row>
    <row r="394" spans="1:65" s="13" customFormat="1">
      <c r="B394" s="161"/>
      <c r="D394" s="162" t="s">
        <v>136</v>
      </c>
      <c r="E394" s="163" t="s">
        <v>1</v>
      </c>
      <c r="F394" s="164" t="s">
        <v>434</v>
      </c>
      <c r="H394" s="163" t="s">
        <v>1</v>
      </c>
      <c r="I394" s="165"/>
      <c r="L394" s="161"/>
      <c r="M394" s="166"/>
      <c r="N394" s="167"/>
      <c r="O394" s="167"/>
      <c r="P394" s="167"/>
      <c r="Q394" s="167"/>
      <c r="R394" s="167"/>
      <c r="S394" s="167"/>
      <c r="T394" s="168"/>
      <c r="AT394" s="163" t="s">
        <v>136</v>
      </c>
      <c r="AU394" s="163" t="s">
        <v>134</v>
      </c>
      <c r="AV394" s="13" t="s">
        <v>81</v>
      </c>
      <c r="AW394" s="13" t="s">
        <v>31</v>
      </c>
      <c r="AX394" s="13" t="s">
        <v>74</v>
      </c>
      <c r="AY394" s="163" t="s">
        <v>127</v>
      </c>
    </row>
    <row r="395" spans="1:65" s="14" customFormat="1">
      <c r="B395" s="169"/>
      <c r="D395" s="162" t="s">
        <v>136</v>
      </c>
      <c r="E395" s="170" t="s">
        <v>1</v>
      </c>
      <c r="F395" s="171" t="s">
        <v>444</v>
      </c>
      <c r="H395" s="172">
        <v>735.33</v>
      </c>
      <c r="I395" s="173"/>
      <c r="L395" s="169"/>
      <c r="M395" s="174"/>
      <c r="N395" s="175"/>
      <c r="O395" s="175"/>
      <c r="P395" s="175"/>
      <c r="Q395" s="175"/>
      <c r="R395" s="175"/>
      <c r="S395" s="175"/>
      <c r="T395" s="176"/>
      <c r="AT395" s="170" t="s">
        <v>136</v>
      </c>
      <c r="AU395" s="170" t="s">
        <v>134</v>
      </c>
      <c r="AV395" s="14" t="s">
        <v>134</v>
      </c>
      <c r="AW395" s="14" t="s">
        <v>31</v>
      </c>
      <c r="AX395" s="14" t="s">
        <v>74</v>
      </c>
      <c r="AY395" s="170" t="s">
        <v>127</v>
      </c>
    </row>
    <row r="396" spans="1:65" s="14" customFormat="1">
      <c r="B396" s="169"/>
      <c r="D396" s="162" t="s">
        <v>136</v>
      </c>
      <c r="E396" s="170" t="s">
        <v>1</v>
      </c>
      <c r="F396" s="171" t="s">
        <v>445</v>
      </c>
      <c r="H396" s="172">
        <v>-28.39</v>
      </c>
      <c r="I396" s="173"/>
      <c r="L396" s="169"/>
      <c r="M396" s="174"/>
      <c r="N396" s="175"/>
      <c r="O396" s="175"/>
      <c r="P396" s="175"/>
      <c r="Q396" s="175"/>
      <c r="R396" s="175"/>
      <c r="S396" s="175"/>
      <c r="T396" s="176"/>
      <c r="AT396" s="170" t="s">
        <v>136</v>
      </c>
      <c r="AU396" s="170" t="s">
        <v>134</v>
      </c>
      <c r="AV396" s="14" t="s">
        <v>134</v>
      </c>
      <c r="AW396" s="14" t="s">
        <v>31</v>
      </c>
      <c r="AX396" s="14" t="s">
        <v>74</v>
      </c>
      <c r="AY396" s="170" t="s">
        <v>127</v>
      </c>
    </row>
    <row r="397" spans="1:65" s="13" customFormat="1">
      <c r="B397" s="161"/>
      <c r="D397" s="162" t="s">
        <v>136</v>
      </c>
      <c r="E397" s="163" t="s">
        <v>1</v>
      </c>
      <c r="F397" s="164" t="s">
        <v>430</v>
      </c>
      <c r="H397" s="163" t="s">
        <v>1</v>
      </c>
      <c r="I397" s="165"/>
      <c r="L397" s="161"/>
      <c r="M397" s="166"/>
      <c r="N397" s="167"/>
      <c r="O397" s="167"/>
      <c r="P397" s="167"/>
      <c r="Q397" s="167"/>
      <c r="R397" s="167"/>
      <c r="S397" s="167"/>
      <c r="T397" s="168"/>
      <c r="AT397" s="163" t="s">
        <v>136</v>
      </c>
      <c r="AU397" s="163" t="s">
        <v>134</v>
      </c>
      <c r="AV397" s="13" t="s">
        <v>81</v>
      </c>
      <c r="AW397" s="13" t="s">
        <v>31</v>
      </c>
      <c r="AX397" s="13" t="s">
        <v>74</v>
      </c>
      <c r="AY397" s="163" t="s">
        <v>127</v>
      </c>
    </row>
    <row r="398" spans="1:65" s="14" customFormat="1">
      <c r="B398" s="169"/>
      <c r="D398" s="162" t="s">
        <v>136</v>
      </c>
      <c r="E398" s="170" t="s">
        <v>1</v>
      </c>
      <c r="F398" s="171" t="s">
        <v>448</v>
      </c>
      <c r="H398" s="172">
        <v>57.71</v>
      </c>
      <c r="I398" s="173"/>
      <c r="L398" s="169"/>
      <c r="M398" s="174"/>
      <c r="N398" s="175"/>
      <c r="O398" s="175"/>
      <c r="P398" s="175"/>
      <c r="Q398" s="175"/>
      <c r="R398" s="175"/>
      <c r="S398" s="175"/>
      <c r="T398" s="176"/>
      <c r="AT398" s="170" t="s">
        <v>136</v>
      </c>
      <c r="AU398" s="170" t="s">
        <v>134</v>
      </c>
      <c r="AV398" s="14" t="s">
        <v>134</v>
      </c>
      <c r="AW398" s="14" t="s">
        <v>31</v>
      </c>
      <c r="AX398" s="14" t="s">
        <v>74</v>
      </c>
      <c r="AY398" s="170" t="s">
        <v>127</v>
      </c>
    </row>
    <row r="399" spans="1:65" s="13" customFormat="1">
      <c r="B399" s="161"/>
      <c r="D399" s="162" t="s">
        <v>136</v>
      </c>
      <c r="E399" s="163" t="s">
        <v>1</v>
      </c>
      <c r="F399" s="164" t="s">
        <v>436</v>
      </c>
      <c r="H399" s="163" t="s">
        <v>1</v>
      </c>
      <c r="I399" s="165"/>
      <c r="L399" s="161"/>
      <c r="M399" s="166"/>
      <c r="N399" s="167"/>
      <c r="O399" s="167"/>
      <c r="P399" s="167"/>
      <c r="Q399" s="167"/>
      <c r="R399" s="167"/>
      <c r="S399" s="167"/>
      <c r="T399" s="168"/>
      <c r="AT399" s="163" t="s">
        <v>136</v>
      </c>
      <c r="AU399" s="163" t="s">
        <v>134</v>
      </c>
      <c r="AV399" s="13" t="s">
        <v>81</v>
      </c>
      <c r="AW399" s="13" t="s">
        <v>31</v>
      </c>
      <c r="AX399" s="13" t="s">
        <v>74</v>
      </c>
      <c r="AY399" s="163" t="s">
        <v>127</v>
      </c>
    </row>
    <row r="400" spans="1:65" s="14" customFormat="1">
      <c r="B400" s="169"/>
      <c r="D400" s="162" t="s">
        <v>136</v>
      </c>
      <c r="E400" s="170" t="s">
        <v>1</v>
      </c>
      <c r="F400" s="171" t="s">
        <v>449</v>
      </c>
      <c r="H400" s="172">
        <v>24.5</v>
      </c>
      <c r="I400" s="173"/>
      <c r="L400" s="169"/>
      <c r="M400" s="174"/>
      <c r="N400" s="175"/>
      <c r="O400" s="175"/>
      <c r="P400" s="175"/>
      <c r="Q400" s="175"/>
      <c r="R400" s="175"/>
      <c r="S400" s="175"/>
      <c r="T400" s="176"/>
      <c r="AT400" s="170" t="s">
        <v>136</v>
      </c>
      <c r="AU400" s="170" t="s">
        <v>134</v>
      </c>
      <c r="AV400" s="14" t="s">
        <v>134</v>
      </c>
      <c r="AW400" s="14" t="s">
        <v>31</v>
      </c>
      <c r="AX400" s="14" t="s">
        <v>74</v>
      </c>
      <c r="AY400" s="170" t="s">
        <v>127</v>
      </c>
    </row>
    <row r="401" spans="1:65" s="16" customFormat="1">
      <c r="B401" s="185"/>
      <c r="D401" s="162" t="s">
        <v>136</v>
      </c>
      <c r="E401" s="186" t="s">
        <v>1</v>
      </c>
      <c r="F401" s="187" t="s">
        <v>433</v>
      </c>
      <c r="H401" s="188">
        <v>789.15</v>
      </c>
      <c r="I401" s="189"/>
      <c r="L401" s="185"/>
      <c r="M401" s="190"/>
      <c r="N401" s="191"/>
      <c r="O401" s="191"/>
      <c r="P401" s="191"/>
      <c r="Q401" s="191"/>
      <c r="R401" s="191"/>
      <c r="S401" s="191"/>
      <c r="T401" s="192"/>
      <c r="AT401" s="186" t="s">
        <v>136</v>
      </c>
      <c r="AU401" s="186" t="s">
        <v>134</v>
      </c>
      <c r="AV401" s="16" t="s">
        <v>147</v>
      </c>
      <c r="AW401" s="16" t="s">
        <v>31</v>
      </c>
      <c r="AX401" s="16" t="s">
        <v>74</v>
      </c>
      <c r="AY401" s="186" t="s">
        <v>127</v>
      </c>
    </row>
    <row r="402" spans="1:65" s="13" customFormat="1">
      <c r="B402" s="161"/>
      <c r="D402" s="162" t="s">
        <v>136</v>
      </c>
      <c r="E402" s="163" t="s">
        <v>1</v>
      </c>
      <c r="F402" s="164" t="s">
        <v>438</v>
      </c>
      <c r="H402" s="163" t="s">
        <v>1</v>
      </c>
      <c r="I402" s="165"/>
      <c r="L402" s="161"/>
      <c r="M402" s="166"/>
      <c r="N402" s="167"/>
      <c r="O402" s="167"/>
      <c r="P402" s="167"/>
      <c r="Q402" s="167"/>
      <c r="R402" s="167"/>
      <c r="S402" s="167"/>
      <c r="T402" s="168"/>
      <c r="AT402" s="163" t="s">
        <v>136</v>
      </c>
      <c r="AU402" s="163" t="s">
        <v>134</v>
      </c>
      <c r="AV402" s="13" t="s">
        <v>81</v>
      </c>
      <c r="AW402" s="13" t="s">
        <v>31</v>
      </c>
      <c r="AX402" s="13" t="s">
        <v>74</v>
      </c>
      <c r="AY402" s="163" t="s">
        <v>127</v>
      </c>
    </row>
    <row r="403" spans="1:65" s="14" customFormat="1">
      <c r="B403" s="169"/>
      <c r="D403" s="162" t="s">
        <v>136</v>
      </c>
      <c r="E403" s="170" t="s">
        <v>1</v>
      </c>
      <c r="F403" s="171" t="s">
        <v>444</v>
      </c>
      <c r="H403" s="172">
        <v>735.33</v>
      </c>
      <c r="I403" s="173"/>
      <c r="L403" s="169"/>
      <c r="M403" s="174"/>
      <c r="N403" s="175"/>
      <c r="O403" s="175"/>
      <c r="P403" s="175"/>
      <c r="Q403" s="175"/>
      <c r="R403" s="175"/>
      <c r="S403" s="175"/>
      <c r="T403" s="176"/>
      <c r="AT403" s="170" t="s">
        <v>136</v>
      </c>
      <c r="AU403" s="170" t="s">
        <v>134</v>
      </c>
      <c r="AV403" s="14" t="s">
        <v>134</v>
      </c>
      <c r="AW403" s="14" t="s">
        <v>31</v>
      </c>
      <c r="AX403" s="14" t="s">
        <v>74</v>
      </c>
      <c r="AY403" s="170" t="s">
        <v>127</v>
      </c>
    </row>
    <row r="404" spans="1:65" s="14" customFormat="1">
      <c r="B404" s="169"/>
      <c r="D404" s="162" t="s">
        <v>136</v>
      </c>
      <c r="E404" s="170" t="s">
        <v>1</v>
      </c>
      <c r="F404" s="171" t="s">
        <v>450</v>
      </c>
      <c r="H404" s="172">
        <v>11.39</v>
      </c>
      <c r="I404" s="173"/>
      <c r="L404" s="169"/>
      <c r="M404" s="174"/>
      <c r="N404" s="175"/>
      <c r="O404" s="175"/>
      <c r="P404" s="175"/>
      <c r="Q404" s="175"/>
      <c r="R404" s="175"/>
      <c r="S404" s="175"/>
      <c r="T404" s="176"/>
      <c r="AT404" s="170" t="s">
        <v>136</v>
      </c>
      <c r="AU404" s="170" t="s">
        <v>134</v>
      </c>
      <c r="AV404" s="14" t="s">
        <v>134</v>
      </c>
      <c r="AW404" s="14" t="s">
        <v>31</v>
      </c>
      <c r="AX404" s="14" t="s">
        <v>74</v>
      </c>
      <c r="AY404" s="170" t="s">
        <v>127</v>
      </c>
    </row>
    <row r="405" spans="1:65" s="13" customFormat="1">
      <c r="B405" s="161"/>
      <c r="D405" s="162" t="s">
        <v>136</v>
      </c>
      <c r="E405" s="163" t="s">
        <v>1</v>
      </c>
      <c r="F405" s="164" t="s">
        <v>439</v>
      </c>
      <c r="H405" s="163" t="s">
        <v>1</v>
      </c>
      <c r="I405" s="165"/>
      <c r="L405" s="161"/>
      <c r="M405" s="166"/>
      <c r="N405" s="167"/>
      <c r="O405" s="167"/>
      <c r="P405" s="167"/>
      <c r="Q405" s="167"/>
      <c r="R405" s="167"/>
      <c r="S405" s="167"/>
      <c r="T405" s="168"/>
      <c r="AT405" s="163" t="s">
        <v>136</v>
      </c>
      <c r="AU405" s="163" t="s">
        <v>134</v>
      </c>
      <c r="AV405" s="13" t="s">
        <v>81</v>
      </c>
      <c r="AW405" s="13" t="s">
        <v>31</v>
      </c>
      <c r="AX405" s="13" t="s">
        <v>74</v>
      </c>
      <c r="AY405" s="163" t="s">
        <v>127</v>
      </c>
    </row>
    <row r="406" spans="1:65" s="14" customFormat="1">
      <c r="B406" s="169"/>
      <c r="D406" s="162" t="s">
        <v>136</v>
      </c>
      <c r="E406" s="170" t="s">
        <v>1</v>
      </c>
      <c r="F406" s="171" t="s">
        <v>448</v>
      </c>
      <c r="H406" s="172">
        <v>57.71</v>
      </c>
      <c r="I406" s="173"/>
      <c r="L406" s="169"/>
      <c r="M406" s="174"/>
      <c r="N406" s="175"/>
      <c r="O406" s="175"/>
      <c r="P406" s="175"/>
      <c r="Q406" s="175"/>
      <c r="R406" s="175"/>
      <c r="S406" s="175"/>
      <c r="T406" s="176"/>
      <c r="AT406" s="170" t="s">
        <v>136</v>
      </c>
      <c r="AU406" s="170" t="s">
        <v>134</v>
      </c>
      <c r="AV406" s="14" t="s">
        <v>134</v>
      </c>
      <c r="AW406" s="14" t="s">
        <v>31</v>
      </c>
      <c r="AX406" s="14" t="s">
        <v>74</v>
      </c>
      <c r="AY406" s="170" t="s">
        <v>127</v>
      </c>
    </row>
    <row r="407" spans="1:65" s="16" customFormat="1">
      <c r="B407" s="185"/>
      <c r="D407" s="162" t="s">
        <v>136</v>
      </c>
      <c r="E407" s="186" t="s">
        <v>1</v>
      </c>
      <c r="F407" s="187" t="s">
        <v>433</v>
      </c>
      <c r="H407" s="188">
        <v>804.43</v>
      </c>
      <c r="I407" s="189"/>
      <c r="L407" s="185"/>
      <c r="M407" s="190"/>
      <c r="N407" s="191"/>
      <c r="O407" s="191"/>
      <c r="P407" s="191"/>
      <c r="Q407" s="191"/>
      <c r="R407" s="191"/>
      <c r="S407" s="191"/>
      <c r="T407" s="192"/>
      <c r="AT407" s="186" t="s">
        <v>136</v>
      </c>
      <c r="AU407" s="186" t="s">
        <v>134</v>
      </c>
      <c r="AV407" s="16" t="s">
        <v>147</v>
      </c>
      <c r="AW407" s="16" t="s">
        <v>31</v>
      </c>
      <c r="AX407" s="16" t="s">
        <v>74</v>
      </c>
      <c r="AY407" s="186" t="s">
        <v>127</v>
      </c>
    </row>
    <row r="408" spans="1:65" s="15" customFormat="1">
      <c r="B408" s="177"/>
      <c r="D408" s="162" t="s">
        <v>136</v>
      </c>
      <c r="E408" s="178" t="s">
        <v>1</v>
      </c>
      <c r="F408" s="179" t="s">
        <v>142</v>
      </c>
      <c r="H408" s="180">
        <v>2364.71</v>
      </c>
      <c r="I408" s="181"/>
      <c r="L408" s="177"/>
      <c r="M408" s="182"/>
      <c r="N408" s="183"/>
      <c r="O408" s="183"/>
      <c r="P408" s="183"/>
      <c r="Q408" s="183"/>
      <c r="R408" s="183"/>
      <c r="S408" s="183"/>
      <c r="T408" s="184"/>
      <c r="AT408" s="178" t="s">
        <v>136</v>
      </c>
      <c r="AU408" s="178" t="s">
        <v>134</v>
      </c>
      <c r="AV408" s="15" t="s">
        <v>133</v>
      </c>
      <c r="AW408" s="15" t="s">
        <v>31</v>
      </c>
      <c r="AX408" s="15" t="s">
        <v>81</v>
      </c>
      <c r="AY408" s="178" t="s">
        <v>127</v>
      </c>
    </row>
    <row r="409" spans="1:65" s="2" customFormat="1" ht="16.5" customHeight="1">
      <c r="A409" s="33"/>
      <c r="B409" s="146"/>
      <c r="C409" s="147" t="s">
        <v>451</v>
      </c>
      <c r="D409" s="147" t="s">
        <v>129</v>
      </c>
      <c r="E409" s="148" t="s">
        <v>452</v>
      </c>
      <c r="F409" s="149" t="s">
        <v>453</v>
      </c>
      <c r="G409" s="150" t="s">
        <v>194</v>
      </c>
      <c r="H409" s="151">
        <v>2364.71</v>
      </c>
      <c r="I409" s="152"/>
      <c r="J409" s="153">
        <f>ROUND(I409*H409,2)</f>
        <v>0</v>
      </c>
      <c r="K409" s="154"/>
      <c r="L409" s="34"/>
      <c r="M409" s="155" t="s">
        <v>1</v>
      </c>
      <c r="N409" s="156" t="s">
        <v>40</v>
      </c>
      <c r="O409" s="60"/>
      <c r="P409" s="157">
        <f>O409*H409</f>
        <v>0</v>
      </c>
      <c r="Q409" s="157">
        <v>0</v>
      </c>
      <c r="R409" s="157">
        <f>Q409*H409</f>
        <v>0</v>
      </c>
      <c r="S409" s="157">
        <v>0</v>
      </c>
      <c r="T409" s="158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59" t="s">
        <v>133</v>
      </c>
      <c r="AT409" s="159" t="s">
        <v>129</v>
      </c>
      <c r="AU409" s="159" t="s">
        <v>134</v>
      </c>
      <c r="AY409" s="18" t="s">
        <v>127</v>
      </c>
      <c r="BE409" s="160">
        <f>IF(N409="základná",J409,0)</f>
        <v>0</v>
      </c>
      <c r="BF409" s="160">
        <f>IF(N409="znížená",J409,0)</f>
        <v>0</v>
      </c>
      <c r="BG409" s="160">
        <f>IF(N409="zákl. prenesená",J409,0)</f>
        <v>0</v>
      </c>
      <c r="BH409" s="160">
        <f>IF(N409="zníž. prenesená",J409,0)</f>
        <v>0</v>
      </c>
      <c r="BI409" s="160">
        <f>IF(N409="nulová",J409,0)</f>
        <v>0</v>
      </c>
      <c r="BJ409" s="18" t="s">
        <v>134</v>
      </c>
      <c r="BK409" s="160">
        <f>ROUND(I409*H409,2)</f>
        <v>0</v>
      </c>
      <c r="BL409" s="18" t="s">
        <v>133</v>
      </c>
      <c r="BM409" s="159" t="s">
        <v>454</v>
      </c>
    </row>
    <row r="410" spans="1:65" s="2" customFormat="1" ht="37.700000000000003" customHeight="1">
      <c r="A410" s="33"/>
      <c r="B410" s="146"/>
      <c r="C410" s="147" t="s">
        <v>455</v>
      </c>
      <c r="D410" s="147" t="s">
        <v>129</v>
      </c>
      <c r="E410" s="148" t="s">
        <v>456</v>
      </c>
      <c r="F410" s="149" t="s">
        <v>457</v>
      </c>
      <c r="G410" s="150" t="s">
        <v>188</v>
      </c>
      <c r="H410" s="151">
        <v>34.997</v>
      </c>
      <c r="I410" s="152"/>
      <c r="J410" s="153">
        <f>ROUND(I410*H410,2)</f>
        <v>0</v>
      </c>
      <c r="K410" s="154"/>
      <c r="L410" s="34"/>
      <c r="M410" s="155" t="s">
        <v>1</v>
      </c>
      <c r="N410" s="156" t="s">
        <v>40</v>
      </c>
      <c r="O410" s="60"/>
      <c r="P410" s="157">
        <f>O410*H410</f>
        <v>0</v>
      </c>
      <c r="Q410" s="157">
        <v>1.0162899999999999</v>
      </c>
      <c r="R410" s="157">
        <f>Q410*H410</f>
        <v>35.567101129999998</v>
      </c>
      <c r="S410" s="157">
        <v>0</v>
      </c>
      <c r="T410" s="158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59" t="s">
        <v>133</v>
      </c>
      <c r="AT410" s="159" t="s">
        <v>129</v>
      </c>
      <c r="AU410" s="159" t="s">
        <v>134</v>
      </c>
      <c r="AY410" s="18" t="s">
        <v>127</v>
      </c>
      <c r="BE410" s="160">
        <f>IF(N410="základná",J410,0)</f>
        <v>0</v>
      </c>
      <c r="BF410" s="160">
        <f>IF(N410="znížená",J410,0)</f>
        <v>0</v>
      </c>
      <c r="BG410" s="160">
        <f>IF(N410="zákl. prenesená",J410,0)</f>
        <v>0</v>
      </c>
      <c r="BH410" s="160">
        <f>IF(N410="zníž. prenesená",J410,0)</f>
        <v>0</v>
      </c>
      <c r="BI410" s="160">
        <f>IF(N410="nulová",J410,0)</f>
        <v>0</v>
      </c>
      <c r="BJ410" s="18" t="s">
        <v>134</v>
      </c>
      <c r="BK410" s="160">
        <f>ROUND(I410*H410,2)</f>
        <v>0</v>
      </c>
      <c r="BL410" s="18" t="s">
        <v>133</v>
      </c>
      <c r="BM410" s="159" t="s">
        <v>458</v>
      </c>
    </row>
    <row r="411" spans="1:65" s="14" customFormat="1">
      <c r="B411" s="169"/>
      <c r="D411" s="162" t="s">
        <v>136</v>
      </c>
      <c r="E411" s="170" t="s">
        <v>1</v>
      </c>
      <c r="F411" s="171" t="s">
        <v>459</v>
      </c>
      <c r="H411" s="172">
        <v>34.997</v>
      </c>
      <c r="I411" s="173"/>
      <c r="L411" s="169"/>
      <c r="M411" s="174"/>
      <c r="N411" s="175"/>
      <c r="O411" s="175"/>
      <c r="P411" s="175"/>
      <c r="Q411" s="175"/>
      <c r="R411" s="175"/>
      <c r="S411" s="175"/>
      <c r="T411" s="176"/>
      <c r="AT411" s="170" t="s">
        <v>136</v>
      </c>
      <c r="AU411" s="170" t="s">
        <v>134</v>
      </c>
      <c r="AV411" s="14" t="s">
        <v>134</v>
      </c>
      <c r="AW411" s="14" t="s">
        <v>31</v>
      </c>
      <c r="AX411" s="14" t="s">
        <v>81</v>
      </c>
      <c r="AY411" s="170" t="s">
        <v>127</v>
      </c>
    </row>
    <row r="412" spans="1:65" s="2" customFormat="1" ht="21.75" customHeight="1">
      <c r="A412" s="33"/>
      <c r="B412" s="146"/>
      <c r="C412" s="147" t="s">
        <v>460</v>
      </c>
      <c r="D412" s="147" t="s">
        <v>129</v>
      </c>
      <c r="E412" s="148" t="s">
        <v>461</v>
      </c>
      <c r="F412" s="149" t="s">
        <v>462</v>
      </c>
      <c r="G412" s="150" t="s">
        <v>132</v>
      </c>
      <c r="H412" s="151">
        <v>7.2</v>
      </c>
      <c r="I412" s="152"/>
      <c r="J412" s="153">
        <f>ROUND(I412*H412,2)</f>
        <v>0</v>
      </c>
      <c r="K412" s="154"/>
      <c r="L412" s="34"/>
      <c r="M412" s="155" t="s">
        <v>1</v>
      </c>
      <c r="N412" s="156" t="s">
        <v>40</v>
      </c>
      <c r="O412" s="60"/>
      <c r="P412" s="157">
        <f>O412*H412</f>
        <v>0</v>
      </c>
      <c r="Q412" s="157">
        <v>2.4018600000000001</v>
      </c>
      <c r="R412" s="157">
        <f>Q412*H412</f>
        <v>17.293392000000001</v>
      </c>
      <c r="S412" s="157">
        <v>0</v>
      </c>
      <c r="T412" s="158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59" t="s">
        <v>133</v>
      </c>
      <c r="AT412" s="159" t="s">
        <v>129</v>
      </c>
      <c r="AU412" s="159" t="s">
        <v>134</v>
      </c>
      <c r="AY412" s="18" t="s">
        <v>127</v>
      </c>
      <c r="BE412" s="160">
        <f>IF(N412="základná",J412,0)</f>
        <v>0</v>
      </c>
      <c r="BF412" s="160">
        <f>IF(N412="znížená",J412,0)</f>
        <v>0</v>
      </c>
      <c r="BG412" s="160">
        <f>IF(N412="zákl. prenesená",J412,0)</f>
        <v>0</v>
      </c>
      <c r="BH412" s="160">
        <f>IF(N412="zníž. prenesená",J412,0)</f>
        <v>0</v>
      </c>
      <c r="BI412" s="160">
        <f>IF(N412="nulová",J412,0)</f>
        <v>0</v>
      </c>
      <c r="BJ412" s="18" t="s">
        <v>134</v>
      </c>
      <c r="BK412" s="160">
        <f>ROUND(I412*H412,2)</f>
        <v>0</v>
      </c>
      <c r="BL412" s="18" t="s">
        <v>133</v>
      </c>
      <c r="BM412" s="159" t="s">
        <v>463</v>
      </c>
    </row>
    <row r="413" spans="1:65" s="14" customFormat="1">
      <c r="B413" s="169"/>
      <c r="D413" s="162" t="s">
        <v>136</v>
      </c>
      <c r="E413" s="170" t="s">
        <v>1</v>
      </c>
      <c r="F413" s="171" t="s">
        <v>464</v>
      </c>
      <c r="H413" s="172">
        <v>7.2</v>
      </c>
      <c r="I413" s="173"/>
      <c r="L413" s="169"/>
      <c r="M413" s="174"/>
      <c r="N413" s="175"/>
      <c r="O413" s="175"/>
      <c r="P413" s="175"/>
      <c r="Q413" s="175"/>
      <c r="R413" s="175"/>
      <c r="S413" s="175"/>
      <c r="T413" s="176"/>
      <c r="AT413" s="170" t="s">
        <v>136</v>
      </c>
      <c r="AU413" s="170" t="s">
        <v>134</v>
      </c>
      <c r="AV413" s="14" t="s">
        <v>134</v>
      </c>
      <c r="AW413" s="14" t="s">
        <v>31</v>
      </c>
      <c r="AX413" s="14" t="s">
        <v>81</v>
      </c>
      <c r="AY413" s="170" t="s">
        <v>127</v>
      </c>
    </row>
    <row r="414" spans="1:65" s="2" customFormat="1" ht="24.2" customHeight="1">
      <c r="A414" s="33"/>
      <c r="B414" s="146"/>
      <c r="C414" s="147" t="s">
        <v>465</v>
      </c>
      <c r="D414" s="147" t="s">
        <v>129</v>
      </c>
      <c r="E414" s="148" t="s">
        <v>466</v>
      </c>
      <c r="F414" s="149" t="s">
        <v>467</v>
      </c>
      <c r="G414" s="150" t="s">
        <v>194</v>
      </c>
      <c r="H414" s="151">
        <v>48</v>
      </c>
      <c r="I414" s="152"/>
      <c r="J414" s="153">
        <f>ROUND(I414*H414,2)</f>
        <v>0</v>
      </c>
      <c r="K414" s="154"/>
      <c r="L414" s="34"/>
      <c r="M414" s="155" t="s">
        <v>1</v>
      </c>
      <c r="N414" s="156" t="s">
        <v>40</v>
      </c>
      <c r="O414" s="60"/>
      <c r="P414" s="157">
        <f>O414*H414</f>
        <v>0</v>
      </c>
      <c r="Q414" s="157">
        <v>3.4099999999999998E-3</v>
      </c>
      <c r="R414" s="157">
        <f>Q414*H414</f>
        <v>0.16367999999999999</v>
      </c>
      <c r="S414" s="157">
        <v>0</v>
      </c>
      <c r="T414" s="158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59" t="s">
        <v>133</v>
      </c>
      <c r="AT414" s="159" t="s">
        <v>129</v>
      </c>
      <c r="AU414" s="159" t="s">
        <v>134</v>
      </c>
      <c r="AY414" s="18" t="s">
        <v>127</v>
      </c>
      <c r="BE414" s="160">
        <f>IF(N414="základná",J414,0)</f>
        <v>0</v>
      </c>
      <c r="BF414" s="160">
        <f>IF(N414="znížená",J414,0)</f>
        <v>0</v>
      </c>
      <c r="BG414" s="160">
        <f>IF(N414="zákl. prenesená",J414,0)</f>
        <v>0</v>
      </c>
      <c r="BH414" s="160">
        <f>IF(N414="zníž. prenesená",J414,0)</f>
        <v>0</v>
      </c>
      <c r="BI414" s="160">
        <f>IF(N414="nulová",J414,0)</f>
        <v>0</v>
      </c>
      <c r="BJ414" s="18" t="s">
        <v>134</v>
      </c>
      <c r="BK414" s="160">
        <f>ROUND(I414*H414,2)</f>
        <v>0</v>
      </c>
      <c r="BL414" s="18" t="s">
        <v>133</v>
      </c>
      <c r="BM414" s="159" t="s">
        <v>468</v>
      </c>
    </row>
    <row r="415" spans="1:65" s="14" customFormat="1">
      <c r="B415" s="169"/>
      <c r="D415" s="162" t="s">
        <v>136</v>
      </c>
      <c r="E415" s="170" t="s">
        <v>1</v>
      </c>
      <c r="F415" s="171" t="s">
        <v>469</v>
      </c>
      <c r="H415" s="172">
        <v>48</v>
      </c>
      <c r="I415" s="173"/>
      <c r="L415" s="169"/>
      <c r="M415" s="174"/>
      <c r="N415" s="175"/>
      <c r="O415" s="175"/>
      <c r="P415" s="175"/>
      <c r="Q415" s="175"/>
      <c r="R415" s="175"/>
      <c r="S415" s="175"/>
      <c r="T415" s="176"/>
      <c r="AT415" s="170" t="s">
        <v>136</v>
      </c>
      <c r="AU415" s="170" t="s">
        <v>134</v>
      </c>
      <c r="AV415" s="14" t="s">
        <v>134</v>
      </c>
      <c r="AW415" s="14" t="s">
        <v>31</v>
      </c>
      <c r="AX415" s="14" t="s">
        <v>81</v>
      </c>
      <c r="AY415" s="170" t="s">
        <v>127</v>
      </c>
    </row>
    <row r="416" spans="1:65" s="2" customFormat="1" ht="24.2" customHeight="1">
      <c r="A416" s="33"/>
      <c r="B416" s="146"/>
      <c r="C416" s="147" t="s">
        <v>470</v>
      </c>
      <c r="D416" s="147" t="s">
        <v>129</v>
      </c>
      <c r="E416" s="148" t="s">
        <v>471</v>
      </c>
      <c r="F416" s="149" t="s">
        <v>472</v>
      </c>
      <c r="G416" s="150" t="s">
        <v>194</v>
      </c>
      <c r="H416" s="151">
        <v>48</v>
      </c>
      <c r="I416" s="152"/>
      <c r="J416" s="153">
        <f>ROUND(I416*H416,2)</f>
        <v>0</v>
      </c>
      <c r="K416" s="154"/>
      <c r="L416" s="34"/>
      <c r="M416" s="155" t="s">
        <v>1</v>
      </c>
      <c r="N416" s="156" t="s">
        <v>40</v>
      </c>
      <c r="O416" s="60"/>
      <c r="P416" s="157">
        <f>O416*H416</f>
        <v>0</v>
      </c>
      <c r="Q416" s="157">
        <v>0</v>
      </c>
      <c r="R416" s="157">
        <f>Q416*H416</f>
        <v>0</v>
      </c>
      <c r="S416" s="157">
        <v>0</v>
      </c>
      <c r="T416" s="158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59" t="s">
        <v>133</v>
      </c>
      <c r="AT416" s="159" t="s">
        <v>129</v>
      </c>
      <c r="AU416" s="159" t="s">
        <v>134</v>
      </c>
      <c r="AY416" s="18" t="s">
        <v>127</v>
      </c>
      <c r="BE416" s="160">
        <f>IF(N416="základná",J416,0)</f>
        <v>0</v>
      </c>
      <c r="BF416" s="160">
        <f>IF(N416="znížená",J416,0)</f>
        <v>0</v>
      </c>
      <c r="BG416" s="160">
        <f>IF(N416="zákl. prenesená",J416,0)</f>
        <v>0</v>
      </c>
      <c r="BH416" s="160">
        <f>IF(N416="zníž. prenesená",J416,0)</f>
        <v>0</v>
      </c>
      <c r="BI416" s="160">
        <f>IF(N416="nulová",J416,0)</f>
        <v>0</v>
      </c>
      <c r="BJ416" s="18" t="s">
        <v>134</v>
      </c>
      <c r="BK416" s="160">
        <f>ROUND(I416*H416,2)</f>
        <v>0</v>
      </c>
      <c r="BL416" s="18" t="s">
        <v>133</v>
      </c>
      <c r="BM416" s="159" t="s">
        <v>473</v>
      </c>
    </row>
    <row r="417" spans="1:65" s="2" customFormat="1" ht="24.2" customHeight="1">
      <c r="A417" s="33"/>
      <c r="B417" s="146"/>
      <c r="C417" s="147" t="s">
        <v>474</v>
      </c>
      <c r="D417" s="147" t="s">
        <v>129</v>
      </c>
      <c r="E417" s="148" t="s">
        <v>475</v>
      </c>
      <c r="F417" s="149" t="s">
        <v>476</v>
      </c>
      <c r="G417" s="150" t="s">
        <v>188</v>
      </c>
      <c r="H417" s="151">
        <v>0.6</v>
      </c>
      <c r="I417" s="152"/>
      <c r="J417" s="153">
        <f>ROUND(I417*H417,2)</f>
        <v>0</v>
      </c>
      <c r="K417" s="154"/>
      <c r="L417" s="34"/>
      <c r="M417" s="155" t="s">
        <v>1</v>
      </c>
      <c r="N417" s="156" t="s">
        <v>40</v>
      </c>
      <c r="O417" s="60"/>
      <c r="P417" s="157">
        <f>O417*H417</f>
        <v>0</v>
      </c>
      <c r="Q417" s="157">
        <v>1.0165999999999999</v>
      </c>
      <c r="R417" s="157">
        <f>Q417*H417</f>
        <v>0.60995999999999995</v>
      </c>
      <c r="S417" s="157">
        <v>0</v>
      </c>
      <c r="T417" s="158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59" t="s">
        <v>133</v>
      </c>
      <c r="AT417" s="159" t="s">
        <v>129</v>
      </c>
      <c r="AU417" s="159" t="s">
        <v>134</v>
      </c>
      <c r="AY417" s="18" t="s">
        <v>127</v>
      </c>
      <c r="BE417" s="160">
        <f>IF(N417="základná",J417,0)</f>
        <v>0</v>
      </c>
      <c r="BF417" s="160">
        <f>IF(N417="znížená",J417,0)</f>
        <v>0</v>
      </c>
      <c r="BG417" s="160">
        <f>IF(N417="zákl. prenesená",J417,0)</f>
        <v>0</v>
      </c>
      <c r="BH417" s="160">
        <f>IF(N417="zníž. prenesená",J417,0)</f>
        <v>0</v>
      </c>
      <c r="BI417" s="160">
        <f>IF(N417="nulová",J417,0)</f>
        <v>0</v>
      </c>
      <c r="BJ417" s="18" t="s">
        <v>134</v>
      </c>
      <c r="BK417" s="160">
        <f>ROUND(I417*H417,2)</f>
        <v>0</v>
      </c>
      <c r="BL417" s="18" t="s">
        <v>133</v>
      </c>
      <c r="BM417" s="159" t="s">
        <v>477</v>
      </c>
    </row>
    <row r="418" spans="1:65" s="14" customFormat="1">
      <c r="B418" s="169"/>
      <c r="D418" s="162" t="s">
        <v>136</v>
      </c>
      <c r="E418" s="170" t="s">
        <v>1</v>
      </c>
      <c r="F418" s="171" t="s">
        <v>478</v>
      </c>
      <c r="H418" s="172">
        <v>0.6</v>
      </c>
      <c r="I418" s="173"/>
      <c r="L418" s="169"/>
      <c r="M418" s="174"/>
      <c r="N418" s="175"/>
      <c r="O418" s="175"/>
      <c r="P418" s="175"/>
      <c r="Q418" s="175"/>
      <c r="R418" s="175"/>
      <c r="S418" s="175"/>
      <c r="T418" s="176"/>
      <c r="AT418" s="170" t="s">
        <v>136</v>
      </c>
      <c r="AU418" s="170" t="s">
        <v>134</v>
      </c>
      <c r="AV418" s="14" t="s">
        <v>134</v>
      </c>
      <c r="AW418" s="14" t="s">
        <v>31</v>
      </c>
      <c r="AX418" s="14" t="s">
        <v>81</v>
      </c>
      <c r="AY418" s="170" t="s">
        <v>127</v>
      </c>
    </row>
    <row r="419" spans="1:65" s="2" customFormat="1" ht="21.75" customHeight="1">
      <c r="A419" s="33"/>
      <c r="B419" s="146"/>
      <c r="C419" s="147" t="s">
        <v>479</v>
      </c>
      <c r="D419" s="147" t="s">
        <v>129</v>
      </c>
      <c r="E419" s="148" t="s">
        <v>480</v>
      </c>
      <c r="F419" s="149" t="s">
        <v>481</v>
      </c>
      <c r="G419" s="150" t="s">
        <v>132</v>
      </c>
      <c r="H419" s="151">
        <v>12.393000000000001</v>
      </c>
      <c r="I419" s="152"/>
      <c r="J419" s="153">
        <f>ROUND(I419*H419,2)</f>
        <v>0</v>
      </c>
      <c r="K419" s="154"/>
      <c r="L419" s="34"/>
      <c r="M419" s="155" t="s">
        <v>1</v>
      </c>
      <c r="N419" s="156" t="s">
        <v>40</v>
      </c>
      <c r="O419" s="60"/>
      <c r="P419" s="157">
        <f>O419*H419</f>
        <v>0</v>
      </c>
      <c r="Q419" s="157">
        <v>2.4157999999999999</v>
      </c>
      <c r="R419" s="157">
        <f>Q419*H419</f>
        <v>29.9390094</v>
      </c>
      <c r="S419" s="157">
        <v>0</v>
      </c>
      <c r="T419" s="158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59" t="s">
        <v>133</v>
      </c>
      <c r="AT419" s="159" t="s">
        <v>129</v>
      </c>
      <c r="AU419" s="159" t="s">
        <v>134</v>
      </c>
      <c r="AY419" s="18" t="s">
        <v>127</v>
      </c>
      <c r="BE419" s="160">
        <f>IF(N419="základná",J419,0)</f>
        <v>0</v>
      </c>
      <c r="BF419" s="160">
        <f>IF(N419="znížená",J419,0)</f>
        <v>0</v>
      </c>
      <c r="BG419" s="160">
        <f>IF(N419="zákl. prenesená",J419,0)</f>
        <v>0</v>
      </c>
      <c r="BH419" s="160">
        <f>IF(N419="zníž. prenesená",J419,0)</f>
        <v>0</v>
      </c>
      <c r="BI419" s="160">
        <f>IF(N419="nulová",J419,0)</f>
        <v>0</v>
      </c>
      <c r="BJ419" s="18" t="s">
        <v>134</v>
      </c>
      <c r="BK419" s="160">
        <f>ROUND(I419*H419,2)</f>
        <v>0</v>
      </c>
      <c r="BL419" s="18" t="s">
        <v>133</v>
      </c>
      <c r="BM419" s="159" t="s">
        <v>482</v>
      </c>
    </row>
    <row r="420" spans="1:65" s="14" customFormat="1">
      <c r="B420" s="169"/>
      <c r="D420" s="162" t="s">
        <v>136</v>
      </c>
      <c r="E420" s="170" t="s">
        <v>1</v>
      </c>
      <c r="F420" s="171" t="s">
        <v>483</v>
      </c>
      <c r="H420" s="172">
        <v>9.282</v>
      </c>
      <c r="I420" s="173"/>
      <c r="L420" s="169"/>
      <c r="M420" s="174"/>
      <c r="N420" s="175"/>
      <c r="O420" s="175"/>
      <c r="P420" s="175"/>
      <c r="Q420" s="175"/>
      <c r="R420" s="175"/>
      <c r="S420" s="175"/>
      <c r="T420" s="176"/>
      <c r="AT420" s="170" t="s">
        <v>136</v>
      </c>
      <c r="AU420" s="170" t="s">
        <v>134</v>
      </c>
      <c r="AV420" s="14" t="s">
        <v>134</v>
      </c>
      <c r="AW420" s="14" t="s">
        <v>31</v>
      </c>
      <c r="AX420" s="14" t="s">
        <v>74</v>
      </c>
      <c r="AY420" s="170" t="s">
        <v>127</v>
      </c>
    </row>
    <row r="421" spans="1:65" s="14" customFormat="1">
      <c r="B421" s="169"/>
      <c r="D421" s="162" t="s">
        <v>136</v>
      </c>
      <c r="E421" s="170" t="s">
        <v>1</v>
      </c>
      <c r="F421" s="171" t="s">
        <v>484</v>
      </c>
      <c r="H421" s="172">
        <v>1.55</v>
      </c>
      <c r="I421" s="173"/>
      <c r="L421" s="169"/>
      <c r="M421" s="174"/>
      <c r="N421" s="175"/>
      <c r="O421" s="175"/>
      <c r="P421" s="175"/>
      <c r="Q421" s="175"/>
      <c r="R421" s="175"/>
      <c r="S421" s="175"/>
      <c r="T421" s="176"/>
      <c r="AT421" s="170" t="s">
        <v>136</v>
      </c>
      <c r="AU421" s="170" t="s">
        <v>134</v>
      </c>
      <c r="AV421" s="14" t="s">
        <v>134</v>
      </c>
      <c r="AW421" s="14" t="s">
        <v>31</v>
      </c>
      <c r="AX421" s="14" t="s">
        <v>74</v>
      </c>
      <c r="AY421" s="170" t="s">
        <v>127</v>
      </c>
    </row>
    <row r="422" spans="1:65" s="14" customFormat="1">
      <c r="B422" s="169"/>
      <c r="D422" s="162" t="s">
        <v>136</v>
      </c>
      <c r="E422" s="170" t="s">
        <v>1</v>
      </c>
      <c r="F422" s="171" t="s">
        <v>485</v>
      </c>
      <c r="H422" s="172">
        <v>1.5609999999999999</v>
      </c>
      <c r="I422" s="173"/>
      <c r="L422" s="169"/>
      <c r="M422" s="174"/>
      <c r="N422" s="175"/>
      <c r="O422" s="175"/>
      <c r="P422" s="175"/>
      <c r="Q422" s="175"/>
      <c r="R422" s="175"/>
      <c r="S422" s="175"/>
      <c r="T422" s="176"/>
      <c r="AT422" s="170" t="s">
        <v>136</v>
      </c>
      <c r="AU422" s="170" t="s">
        <v>134</v>
      </c>
      <c r="AV422" s="14" t="s">
        <v>134</v>
      </c>
      <c r="AW422" s="14" t="s">
        <v>31</v>
      </c>
      <c r="AX422" s="14" t="s">
        <v>74</v>
      </c>
      <c r="AY422" s="170" t="s">
        <v>127</v>
      </c>
    </row>
    <row r="423" spans="1:65" s="15" customFormat="1">
      <c r="B423" s="177"/>
      <c r="D423" s="162" t="s">
        <v>136</v>
      </c>
      <c r="E423" s="178" t="s">
        <v>1</v>
      </c>
      <c r="F423" s="179" t="s">
        <v>142</v>
      </c>
      <c r="H423" s="180">
        <v>12.393000000000001</v>
      </c>
      <c r="I423" s="181"/>
      <c r="L423" s="177"/>
      <c r="M423" s="182"/>
      <c r="N423" s="183"/>
      <c r="O423" s="183"/>
      <c r="P423" s="183"/>
      <c r="Q423" s="183"/>
      <c r="R423" s="183"/>
      <c r="S423" s="183"/>
      <c r="T423" s="184"/>
      <c r="AT423" s="178" t="s">
        <v>136</v>
      </c>
      <c r="AU423" s="178" t="s">
        <v>134</v>
      </c>
      <c r="AV423" s="15" t="s">
        <v>133</v>
      </c>
      <c r="AW423" s="15" t="s">
        <v>31</v>
      </c>
      <c r="AX423" s="15" t="s">
        <v>81</v>
      </c>
      <c r="AY423" s="178" t="s">
        <v>127</v>
      </c>
    </row>
    <row r="424" spans="1:65" s="2" customFormat="1" ht="24.2" customHeight="1">
      <c r="A424" s="33"/>
      <c r="B424" s="146"/>
      <c r="C424" s="147" t="s">
        <v>486</v>
      </c>
      <c r="D424" s="147" t="s">
        <v>129</v>
      </c>
      <c r="E424" s="148" t="s">
        <v>487</v>
      </c>
      <c r="F424" s="149" t="s">
        <v>488</v>
      </c>
      <c r="G424" s="150" t="s">
        <v>188</v>
      </c>
      <c r="H424" s="151">
        <v>1.7350000000000001</v>
      </c>
      <c r="I424" s="152"/>
      <c r="J424" s="153">
        <f>ROUND(I424*H424,2)</f>
        <v>0</v>
      </c>
      <c r="K424" s="154"/>
      <c r="L424" s="34"/>
      <c r="M424" s="155" t="s">
        <v>1</v>
      </c>
      <c r="N424" s="156" t="s">
        <v>40</v>
      </c>
      <c r="O424" s="60"/>
      <c r="P424" s="157">
        <f>O424*H424</f>
        <v>0</v>
      </c>
      <c r="Q424" s="157">
        <v>1.0165500000000001</v>
      </c>
      <c r="R424" s="157">
        <f>Q424*H424</f>
        <v>1.7637142500000003</v>
      </c>
      <c r="S424" s="157">
        <v>0</v>
      </c>
      <c r="T424" s="158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59" t="s">
        <v>133</v>
      </c>
      <c r="AT424" s="159" t="s">
        <v>129</v>
      </c>
      <c r="AU424" s="159" t="s">
        <v>134</v>
      </c>
      <c r="AY424" s="18" t="s">
        <v>127</v>
      </c>
      <c r="BE424" s="160">
        <f>IF(N424="základná",J424,0)</f>
        <v>0</v>
      </c>
      <c r="BF424" s="160">
        <f>IF(N424="znížená",J424,0)</f>
        <v>0</v>
      </c>
      <c r="BG424" s="160">
        <f>IF(N424="zákl. prenesená",J424,0)</f>
        <v>0</v>
      </c>
      <c r="BH424" s="160">
        <f>IF(N424="zníž. prenesená",J424,0)</f>
        <v>0</v>
      </c>
      <c r="BI424" s="160">
        <f>IF(N424="nulová",J424,0)</f>
        <v>0</v>
      </c>
      <c r="BJ424" s="18" t="s">
        <v>134</v>
      </c>
      <c r="BK424" s="160">
        <f>ROUND(I424*H424,2)</f>
        <v>0</v>
      </c>
      <c r="BL424" s="18" t="s">
        <v>133</v>
      </c>
      <c r="BM424" s="159" t="s">
        <v>489</v>
      </c>
    </row>
    <row r="425" spans="1:65" s="14" customFormat="1">
      <c r="B425" s="169"/>
      <c r="D425" s="162" t="s">
        <v>136</v>
      </c>
      <c r="E425" s="170" t="s">
        <v>1</v>
      </c>
      <c r="F425" s="171" t="s">
        <v>490</v>
      </c>
      <c r="H425" s="172">
        <v>1.7350000000000001</v>
      </c>
      <c r="I425" s="173"/>
      <c r="L425" s="169"/>
      <c r="M425" s="174"/>
      <c r="N425" s="175"/>
      <c r="O425" s="175"/>
      <c r="P425" s="175"/>
      <c r="Q425" s="175"/>
      <c r="R425" s="175"/>
      <c r="S425" s="175"/>
      <c r="T425" s="176"/>
      <c r="AT425" s="170" t="s">
        <v>136</v>
      </c>
      <c r="AU425" s="170" t="s">
        <v>134</v>
      </c>
      <c r="AV425" s="14" t="s">
        <v>134</v>
      </c>
      <c r="AW425" s="14" t="s">
        <v>31</v>
      </c>
      <c r="AX425" s="14" t="s">
        <v>81</v>
      </c>
      <c r="AY425" s="170" t="s">
        <v>127</v>
      </c>
    </row>
    <row r="426" spans="1:65" s="2" customFormat="1" ht="33" customHeight="1">
      <c r="A426" s="33"/>
      <c r="B426" s="146"/>
      <c r="C426" s="147" t="s">
        <v>491</v>
      </c>
      <c r="D426" s="147" t="s">
        <v>129</v>
      </c>
      <c r="E426" s="148" t="s">
        <v>492</v>
      </c>
      <c r="F426" s="149" t="s">
        <v>493</v>
      </c>
      <c r="G426" s="150" t="s">
        <v>194</v>
      </c>
      <c r="H426" s="151">
        <v>61.88</v>
      </c>
      <c r="I426" s="152"/>
      <c r="J426" s="153">
        <f>ROUND(I426*H426,2)</f>
        <v>0</v>
      </c>
      <c r="K426" s="154"/>
      <c r="L426" s="34"/>
      <c r="M426" s="155" t="s">
        <v>1</v>
      </c>
      <c r="N426" s="156" t="s">
        <v>40</v>
      </c>
      <c r="O426" s="60"/>
      <c r="P426" s="157">
        <f>O426*H426</f>
        <v>0</v>
      </c>
      <c r="Q426" s="157">
        <v>8.4600000000000005E-3</v>
      </c>
      <c r="R426" s="157">
        <f>Q426*H426</f>
        <v>0.5235048000000001</v>
      </c>
      <c r="S426" s="157">
        <v>0</v>
      </c>
      <c r="T426" s="158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59" t="s">
        <v>133</v>
      </c>
      <c r="AT426" s="159" t="s">
        <v>129</v>
      </c>
      <c r="AU426" s="159" t="s">
        <v>134</v>
      </c>
      <c r="AY426" s="18" t="s">
        <v>127</v>
      </c>
      <c r="BE426" s="160">
        <f>IF(N426="základná",J426,0)</f>
        <v>0</v>
      </c>
      <c r="BF426" s="160">
        <f>IF(N426="znížená",J426,0)</f>
        <v>0</v>
      </c>
      <c r="BG426" s="160">
        <f>IF(N426="zákl. prenesená",J426,0)</f>
        <v>0</v>
      </c>
      <c r="BH426" s="160">
        <f>IF(N426="zníž. prenesená",J426,0)</f>
        <v>0</v>
      </c>
      <c r="BI426" s="160">
        <f>IF(N426="nulová",J426,0)</f>
        <v>0</v>
      </c>
      <c r="BJ426" s="18" t="s">
        <v>134</v>
      </c>
      <c r="BK426" s="160">
        <f>ROUND(I426*H426,2)</f>
        <v>0</v>
      </c>
      <c r="BL426" s="18" t="s">
        <v>133</v>
      </c>
      <c r="BM426" s="159" t="s">
        <v>494</v>
      </c>
    </row>
    <row r="427" spans="1:65" s="14" customFormat="1">
      <c r="B427" s="169"/>
      <c r="D427" s="162" t="s">
        <v>136</v>
      </c>
      <c r="E427" s="170" t="s">
        <v>1</v>
      </c>
      <c r="F427" s="171" t="s">
        <v>495</v>
      </c>
      <c r="H427" s="172">
        <v>61.88</v>
      </c>
      <c r="I427" s="173"/>
      <c r="L427" s="169"/>
      <c r="M427" s="174"/>
      <c r="N427" s="175"/>
      <c r="O427" s="175"/>
      <c r="P427" s="175"/>
      <c r="Q427" s="175"/>
      <c r="R427" s="175"/>
      <c r="S427" s="175"/>
      <c r="T427" s="176"/>
      <c r="AT427" s="170" t="s">
        <v>136</v>
      </c>
      <c r="AU427" s="170" t="s">
        <v>134</v>
      </c>
      <c r="AV427" s="14" t="s">
        <v>134</v>
      </c>
      <c r="AW427" s="14" t="s">
        <v>31</v>
      </c>
      <c r="AX427" s="14" t="s">
        <v>81</v>
      </c>
      <c r="AY427" s="170" t="s">
        <v>127</v>
      </c>
    </row>
    <row r="428" spans="1:65" s="2" customFormat="1" ht="33" customHeight="1">
      <c r="A428" s="33"/>
      <c r="B428" s="146"/>
      <c r="C428" s="147" t="s">
        <v>496</v>
      </c>
      <c r="D428" s="147" t="s">
        <v>129</v>
      </c>
      <c r="E428" s="148" t="s">
        <v>497</v>
      </c>
      <c r="F428" s="149" t="s">
        <v>498</v>
      </c>
      <c r="G428" s="150" t="s">
        <v>194</v>
      </c>
      <c r="H428" s="151">
        <v>61.88</v>
      </c>
      <c r="I428" s="152"/>
      <c r="J428" s="153">
        <f>ROUND(I428*H428,2)</f>
        <v>0</v>
      </c>
      <c r="K428" s="154"/>
      <c r="L428" s="34"/>
      <c r="M428" s="155" t="s">
        <v>1</v>
      </c>
      <c r="N428" s="156" t="s">
        <v>40</v>
      </c>
      <c r="O428" s="60"/>
      <c r="P428" s="157">
        <f>O428*H428</f>
        <v>0</v>
      </c>
      <c r="Q428" s="157">
        <v>0</v>
      </c>
      <c r="R428" s="157">
        <f>Q428*H428</f>
        <v>0</v>
      </c>
      <c r="S428" s="157">
        <v>0</v>
      </c>
      <c r="T428" s="158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59" t="s">
        <v>133</v>
      </c>
      <c r="AT428" s="159" t="s">
        <v>129</v>
      </c>
      <c r="AU428" s="159" t="s">
        <v>134</v>
      </c>
      <c r="AY428" s="18" t="s">
        <v>127</v>
      </c>
      <c r="BE428" s="160">
        <f>IF(N428="základná",J428,0)</f>
        <v>0</v>
      </c>
      <c r="BF428" s="160">
        <f>IF(N428="znížená",J428,0)</f>
        <v>0</v>
      </c>
      <c r="BG428" s="160">
        <f>IF(N428="zákl. prenesená",J428,0)</f>
        <v>0</v>
      </c>
      <c r="BH428" s="160">
        <f>IF(N428="zníž. prenesená",J428,0)</f>
        <v>0</v>
      </c>
      <c r="BI428" s="160">
        <f>IF(N428="nulová",J428,0)</f>
        <v>0</v>
      </c>
      <c r="BJ428" s="18" t="s">
        <v>134</v>
      </c>
      <c r="BK428" s="160">
        <f>ROUND(I428*H428,2)</f>
        <v>0</v>
      </c>
      <c r="BL428" s="18" t="s">
        <v>133</v>
      </c>
      <c r="BM428" s="159" t="s">
        <v>499</v>
      </c>
    </row>
    <row r="429" spans="1:65" s="2" customFormat="1" ht="24.2" customHeight="1">
      <c r="A429" s="33"/>
      <c r="B429" s="146"/>
      <c r="C429" s="147" t="s">
        <v>500</v>
      </c>
      <c r="D429" s="147" t="s">
        <v>129</v>
      </c>
      <c r="E429" s="148" t="s">
        <v>501</v>
      </c>
      <c r="F429" s="149" t="s">
        <v>502</v>
      </c>
      <c r="G429" s="150" t="s">
        <v>194</v>
      </c>
      <c r="H429" s="151">
        <v>58.48</v>
      </c>
      <c r="I429" s="152"/>
      <c r="J429" s="153">
        <f>ROUND(I429*H429,2)</f>
        <v>0</v>
      </c>
      <c r="K429" s="154"/>
      <c r="L429" s="34"/>
      <c r="M429" s="155" t="s">
        <v>1</v>
      </c>
      <c r="N429" s="156" t="s">
        <v>40</v>
      </c>
      <c r="O429" s="60"/>
      <c r="P429" s="157">
        <f>O429*H429</f>
        <v>0</v>
      </c>
      <c r="Q429" s="157">
        <v>4.3099999999999996E-3</v>
      </c>
      <c r="R429" s="157">
        <f>Q429*H429</f>
        <v>0.25204879999999996</v>
      </c>
      <c r="S429" s="157">
        <v>0</v>
      </c>
      <c r="T429" s="158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59" t="s">
        <v>133</v>
      </c>
      <c r="AT429" s="159" t="s">
        <v>129</v>
      </c>
      <c r="AU429" s="159" t="s">
        <v>134</v>
      </c>
      <c r="AY429" s="18" t="s">
        <v>127</v>
      </c>
      <c r="BE429" s="160">
        <f>IF(N429="základná",J429,0)</f>
        <v>0</v>
      </c>
      <c r="BF429" s="160">
        <f>IF(N429="znížená",J429,0)</f>
        <v>0</v>
      </c>
      <c r="BG429" s="160">
        <f>IF(N429="zákl. prenesená",J429,0)</f>
        <v>0</v>
      </c>
      <c r="BH429" s="160">
        <f>IF(N429="zníž. prenesená",J429,0)</f>
        <v>0</v>
      </c>
      <c r="BI429" s="160">
        <f>IF(N429="nulová",J429,0)</f>
        <v>0</v>
      </c>
      <c r="BJ429" s="18" t="s">
        <v>134</v>
      </c>
      <c r="BK429" s="160">
        <f>ROUND(I429*H429,2)</f>
        <v>0</v>
      </c>
      <c r="BL429" s="18" t="s">
        <v>133</v>
      </c>
      <c r="BM429" s="159" t="s">
        <v>503</v>
      </c>
    </row>
    <row r="430" spans="1:65" s="14" customFormat="1">
      <c r="B430" s="169"/>
      <c r="D430" s="162" t="s">
        <v>136</v>
      </c>
      <c r="E430" s="170" t="s">
        <v>1</v>
      </c>
      <c r="F430" s="171" t="s">
        <v>504</v>
      </c>
      <c r="H430" s="172">
        <v>29.716000000000001</v>
      </c>
      <c r="I430" s="173"/>
      <c r="L430" s="169"/>
      <c r="M430" s="174"/>
      <c r="N430" s="175"/>
      <c r="O430" s="175"/>
      <c r="P430" s="175"/>
      <c r="Q430" s="175"/>
      <c r="R430" s="175"/>
      <c r="S430" s="175"/>
      <c r="T430" s="176"/>
      <c r="AT430" s="170" t="s">
        <v>136</v>
      </c>
      <c r="AU430" s="170" t="s">
        <v>134</v>
      </c>
      <c r="AV430" s="14" t="s">
        <v>134</v>
      </c>
      <c r="AW430" s="14" t="s">
        <v>31</v>
      </c>
      <c r="AX430" s="14" t="s">
        <v>74</v>
      </c>
      <c r="AY430" s="170" t="s">
        <v>127</v>
      </c>
    </row>
    <row r="431" spans="1:65" s="14" customFormat="1">
      <c r="B431" s="169"/>
      <c r="D431" s="162" t="s">
        <v>136</v>
      </c>
      <c r="E431" s="170" t="s">
        <v>1</v>
      </c>
      <c r="F431" s="171" t="s">
        <v>505</v>
      </c>
      <c r="H431" s="172">
        <v>28.763999999999999</v>
      </c>
      <c r="I431" s="173"/>
      <c r="L431" s="169"/>
      <c r="M431" s="174"/>
      <c r="N431" s="175"/>
      <c r="O431" s="175"/>
      <c r="P431" s="175"/>
      <c r="Q431" s="175"/>
      <c r="R431" s="175"/>
      <c r="S431" s="175"/>
      <c r="T431" s="176"/>
      <c r="AT431" s="170" t="s">
        <v>136</v>
      </c>
      <c r="AU431" s="170" t="s">
        <v>134</v>
      </c>
      <c r="AV431" s="14" t="s">
        <v>134</v>
      </c>
      <c r="AW431" s="14" t="s">
        <v>31</v>
      </c>
      <c r="AX431" s="14" t="s">
        <v>74</v>
      </c>
      <c r="AY431" s="170" t="s">
        <v>127</v>
      </c>
    </row>
    <row r="432" spans="1:65" s="15" customFormat="1">
      <c r="B432" s="177"/>
      <c r="D432" s="162" t="s">
        <v>136</v>
      </c>
      <c r="E432" s="178" t="s">
        <v>1</v>
      </c>
      <c r="F432" s="179" t="s">
        <v>142</v>
      </c>
      <c r="H432" s="180">
        <v>58.48</v>
      </c>
      <c r="I432" s="181"/>
      <c r="L432" s="177"/>
      <c r="M432" s="182"/>
      <c r="N432" s="183"/>
      <c r="O432" s="183"/>
      <c r="P432" s="183"/>
      <c r="Q432" s="183"/>
      <c r="R432" s="183"/>
      <c r="S432" s="183"/>
      <c r="T432" s="184"/>
      <c r="AT432" s="178" t="s">
        <v>136</v>
      </c>
      <c r="AU432" s="178" t="s">
        <v>134</v>
      </c>
      <c r="AV432" s="15" t="s">
        <v>133</v>
      </c>
      <c r="AW432" s="15" t="s">
        <v>31</v>
      </c>
      <c r="AX432" s="15" t="s">
        <v>81</v>
      </c>
      <c r="AY432" s="178" t="s">
        <v>127</v>
      </c>
    </row>
    <row r="433" spans="1:65" s="2" customFormat="1" ht="24.2" customHeight="1">
      <c r="A433" s="33"/>
      <c r="B433" s="146"/>
      <c r="C433" s="147" t="s">
        <v>506</v>
      </c>
      <c r="D433" s="147" t="s">
        <v>129</v>
      </c>
      <c r="E433" s="148" t="s">
        <v>507</v>
      </c>
      <c r="F433" s="149" t="s">
        <v>508</v>
      </c>
      <c r="G433" s="150" t="s">
        <v>194</v>
      </c>
      <c r="H433" s="151">
        <v>58.48</v>
      </c>
      <c r="I433" s="152"/>
      <c r="J433" s="153">
        <f>ROUND(I433*H433,2)</f>
        <v>0</v>
      </c>
      <c r="K433" s="154"/>
      <c r="L433" s="34"/>
      <c r="M433" s="155" t="s">
        <v>1</v>
      </c>
      <c r="N433" s="156" t="s">
        <v>40</v>
      </c>
      <c r="O433" s="60"/>
      <c r="P433" s="157">
        <f>O433*H433</f>
        <v>0</v>
      </c>
      <c r="Q433" s="157">
        <v>0</v>
      </c>
      <c r="R433" s="157">
        <f>Q433*H433</f>
        <v>0</v>
      </c>
      <c r="S433" s="157">
        <v>0</v>
      </c>
      <c r="T433" s="158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59" t="s">
        <v>133</v>
      </c>
      <c r="AT433" s="159" t="s">
        <v>129</v>
      </c>
      <c r="AU433" s="159" t="s">
        <v>134</v>
      </c>
      <c r="AY433" s="18" t="s">
        <v>127</v>
      </c>
      <c r="BE433" s="160">
        <f>IF(N433="základná",J433,0)</f>
        <v>0</v>
      </c>
      <c r="BF433" s="160">
        <f>IF(N433="znížená",J433,0)</f>
        <v>0</v>
      </c>
      <c r="BG433" s="160">
        <f>IF(N433="zákl. prenesená",J433,0)</f>
        <v>0</v>
      </c>
      <c r="BH433" s="160">
        <f>IF(N433="zníž. prenesená",J433,0)</f>
        <v>0</v>
      </c>
      <c r="BI433" s="160">
        <f>IF(N433="nulová",J433,0)</f>
        <v>0</v>
      </c>
      <c r="BJ433" s="18" t="s">
        <v>134</v>
      </c>
      <c r="BK433" s="160">
        <f>ROUND(I433*H433,2)</f>
        <v>0</v>
      </c>
      <c r="BL433" s="18" t="s">
        <v>133</v>
      </c>
      <c r="BM433" s="159" t="s">
        <v>509</v>
      </c>
    </row>
    <row r="434" spans="1:65" s="12" customFormat="1" ht="22.7" customHeight="1">
      <c r="B434" s="133"/>
      <c r="D434" s="134" t="s">
        <v>73</v>
      </c>
      <c r="E434" s="144" t="s">
        <v>156</v>
      </c>
      <c r="F434" s="144" t="s">
        <v>510</v>
      </c>
      <c r="I434" s="136"/>
      <c r="J434" s="145">
        <f>BK434</f>
        <v>0</v>
      </c>
      <c r="L434" s="133"/>
      <c r="M434" s="138"/>
      <c r="N434" s="139"/>
      <c r="O434" s="139"/>
      <c r="P434" s="140">
        <f>SUM(P435:P439)</f>
        <v>0</v>
      </c>
      <c r="Q434" s="139"/>
      <c r="R434" s="140">
        <f>SUM(R435:R439)</f>
        <v>30.966127199999995</v>
      </c>
      <c r="S434" s="139"/>
      <c r="T434" s="141">
        <f>SUM(T435:T439)</f>
        <v>0</v>
      </c>
      <c r="AR434" s="134" t="s">
        <v>81</v>
      </c>
      <c r="AT434" s="142" t="s">
        <v>73</v>
      </c>
      <c r="AU434" s="142" t="s">
        <v>81</v>
      </c>
      <c r="AY434" s="134" t="s">
        <v>127</v>
      </c>
      <c r="BK434" s="143">
        <f>SUM(BK435:BK439)</f>
        <v>0</v>
      </c>
    </row>
    <row r="435" spans="1:65" s="2" customFormat="1" ht="24.2" customHeight="1">
      <c r="A435" s="33"/>
      <c r="B435" s="146"/>
      <c r="C435" s="147" t="s">
        <v>511</v>
      </c>
      <c r="D435" s="147" t="s">
        <v>129</v>
      </c>
      <c r="E435" s="148" t="s">
        <v>512</v>
      </c>
      <c r="F435" s="149" t="s">
        <v>513</v>
      </c>
      <c r="G435" s="150" t="s">
        <v>194</v>
      </c>
      <c r="H435" s="151">
        <v>44.07</v>
      </c>
      <c r="I435" s="152"/>
      <c r="J435" s="153">
        <f>ROUND(I435*H435,2)</f>
        <v>0</v>
      </c>
      <c r="K435" s="154"/>
      <c r="L435" s="34"/>
      <c r="M435" s="155" t="s">
        <v>1</v>
      </c>
      <c r="N435" s="156" t="s">
        <v>40</v>
      </c>
      <c r="O435" s="60"/>
      <c r="P435" s="157">
        <f>O435*H435</f>
        <v>0</v>
      </c>
      <c r="Q435" s="157">
        <v>0.33445999999999998</v>
      </c>
      <c r="R435" s="157">
        <f>Q435*H435</f>
        <v>14.739652199999998</v>
      </c>
      <c r="S435" s="157">
        <v>0</v>
      </c>
      <c r="T435" s="158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59" t="s">
        <v>133</v>
      </c>
      <c r="AT435" s="159" t="s">
        <v>129</v>
      </c>
      <c r="AU435" s="159" t="s">
        <v>134</v>
      </c>
      <c r="AY435" s="18" t="s">
        <v>127</v>
      </c>
      <c r="BE435" s="160">
        <f>IF(N435="základná",J435,0)</f>
        <v>0</v>
      </c>
      <c r="BF435" s="160">
        <f>IF(N435="znížená",J435,0)</f>
        <v>0</v>
      </c>
      <c r="BG435" s="160">
        <f>IF(N435="zákl. prenesená",J435,0)</f>
        <v>0</v>
      </c>
      <c r="BH435" s="160">
        <f>IF(N435="zníž. prenesená",J435,0)</f>
        <v>0</v>
      </c>
      <c r="BI435" s="160">
        <f>IF(N435="nulová",J435,0)</f>
        <v>0</v>
      </c>
      <c r="BJ435" s="18" t="s">
        <v>134</v>
      </c>
      <c r="BK435" s="160">
        <f>ROUND(I435*H435,2)</f>
        <v>0</v>
      </c>
      <c r="BL435" s="18" t="s">
        <v>133</v>
      </c>
      <c r="BM435" s="159" t="s">
        <v>514</v>
      </c>
    </row>
    <row r="436" spans="1:65" s="13" customFormat="1">
      <c r="B436" s="161"/>
      <c r="D436" s="162" t="s">
        <v>136</v>
      </c>
      <c r="E436" s="163" t="s">
        <v>1</v>
      </c>
      <c r="F436" s="164" t="s">
        <v>515</v>
      </c>
      <c r="H436" s="163" t="s">
        <v>1</v>
      </c>
      <c r="I436" s="165"/>
      <c r="L436" s="161"/>
      <c r="M436" s="166"/>
      <c r="N436" s="167"/>
      <c r="O436" s="167"/>
      <c r="P436" s="167"/>
      <c r="Q436" s="167"/>
      <c r="R436" s="167"/>
      <c r="S436" s="167"/>
      <c r="T436" s="168"/>
      <c r="AT436" s="163" t="s">
        <v>136</v>
      </c>
      <c r="AU436" s="163" t="s">
        <v>134</v>
      </c>
      <c r="AV436" s="13" t="s">
        <v>81</v>
      </c>
      <c r="AW436" s="13" t="s">
        <v>31</v>
      </c>
      <c r="AX436" s="13" t="s">
        <v>74</v>
      </c>
      <c r="AY436" s="163" t="s">
        <v>127</v>
      </c>
    </row>
    <row r="437" spans="1:65" s="14" customFormat="1">
      <c r="B437" s="169"/>
      <c r="D437" s="162" t="s">
        <v>136</v>
      </c>
      <c r="E437" s="170" t="s">
        <v>1</v>
      </c>
      <c r="F437" s="171" t="s">
        <v>516</v>
      </c>
      <c r="H437" s="172">
        <v>44.07</v>
      </c>
      <c r="I437" s="173"/>
      <c r="L437" s="169"/>
      <c r="M437" s="174"/>
      <c r="N437" s="175"/>
      <c r="O437" s="175"/>
      <c r="P437" s="175"/>
      <c r="Q437" s="175"/>
      <c r="R437" s="175"/>
      <c r="S437" s="175"/>
      <c r="T437" s="176"/>
      <c r="AT437" s="170" t="s">
        <v>136</v>
      </c>
      <c r="AU437" s="170" t="s">
        <v>134</v>
      </c>
      <c r="AV437" s="14" t="s">
        <v>134</v>
      </c>
      <c r="AW437" s="14" t="s">
        <v>31</v>
      </c>
      <c r="AX437" s="14" t="s">
        <v>81</v>
      </c>
      <c r="AY437" s="170" t="s">
        <v>127</v>
      </c>
    </row>
    <row r="438" spans="1:65" s="2" customFormat="1" ht="37.700000000000003" customHeight="1">
      <c r="A438" s="33"/>
      <c r="B438" s="146"/>
      <c r="C438" s="147" t="s">
        <v>517</v>
      </c>
      <c r="D438" s="147" t="s">
        <v>129</v>
      </c>
      <c r="E438" s="148" t="s">
        <v>518</v>
      </c>
      <c r="F438" s="149" t="s">
        <v>519</v>
      </c>
      <c r="G438" s="150" t="s">
        <v>194</v>
      </c>
      <c r="H438" s="151">
        <v>44.07</v>
      </c>
      <c r="I438" s="152"/>
      <c r="J438" s="153">
        <f>ROUND(I438*H438,2)</f>
        <v>0</v>
      </c>
      <c r="K438" s="154"/>
      <c r="L438" s="34"/>
      <c r="M438" s="155" t="s">
        <v>1</v>
      </c>
      <c r="N438" s="156" t="s">
        <v>40</v>
      </c>
      <c r="O438" s="60"/>
      <c r="P438" s="157">
        <f>O438*H438</f>
        <v>0</v>
      </c>
      <c r="Q438" s="157">
        <v>9.2499999999999999E-2</v>
      </c>
      <c r="R438" s="157">
        <f>Q438*H438</f>
        <v>4.0764750000000003</v>
      </c>
      <c r="S438" s="157">
        <v>0</v>
      </c>
      <c r="T438" s="158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59" t="s">
        <v>133</v>
      </c>
      <c r="AT438" s="159" t="s">
        <v>129</v>
      </c>
      <c r="AU438" s="159" t="s">
        <v>134</v>
      </c>
      <c r="AY438" s="18" t="s">
        <v>127</v>
      </c>
      <c r="BE438" s="160">
        <f>IF(N438="základná",J438,0)</f>
        <v>0</v>
      </c>
      <c r="BF438" s="160">
        <f>IF(N438="znížená",J438,0)</f>
        <v>0</v>
      </c>
      <c r="BG438" s="160">
        <f>IF(N438="zákl. prenesená",J438,0)</f>
        <v>0</v>
      </c>
      <c r="BH438" s="160">
        <f>IF(N438="zníž. prenesená",J438,0)</f>
        <v>0</v>
      </c>
      <c r="BI438" s="160">
        <f>IF(N438="nulová",J438,0)</f>
        <v>0</v>
      </c>
      <c r="BJ438" s="18" t="s">
        <v>134</v>
      </c>
      <c r="BK438" s="160">
        <f>ROUND(I438*H438,2)</f>
        <v>0</v>
      </c>
      <c r="BL438" s="18" t="s">
        <v>133</v>
      </c>
      <c r="BM438" s="159" t="s">
        <v>520</v>
      </c>
    </row>
    <row r="439" spans="1:65" s="2" customFormat="1" ht="24.2" customHeight="1">
      <c r="A439" s="33"/>
      <c r="B439" s="146"/>
      <c r="C439" s="193" t="s">
        <v>521</v>
      </c>
      <c r="D439" s="193" t="s">
        <v>522</v>
      </c>
      <c r="E439" s="194" t="s">
        <v>523</v>
      </c>
      <c r="F439" s="195" t="s">
        <v>524</v>
      </c>
      <c r="G439" s="196" t="s">
        <v>309</v>
      </c>
      <c r="H439" s="197">
        <v>810</v>
      </c>
      <c r="I439" s="198"/>
      <c r="J439" s="199">
        <f>ROUND(I439*H439,2)</f>
        <v>0</v>
      </c>
      <c r="K439" s="200"/>
      <c r="L439" s="201"/>
      <c r="M439" s="202" t="s">
        <v>1</v>
      </c>
      <c r="N439" s="203" t="s">
        <v>40</v>
      </c>
      <c r="O439" s="60"/>
      <c r="P439" s="157">
        <f>O439*H439</f>
        <v>0</v>
      </c>
      <c r="Q439" s="157">
        <v>1.4999999999999999E-2</v>
      </c>
      <c r="R439" s="157">
        <f>Q439*H439</f>
        <v>12.15</v>
      </c>
      <c r="S439" s="157">
        <v>0</v>
      </c>
      <c r="T439" s="158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59" t="s">
        <v>176</v>
      </c>
      <c r="AT439" s="159" t="s">
        <v>522</v>
      </c>
      <c r="AU439" s="159" t="s">
        <v>134</v>
      </c>
      <c r="AY439" s="18" t="s">
        <v>127</v>
      </c>
      <c r="BE439" s="160">
        <f>IF(N439="základná",J439,0)</f>
        <v>0</v>
      </c>
      <c r="BF439" s="160">
        <f>IF(N439="znížená",J439,0)</f>
        <v>0</v>
      </c>
      <c r="BG439" s="160">
        <f>IF(N439="zákl. prenesená",J439,0)</f>
        <v>0</v>
      </c>
      <c r="BH439" s="160">
        <f>IF(N439="zníž. prenesená",J439,0)</f>
        <v>0</v>
      </c>
      <c r="BI439" s="160">
        <f>IF(N439="nulová",J439,0)</f>
        <v>0</v>
      </c>
      <c r="BJ439" s="18" t="s">
        <v>134</v>
      </c>
      <c r="BK439" s="160">
        <f>ROUND(I439*H439,2)</f>
        <v>0</v>
      </c>
      <c r="BL439" s="18" t="s">
        <v>133</v>
      </c>
      <c r="BM439" s="159" t="s">
        <v>525</v>
      </c>
    </row>
    <row r="440" spans="1:65" s="12" customFormat="1" ht="22.7" customHeight="1">
      <c r="B440" s="133"/>
      <c r="D440" s="134" t="s">
        <v>73</v>
      </c>
      <c r="E440" s="144" t="s">
        <v>166</v>
      </c>
      <c r="F440" s="144" t="s">
        <v>526</v>
      </c>
      <c r="I440" s="136"/>
      <c r="J440" s="145">
        <f>BK440</f>
        <v>0</v>
      </c>
      <c r="L440" s="133"/>
      <c r="M440" s="138"/>
      <c r="N440" s="139"/>
      <c r="O440" s="139"/>
      <c r="P440" s="140">
        <f>SUM(P441:P525)</f>
        <v>0</v>
      </c>
      <c r="Q440" s="139"/>
      <c r="R440" s="140">
        <f>SUM(R441:R525)</f>
        <v>1914.7458510400004</v>
      </c>
      <c r="S440" s="139"/>
      <c r="T440" s="141">
        <f>SUM(T441:T525)</f>
        <v>0</v>
      </c>
      <c r="AR440" s="134" t="s">
        <v>81</v>
      </c>
      <c r="AT440" s="142" t="s">
        <v>73</v>
      </c>
      <c r="AU440" s="142" t="s">
        <v>81</v>
      </c>
      <c r="AY440" s="134" t="s">
        <v>127</v>
      </c>
      <c r="BK440" s="143">
        <f>SUM(BK441:BK525)</f>
        <v>0</v>
      </c>
    </row>
    <row r="441" spans="1:65" s="2" customFormat="1" ht="24.2" customHeight="1">
      <c r="A441" s="33"/>
      <c r="B441" s="146"/>
      <c r="C441" s="147" t="s">
        <v>527</v>
      </c>
      <c r="D441" s="147" t="s">
        <v>129</v>
      </c>
      <c r="E441" s="148" t="s">
        <v>528</v>
      </c>
      <c r="F441" s="149" t="s">
        <v>529</v>
      </c>
      <c r="G441" s="150" t="s">
        <v>194</v>
      </c>
      <c r="H441" s="151">
        <v>846.15</v>
      </c>
      <c r="I441" s="152"/>
      <c r="J441" s="153">
        <f>ROUND(I441*H441,2)</f>
        <v>0</v>
      </c>
      <c r="K441" s="154"/>
      <c r="L441" s="34"/>
      <c r="M441" s="155" t="s">
        <v>1</v>
      </c>
      <c r="N441" s="156" t="s">
        <v>40</v>
      </c>
      <c r="O441" s="60"/>
      <c r="P441" s="157">
        <f>O441*H441</f>
        <v>0</v>
      </c>
      <c r="Q441" s="157">
        <v>5.1700000000000001E-3</v>
      </c>
      <c r="R441" s="157">
        <f>Q441*H441</f>
        <v>4.3745954999999999</v>
      </c>
      <c r="S441" s="157">
        <v>0</v>
      </c>
      <c r="T441" s="158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59" t="s">
        <v>133</v>
      </c>
      <c r="AT441" s="159" t="s">
        <v>129</v>
      </c>
      <c r="AU441" s="159" t="s">
        <v>134</v>
      </c>
      <c r="AY441" s="18" t="s">
        <v>127</v>
      </c>
      <c r="BE441" s="160">
        <f>IF(N441="základná",J441,0)</f>
        <v>0</v>
      </c>
      <c r="BF441" s="160">
        <f>IF(N441="znížená",J441,0)</f>
        <v>0</v>
      </c>
      <c r="BG441" s="160">
        <f>IF(N441="zákl. prenesená",J441,0)</f>
        <v>0</v>
      </c>
      <c r="BH441" s="160">
        <f>IF(N441="zníž. prenesená",J441,0)</f>
        <v>0</v>
      </c>
      <c r="BI441" s="160">
        <f>IF(N441="nulová",J441,0)</f>
        <v>0</v>
      </c>
      <c r="BJ441" s="18" t="s">
        <v>134</v>
      </c>
      <c r="BK441" s="160">
        <f>ROUND(I441*H441,2)</f>
        <v>0</v>
      </c>
      <c r="BL441" s="18" t="s">
        <v>133</v>
      </c>
      <c r="BM441" s="159" t="s">
        <v>530</v>
      </c>
    </row>
    <row r="442" spans="1:65" s="13" customFormat="1">
      <c r="B442" s="161"/>
      <c r="D442" s="162" t="s">
        <v>136</v>
      </c>
      <c r="E442" s="163" t="s">
        <v>1</v>
      </c>
      <c r="F442" s="164" t="s">
        <v>280</v>
      </c>
      <c r="H442" s="163" t="s">
        <v>1</v>
      </c>
      <c r="I442" s="165"/>
      <c r="L442" s="161"/>
      <c r="M442" s="166"/>
      <c r="N442" s="167"/>
      <c r="O442" s="167"/>
      <c r="P442" s="167"/>
      <c r="Q442" s="167"/>
      <c r="R442" s="167"/>
      <c r="S442" s="167"/>
      <c r="T442" s="168"/>
      <c r="AT442" s="163" t="s">
        <v>136</v>
      </c>
      <c r="AU442" s="163" t="s">
        <v>134</v>
      </c>
      <c r="AV442" s="13" t="s">
        <v>81</v>
      </c>
      <c r="AW442" s="13" t="s">
        <v>31</v>
      </c>
      <c r="AX442" s="13" t="s">
        <v>74</v>
      </c>
      <c r="AY442" s="163" t="s">
        <v>127</v>
      </c>
    </row>
    <row r="443" spans="1:65" s="14" customFormat="1">
      <c r="B443" s="169"/>
      <c r="D443" s="162" t="s">
        <v>136</v>
      </c>
      <c r="E443" s="170" t="s">
        <v>1</v>
      </c>
      <c r="F443" s="171" t="s">
        <v>531</v>
      </c>
      <c r="H443" s="172">
        <v>97.86</v>
      </c>
      <c r="I443" s="173"/>
      <c r="L443" s="169"/>
      <c r="M443" s="174"/>
      <c r="N443" s="175"/>
      <c r="O443" s="175"/>
      <c r="P443" s="175"/>
      <c r="Q443" s="175"/>
      <c r="R443" s="175"/>
      <c r="S443" s="175"/>
      <c r="T443" s="176"/>
      <c r="AT443" s="170" t="s">
        <v>136</v>
      </c>
      <c r="AU443" s="170" t="s">
        <v>134</v>
      </c>
      <c r="AV443" s="14" t="s">
        <v>134</v>
      </c>
      <c r="AW443" s="14" t="s">
        <v>31</v>
      </c>
      <c r="AX443" s="14" t="s">
        <v>74</v>
      </c>
      <c r="AY443" s="170" t="s">
        <v>127</v>
      </c>
    </row>
    <row r="444" spans="1:65" s="14" customFormat="1">
      <c r="B444" s="169"/>
      <c r="D444" s="162" t="s">
        <v>136</v>
      </c>
      <c r="E444" s="170" t="s">
        <v>1</v>
      </c>
      <c r="F444" s="171" t="s">
        <v>532</v>
      </c>
      <c r="H444" s="172">
        <v>59.33</v>
      </c>
      <c r="I444" s="173"/>
      <c r="L444" s="169"/>
      <c r="M444" s="174"/>
      <c r="N444" s="175"/>
      <c r="O444" s="175"/>
      <c r="P444" s="175"/>
      <c r="Q444" s="175"/>
      <c r="R444" s="175"/>
      <c r="S444" s="175"/>
      <c r="T444" s="176"/>
      <c r="AT444" s="170" t="s">
        <v>136</v>
      </c>
      <c r="AU444" s="170" t="s">
        <v>134</v>
      </c>
      <c r="AV444" s="14" t="s">
        <v>134</v>
      </c>
      <c r="AW444" s="14" t="s">
        <v>31</v>
      </c>
      <c r="AX444" s="14" t="s">
        <v>74</v>
      </c>
      <c r="AY444" s="170" t="s">
        <v>127</v>
      </c>
    </row>
    <row r="445" spans="1:65" s="13" customFormat="1">
      <c r="B445" s="161"/>
      <c r="D445" s="162" t="s">
        <v>136</v>
      </c>
      <c r="E445" s="163" t="s">
        <v>1</v>
      </c>
      <c r="F445" s="164" t="s">
        <v>338</v>
      </c>
      <c r="H445" s="163" t="s">
        <v>1</v>
      </c>
      <c r="I445" s="165"/>
      <c r="L445" s="161"/>
      <c r="M445" s="166"/>
      <c r="N445" s="167"/>
      <c r="O445" s="167"/>
      <c r="P445" s="167"/>
      <c r="Q445" s="167"/>
      <c r="R445" s="167"/>
      <c r="S445" s="167"/>
      <c r="T445" s="168"/>
      <c r="AT445" s="163" t="s">
        <v>136</v>
      </c>
      <c r="AU445" s="163" t="s">
        <v>134</v>
      </c>
      <c r="AV445" s="13" t="s">
        <v>81</v>
      </c>
      <c r="AW445" s="13" t="s">
        <v>31</v>
      </c>
      <c r="AX445" s="13" t="s">
        <v>74</v>
      </c>
      <c r="AY445" s="163" t="s">
        <v>127</v>
      </c>
    </row>
    <row r="446" spans="1:65" s="14" customFormat="1">
      <c r="B446" s="169"/>
      <c r="D446" s="162" t="s">
        <v>136</v>
      </c>
      <c r="E446" s="170" t="s">
        <v>1</v>
      </c>
      <c r="F446" s="171" t="s">
        <v>533</v>
      </c>
      <c r="H446" s="172">
        <v>688.96</v>
      </c>
      <c r="I446" s="173"/>
      <c r="L446" s="169"/>
      <c r="M446" s="174"/>
      <c r="N446" s="175"/>
      <c r="O446" s="175"/>
      <c r="P446" s="175"/>
      <c r="Q446" s="175"/>
      <c r="R446" s="175"/>
      <c r="S446" s="175"/>
      <c r="T446" s="176"/>
      <c r="AT446" s="170" t="s">
        <v>136</v>
      </c>
      <c r="AU446" s="170" t="s">
        <v>134</v>
      </c>
      <c r="AV446" s="14" t="s">
        <v>134</v>
      </c>
      <c r="AW446" s="14" t="s">
        <v>31</v>
      </c>
      <c r="AX446" s="14" t="s">
        <v>74</v>
      </c>
      <c r="AY446" s="170" t="s">
        <v>127</v>
      </c>
    </row>
    <row r="447" spans="1:65" s="15" customFormat="1">
      <c r="B447" s="177"/>
      <c r="D447" s="162" t="s">
        <v>136</v>
      </c>
      <c r="E447" s="178" t="s">
        <v>1</v>
      </c>
      <c r="F447" s="179" t="s">
        <v>142</v>
      </c>
      <c r="H447" s="180">
        <v>846.15</v>
      </c>
      <c r="I447" s="181"/>
      <c r="L447" s="177"/>
      <c r="M447" s="182"/>
      <c r="N447" s="183"/>
      <c r="O447" s="183"/>
      <c r="P447" s="183"/>
      <c r="Q447" s="183"/>
      <c r="R447" s="183"/>
      <c r="S447" s="183"/>
      <c r="T447" s="184"/>
      <c r="AT447" s="178" t="s">
        <v>136</v>
      </c>
      <c r="AU447" s="178" t="s">
        <v>134</v>
      </c>
      <c r="AV447" s="15" t="s">
        <v>133</v>
      </c>
      <c r="AW447" s="15" t="s">
        <v>31</v>
      </c>
      <c r="AX447" s="15" t="s">
        <v>81</v>
      </c>
      <c r="AY447" s="178" t="s">
        <v>127</v>
      </c>
    </row>
    <row r="448" spans="1:65" s="2" customFormat="1" ht="24.2" customHeight="1">
      <c r="A448" s="33"/>
      <c r="B448" s="146"/>
      <c r="C448" s="147" t="s">
        <v>534</v>
      </c>
      <c r="D448" s="147" t="s">
        <v>129</v>
      </c>
      <c r="E448" s="148" t="s">
        <v>535</v>
      </c>
      <c r="F448" s="149" t="s">
        <v>536</v>
      </c>
      <c r="G448" s="150" t="s">
        <v>194</v>
      </c>
      <c r="H448" s="151">
        <v>846.15</v>
      </c>
      <c r="I448" s="152"/>
      <c r="J448" s="153">
        <f>ROUND(I448*H448,2)</f>
        <v>0</v>
      </c>
      <c r="K448" s="154"/>
      <c r="L448" s="34"/>
      <c r="M448" s="155" t="s">
        <v>1</v>
      </c>
      <c r="N448" s="156" t="s">
        <v>40</v>
      </c>
      <c r="O448" s="60"/>
      <c r="P448" s="157">
        <f>O448*H448</f>
        <v>0</v>
      </c>
      <c r="Q448" s="157">
        <v>1.375E-2</v>
      </c>
      <c r="R448" s="157">
        <f>Q448*H448</f>
        <v>11.634562499999999</v>
      </c>
      <c r="S448" s="157">
        <v>0</v>
      </c>
      <c r="T448" s="158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59" t="s">
        <v>133</v>
      </c>
      <c r="AT448" s="159" t="s">
        <v>129</v>
      </c>
      <c r="AU448" s="159" t="s">
        <v>134</v>
      </c>
      <c r="AY448" s="18" t="s">
        <v>127</v>
      </c>
      <c r="BE448" s="160">
        <f>IF(N448="základná",J448,0)</f>
        <v>0</v>
      </c>
      <c r="BF448" s="160">
        <f>IF(N448="znížená",J448,0)</f>
        <v>0</v>
      </c>
      <c r="BG448" s="160">
        <f>IF(N448="zákl. prenesená",J448,0)</f>
        <v>0</v>
      </c>
      <c r="BH448" s="160">
        <f>IF(N448="zníž. prenesená",J448,0)</f>
        <v>0</v>
      </c>
      <c r="BI448" s="160">
        <f>IF(N448="nulová",J448,0)</f>
        <v>0</v>
      </c>
      <c r="BJ448" s="18" t="s">
        <v>134</v>
      </c>
      <c r="BK448" s="160">
        <f>ROUND(I448*H448,2)</f>
        <v>0</v>
      </c>
      <c r="BL448" s="18" t="s">
        <v>133</v>
      </c>
      <c r="BM448" s="159" t="s">
        <v>537</v>
      </c>
    </row>
    <row r="449" spans="1:65" s="2" customFormat="1" ht="24.2" customHeight="1">
      <c r="A449" s="33"/>
      <c r="B449" s="146"/>
      <c r="C449" s="147" t="s">
        <v>538</v>
      </c>
      <c r="D449" s="147" t="s">
        <v>129</v>
      </c>
      <c r="E449" s="148" t="s">
        <v>539</v>
      </c>
      <c r="F449" s="149" t="s">
        <v>540</v>
      </c>
      <c r="G449" s="150" t="s">
        <v>194</v>
      </c>
      <c r="H449" s="151">
        <v>5999.616</v>
      </c>
      <c r="I449" s="152"/>
      <c r="J449" s="153">
        <f>ROUND(I449*H449,2)</f>
        <v>0</v>
      </c>
      <c r="K449" s="154"/>
      <c r="L449" s="34"/>
      <c r="M449" s="155" t="s">
        <v>1</v>
      </c>
      <c r="N449" s="156" t="s">
        <v>40</v>
      </c>
      <c r="O449" s="60"/>
      <c r="P449" s="157">
        <f>O449*H449</f>
        <v>0</v>
      </c>
      <c r="Q449" s="157">
        <v>4.9300000000000004E-3</v>
      </c>
      <c r="R449" s="157">
        <f>Q449*H449</f>
        <v>29.578106880000004</v>
      </c>
      <c r="S449" s="157">
        <v>0</v>
      </c>
      <c r="T449" s="158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59" t="s">
        <v>133</v>
      </c>
      <c r="AT449" s="159" t="s">
        <v>129</v>
      </c>
      <c r="AU449" s="159" t="s">
        <v>134</v>
      </c>
      <c r="AY449" s="18" t="s">
        <v>127</v>
      </c>
      <c r="BE449" s="160">
        <f>IF(N449="základná",J449,0)</f>
        <v>0</v>
      </c>
      <c r="BF449" s="160">
        <f>IF(N449="znížená",J449,0)</f>
        <v>0</v>
      </c>
      <c r="BG449" s="160">
        <f>IF(N449="zákl. prenesená",J449,0)</f>
        <v>0</v>
      </c>
      <c r="BH449" s="160">
        <f>IF(N449="zníž. prenesená",J449,0)</f>
        <v>0</v>
      </c>
      <c r="BI449" s="160">
        <f>IF(N449="nulová",J449,0)</f>
        <v>0</v>
      </c>
      <c r="BJ449" s="18" t="s">
        <v>134</v>
      </c>
      <c r="BK449" s="160">
        <f>ROUND(I449*H449,2)</f>
        <v>0</v>
      </c>
      <c r="BL449" s="18" t="s">
        <v>133</v>
      </c>
      <c r="BM449" s="159" t="s">
        <v>541</v>
      </c>
    </row>
    <row r="450" spans="1:65" s="13" customFormat="1">
      <c r="B450" s="161"/>
      <c r="D450" s="162" t="s">
        <v>136</v>
      </c>
      <c r="E450" s="163" t="s">
        <v>1</v>
      </c>
      <c r="F450" s="164" t="s">
        <v>542</v>
      </c>
      <c r="H450" s="163" t="s">
        <v>1</v>
      </c>
      <c r="I450" s="165"/>
      <c r="L450" s="161"/>
      <c r="M450" s="166"/>
      <c r="N450" s="167"/>
      <c r="O450" s="167"/>
      <c r="P450" s="167"/>
      <c r="Q450" s="167"/>
      <c r="R450" s="167"/>
      <c r="S450" s="167"/>
      <c r="T450" s="168"/>
      <c r="AT450" s="163" t="s">
        <v>136</v>
      </c>
      <c r="AU450" s="163" t="s">
        <v>134</v>
      </c>
      <c r="AV450" s="13" t="s">
        <v>81</v>
      </c>
      <c r="AW450" s="13" t="s">
        <v>31</v>
      </c>
      <c r="AX450" s="13" t="s">
        <v>74</v>
      </c>
      <c r="AY450" s="163" t="s">
        <v>127</v>
      </c>
    </row>
    <row r="451" spans="1:65" s="14" customFormat="1">
      <c r="B451" s="169"/>
      <c r="D451" s="162" t="s">
        <v>136</v>
      </c>
      <c r="E451" s="170" t="s">
        <v>1</v>
      </c>
      <c r="F451" s="171" t="s">
        <v>543</v>
      </c>
      <c r="H451" s="172">
        <v>931.50800000000004</v>
      </c>
      <c r="I451" s="173"/>
      <c r="L451" s="169"/>
      <c r="M451" s="174"/>
      <c r="N451" s="175"/>
      <c r="O451" s="175"/>
      <c r="P451" s="175"/>
      <c r="Q451" s="175"/>
      <c r="R451" s="175"/>
      <c r="S451" s="175"/>
      <c r="T451" s="176"/>
      <c r="AT451" s="170" t="s">
        <v>136</v>
      </c>
      <c r="AU451" s="170" t="s">
        <v>134</v>
      </c>
      <c r="AV451" s="14" t="s">
        <v>134</v>
      </c>
      <c r="AW451" s="14" t="s">
        <v>31</v>
      </c>
      <c r="AX451" s="14" t="s">
        <v>74</v>
      </c>
      <c r="AY451" s="170" t="s">
        <v>127</v>
      </c>
    </row>
    <row r="452" spans="1:65" s="13" customFormat="1">
      <c r="B452" s="161"/>
      <c r="D452" s="162" t="s">
        <v>136</v>
      </c>
      <c r="E452" s="163" t="s">
        <v>1</v>
      </c>
      <c r="F452" s="164" t="s">
        <v>544</v>
      </c>
      <c r="H452" s="163" t="s">
        <v>1</v>
      </c>
      <c r="I452" s="165"/>
      <c r="L452" s="161"/>
      <c r="M452" s="166"/>
      <c r="N452" s="167"/>
      <c r="O452" s="167"/>
      <c r="P452" s="167"/>
      <c r="Q452" s="167"/>
      <c r="R452" s="167"/>
      <c r="S452" s="167"/>
      <c r="T452" s="168"/>
      <c r="AT452" s="163" t="s">
        <v>136</v>
      </c>
      <c r="AU452" s="163" t="s">
        <v>134</v>
      </c>
      <c r="AV452" s="13" t="s">
        <v>81</v>
      </c>
      <c r="AW452" s="13" t="s">
        <v>31</v>
      </c>
      <c r="AX452" s="13" t="s">
        <v>74</v>
      </c>
      <c r="AY452" s="163" t="s">
        <v>127</v>
      </c>
    </row>
    <row r="453" spans="1:65" s="14" customFormat="1">
      <c r="B453" s="169"/>
      <c r="D453" s="162" t="s">
        <v>136</v>
      </c>
      <c r="E453" s="170" t="s">
        <v>1</v>
      </c>
      <c r="F453" s="171" t="s">
        <v>545</v>
      </c>
      <c r="H453" s="172">
        <v>2255.44</v>
      </c>
      <c r="I453" s="173"/>
      <c r="L453" s="169"/>
      <c r="M453" s="174"/>
      <c r="N453" s="175"/>
      <c r="O453" s="175"/>
      <c r="P453" s="175"/>
      <c r="Q453" s="175"/>
      <c r="R453" s="175"/>
      <c r="S453" s="175"/>
      <c r="T453" s="176"/>
      <c r="AT453" s="170" t="s">
        <v>136</v>
      </c>
      <c r="AU453" s="170" t="s">
        <v>134</v>
      </c>
      <c r="AV453" s="14" t="s">
        <v>134</v>
      </c>
      <c r="AW453" s="14" t="s">
        <v>31</v>
      </c>
      <c r="AX453" s="14" t="s">
        <v>74</v>
      </c>
      <c r="AY453" s="170" t="s">
        <v>127</v>
      </c>
    </row>
    <row r="454" spans="1:65" s="13" customFormat="1">
      <c r="B454" s="161"/>
      <c r="D454" s="162" t="s">
        <v>136</v>
      </c>
      <c r="E454" s="163" t="s">
        <v>1</v>
      </c>
      <c r="F454" s="164" t="s">
        <v>546</v>
      </c>
      <c r="H454" s="163" t="s">
        <v>1</v>
      </c>
      <c r="I454" s="165"/>
      <c r="L454" s="161"/>
      <c r="M454" s="166"/>
      <c r="N454" s="167"/>
      <c r="O454" s="167"/>
      <c r="P454" s="167"/>
      <c r="Q454" s="167"/>
      <c r="R454" s="167"/>
      <c r="S454" s="167"/>
      <c r="T454" s="168"/>
      <c r="AT454" s="163" t="s">
        <v>136</v>
      </c>
      <c r="AU454" s="163" t="s">
        <v>134</v>
      </c>
      <c r="AV454" s="13" t="s">
        <v>81</v>
      </c>
      <c r="AW454" s="13" t="s">
        <v>31</v>
      </c>
      <c r="AX454" s="13" t="s">
        <v>74</v>
      </c>
      <c r="AY454" s="163" t="s">
        <v>127</v>
      </c>
    </row>
    <row r="455" spans="1:65" s="14" customFormat="1">
      <c r="B455" s="169"/>
      <c r="D455" s="162" t="s">
        <v>136</v>
      </c>
      <c r="E455" s="170" t="s">
        <v>1</v>
      </c>
      <c r="F455" s="171" t="s">
        <v>547</v>
      </c>
      <c r="H455" s="172">
        <v>2812.6680000000001</v>
      </c>
      <c r="I455" s="173"/>
      <c r="L455" s="169"/>
      <c r="M455" s="174"/>
      <c r="N455" s="175"/>
      <c r="O455" s="175"/>
      <c r="P455" s="175"/>
      <c r="Q455" s="175"/>
      <c r="R455" s="175"/>
      <c r="S455" s="175"/>
      <c r="T455" s="176"/>
      <c r="AT455" s="170" t="s">
        <v>136</v>
      </c>
      <c r="AU455" s="170" t="s">
        <v>134</v>
      </c>
      <c r="AV455" s="14" t="s">
        <v>134</v>
      </c>
      <c r="AW455" s="14" t="s">
        <v>31</v>
      </c>
      <c r="AX455" s="14" t="s">
        <v>74</v>
      </c>
      <c r="AY455" s="170" t="s">
        <v>127</v>
      </c>
    </row>
    <row r="456" spans="1:65" s="15" customFormat="1">
      <c r="B456" s="177"/>
      <c r="D456" s="162" t="s">
        <v>136</v>
      </c>
      <c r="E456" s="178" t="s">
        <v>1</v>
      </c>
      <c r="F456" s="179" t="s">
        <v>142</v>
      </c>
      <c r="H456" s="180">
        <v>5999.616</v>
      </c>
      <c r="I456" s="181"/>
      <c r="L456" s="177"/>
      <c r="M456" s="182"/>
      <c r="N456" s="183"/>
      <c r="O456" s="183"/>
      <c r="P456" s="183"/>
      <c r="Q456" s="183"/>
      <c r="R456" s="183"/>
      <c r="S456" s="183"/>
      <c r="T456" s="184"/>
      <c r="AT456" s="178" t="s">
        <v>136</v>
      </c>
      <c r="AU456" s="178" t="s">
        <v>134</v>
      </c>
      <c r="AV456" s="15" t="s">
        <v>133</v>
      </c>
      <c r="AW456" s="15" t="s">
        <v>31</v>
      </c>
      <c r="AX456" s="15" t="s">
        <v>81</v>
      </c>
      <c r="AY456" s="178" t="s">
        <v>127</v>
      </c>
    </row>
    <row r="457" spans="1:65" s="2" customFormat="1" ht="44.25" customHeight="1">
      <c r="A457" s="33"/>
      <c r="B457" s="146"/>
      <c r="C457" s="147" t="s">
        <v>548</v>
      </c>
      <c r="D457" s="147" t="s">
        <v>129</v>
      </c>
      <c r="E457" s="148" t="s">
        <v>549</v>
      </c>
      <c r="F457" s="149" t="s">
        <v>550</v>
      </c>
      <c r="G457" s="150" t="s">
        <v>194</v>
      </c>
      <c r="H457" s="151">
        <v>5999.616</v>
      </c>
      <c r="I457" s="152"/>
      <c r="J457" s="153">
        <f>ROUND(I457*H457,2)</f>
        <v>0</v>
      </c>
      <c r="K457" s="154"/>
      <c r="L457" s="34"/>
      <c r="M457" s="155" t="s">
        <v>1</v>
      </c>
      <c r="N457" s="156" t="s">
        <v>40</v>
      </c>
      <c r="O457" s="60"/>
      <c r="P457" s="157">
        <f>O457*H457</f>
        <v>0</v>
      </c>
      <c r="Q457" s="157">
        <v>1.6799999999999999E-2</v>
      </c>
      <c r="R457" s="157">
        <f>Q457*H457</f>
        <v>100.7935488</v>
      </c>
      <c r="S457" s="157">
        <v>0</v>
      </c>
      <c r="T457" s="158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59" t="s">
        <v>133</v>
      </c>
      <c r="AT457" s="159" t="s">
        <v>129</v>
      </c>
      <c r="AU457" s="159" t="s">
        <v>134</v>
      </c>
      <c r="AY457" s="18" t="s">
        <v>127</v>
      </c>
      <c r="BE457" s="160">
        <f>IF(N457="základná",J457,0)</f>
        <v>0</v>
      </c>
      <c r="BF457" s="160">
        <f>IF(N457="znížená",J457,0)</f>
        <v>0</v>
      </c>
      <c r="BG457" s="160">
        <f>IF(N457="zákl. prenesená",J457,0)</f>
        <v>0</v>
      </c>
      <c r="BH457" s="160">
        <f>IF(N457="zníž. prenesená",J457,0)</f>
        <v>0</v>
      </c>
      <c r="BI457" s="160">
        <f>IF(N457="nulová",J457,0)</f>
        <v>0</v>
      </c>
      <c r="BJ457" s="18" t="s">
        <v>134</v>
      </c>
      <c r="BK457" s="160">
        <f>ROUND(I457*H457,2)</f>
        <v>0</v>
      </c>
      <c r="BL457" s="18" t="s">
        <v>133</v>
      </c>
      <c r="BM457" s="159" t="s">
        <v>551</v>
      </c>
    </row>
    <row r="458" spans="1:65" s="2" customFormat="1" ht="33" customHeight="1">
      <c r="A458" s="33"/>
      <c r="B458" s="146"/>
      <c r="C458" s="147" t="s">
        <v>552</v>
      </c>
      <c r="D458" s="147" t="s">
        <v>129</v>
      </c>
      <c r="E458" s="148" t="s">
        <v>553</v>
      </c>
      <c r="F458" s="149" t="s">
        <v>554</v>
      </c>
      <c r="G458" s="150" t="s">
        <v>194</v>
      </c>
      <c r="H458" s="151">
        <v>4520.3860000000004</v>
      </c>
      <c r="I458" s="152"/>
      <c r="J458" s="153">
        <f>ROUND(I458*H458,2)</f>
        <v>0</v>
      </c>
      <c r="K458" s="154"/>
      <c r="L458" s="34"/>
      <c r="M458" s="155" t="s">
        <v>1</v>
      </c>
      <c r="N458" s="156" t="s">
        <v>40</v>
      </c>
      <c r="O458" s="60"/>
      <c r="P458" s="157">
        <f>O458*H458</f>
        <v>0</v>
      </c>
      <c r="Q458" s="157">
        <v>4.7200000000000002E-3</v>
      </c>
      <c r="R458" s="157">
        <f>Q458*H458</f>
        <v>21.336221920000003</v>
      </c>
      <c r="S458" s="157">
        <v>0</v>
      </c>
      <c r="T458" s="158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59" t="s">
        <v>133</v>
      </c>
      <c r="AT458" s="159" t="s">
        <v>129</v>
      </c>
      <c r="AU458" s="159" t="s">
        <v>134</v>
      </c>
      <c r="AY458" s="18" t="s">
        <v>127</v>
      </c>
      <c r="BE458" s="160">
        <f>IF(N458="základná",J458,0)</f>
        <v>0</v>
      </c>
      <c r="BF458" s="160">
        <f>IF(N458="znížená",J458,0)</f>
        <v>0</v>
      </c>
      <c r="BG458" s="160">
        <f>IF(N458="zákl. prenesená",J458,0)</f>
        <v>0</v>
      </c>
      <c r="BH458" s="160">
        <f>IF(N458="zníž. prenesená",J458,0)</f>
        <v>0</v>
      </c>
      <c r="BI458" s="160">
        <f>IF(N458="nulová",J458,0)</f>
        <v>0</v>
      </c>
      <c r="BJ458" s="18" t="s">
        <v>134</v>
      </c>
      <c r="BK458" s="160">
        <f>ROUND(I458*H458,2)</f>
        <v>0</v>
      </c>
      <c r="BL458" s="18" t="s">
        <v>133</v>
      </c>
      <c r="BM458" s="159" t="s">
        <v>555</v>
      </c>
    </row>
    <row r="459" spans="1:65" s="14" customFormat="1">
      <c r="B459" s="169"/>
      <c r="D459" s="162" t="s">
        <v>136</v>
      </c>
      <c r="E459" s="170" t="s">
        <v>1</v>
      </c>
      <c r="F459" s="171" t="s">
        <v>556</v>
      </c>
      <c r="H459" s="172">
        <v>5999.616</v>
      </c>
      <c r="I459" s="173"/>
      <c r="L459" s="169"/>
      <c r="M459" s="174"/>
      <c r="N459" s="175"/>
      <c r="O459" s="175"/>
      <c r="P459" s="175"/>
      <c r="Q459" s="175"/>
      <c r="R459" s="175"/>
      <c r="S459" s="175"/>
      <c r="T459" s="176"/>
      <c r="AT459" s="170" t="s">
        <v>136</v>
      </c>
      <c r="AU459" s="170" t="s">
        <v>134</v>
      </c>
      <c r="AV459" s="14" t="s">
        <v>134</v>
      </c>
      <c r="AW459" s="14" t="s">
        <v>31</v>
      </c>
      <c r="AX459" s="14" t="s">
        <v>74</v>
      </c>
      <c r="AY459" s="170" t="s">
        <v>127</v>
      </c>
    </row>
    <row r="460" spans="1:65" s="13" customFormat="1">
      <c r="B460" s="161"/>
      <c r="D460" s="162" t="s">
        <v>136</v>
      </c>
      <c r="E460" s="163" t="s">
        <v>1</v>
      </c>
      <c r="F460" s="164" t="s">
        <v>557</v>
      </c>
      <c r="H460" s="163" t="s">
        <v>1</v>
      </c>
      <c r="I460" s="165"/>
      <c r="L460" s="161"/>
      <c r="M460" s="166"/>
      <c r="N460" s="167"/>
      <c r="O460" s="167"/>
      <c r="P460" s="167"/>
      <c r="Q460" s="167"/>
      <c r="R460" s="167"/>
      <c r="S460" s="167"/>
      <c r="T460" s="168"/>
      <c r="AT460" s="163" t="s">
        <v>136</v>
      </c>
      <c r="AU460" s="163" t="s">
        <v>134</v>
      </c>
      <c r="AV460" s="13" t="s">
        <v>81</v>
      </c>
      <c r="AW460" s="13" t="s">
        <v>31</v>
      </c>
      <c r="AX460" s="13" t="s">
        <v>74</v>
      </c>
      <c r="AY460" s="163" t="s">
        <v>127</v>
      </c>
    </row>
    <row r="461" spans="1:65" s="14" customFormat="1">
      <c r="B461" s="169"/>
      <c r="D461" s="162" t="s">
        <v>136</v>
      </c>
      <c r="E461" s="170" t="s">
        <v>1</v>
      </c>
      <c r="F461" s="171" t="s">
        <v>558</v>
      </c>
      <c r="H461" s="172">
        <v>-1479.23</v>
      </c>
      <c r="I461" s="173"/>
      <c r="L461" s="169"/>
      <c r="M461" s="174"/>
      <c r="N461" s="175"/>
      <c r="O461" s="175"/>
      <c r="P461" s="175"/>
      <c r="Q461" s="175"/>
      <c r="R461" s="175"/>
      <c r="S461" s="175"/>
      <c r="T461" s="176"/>
      <c r="AT461" s="170" t="s">
        <v>136</v>
      </c>
      <c r="AU461" s="170" t="s">
        <v>134</v>
      </c>
      <c r="AV461" s="14" t="s">
        <v>134</v>
      </c>
      <c r="AW461" s="14" t="s">
        <v>31</v>
      </c>
      <c r="AX461" s="14" t="s">
        <v>74</v>
      </c>
      <c r="AY461" s="170" t="s">
        <v>127</v>
      </c>
    </row>
    <row r="462" spans="1:65" s="15" customFormat="1">
      <c r="B462" s="177"/>
      <c r="D462" s="162" t="s">
        <v>136</v>
      </c>
      <c r="E462" s="178" t="s">
        <v>1</v>
      </c>
      <c r="F462" s="179" t="s">
        <v>142</v>
      </c>
      <c r="H462" s="180">
        <v>4520.3860000000004</v>
      </c>
      <c r="I462" s="181"/>
      <c r="L462" s="177"/>
      <c r="M462" s="182"/>
      <c r="N462" s="183"/>
      <c r="O462" s="183"/>
      <c r="P462" s="183"/>
      <c r="Q462" s="183"/>
      <c r="R462" s="183"/>
      <c r="S462" s="183"/>
      <c r="T462" s="184"/>
      <c r="AT462" s="178" t="s">
        <v>136</v>
      </c>
      <c r="AU462" s="178" t="s">
        <v>134</v>
      </c>
      <c r="AV462" s="15" t="s">
        <v>133</v>
      </c>
      <c r="AW462" s="15" t="s">
        <v>31</v>
      </c>
      <c r="AX462" s="15" t="s">
        <v>81</v>
      </c>
      <c r="AY462" s="178" t="s">
        <v>127</v>
      </c>
    </row>
    <row r="463" spans="1:65" s="2" customFormat="1" ht="24.2" customHeight="1">
      <c r="A463" s="33"/>
      <c r="B463" s="146"/>
      <c r="C463" s="147" t="s">
        <v>559</v>
      </c>
      <c r="D463" s="147" t="s">
        <v>129</v>
      </c>
      <c r="E463" s="148" t="s">
        <v>560</v>
      </c>
      <c r="F463" s="149" t="s">
        <v>561</v>
      </c>
      <c r="G463" s="150" t="s">
        <v>194</v>
      </c>
      <c r="H463" s="151">
        <v>221.97</v>
      </c>
      <c r="I463" s="152"/>
      <c r="J463" s="153">
        <f>ROUND(I463*H463,2)</f>
        <v>0</v>
      </c>
      <c r="K463" s="154"/>
      <c r="L463" s="34"/>
      <c r="M463" s="155" t="s">
        <v>1</v>
      </c>
      <c r="N463" s="156" t="s">
        <v>40</v>
      </c>
      <c r="O463" s="60"/>
      <c r="P463" s="157">
        <f>O463*H463</f>
        <v>0</v>
      </c>
      <c r="Q463" s="157">
        <v>2.3000000000000001E-4</v>
      </c>
      <c r="R463" s="157">
        <f>Q463*H463</f>
        <v>5.1053100000000004E-2</v>
      </c>
      <c r="S463" s="157">
        <v>0</v>
      </c>
      <c r="T463" s="158">
        <f>S463*H463</f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59" t="s">
        <v>133</v>
      </c>
      <c r="AT463" s="159" t="s">
        <v>129</v>
      </c>
      <c r="AU463" s="159" t="s">
        <v>134</v>
      </c>
      <c r="AY463" s="18" t="s">
        <v>127</v>
      </c>
      <c r="BE463" s="160">
        <f>IF(N463="základná",J463,0)</f>
        <v>0</v>
      </c>
      <c r="BF463" s="160">
        <f>IF(N463="znížená",J463,0)</f>
        <v>0</v>
      </c>
      <c r="BG463" s="160">
        <f>IF(N463="zákl. prenesená",J463,0)</f>
        <v>0</v>
      </c>
      <c r="BH463" s="160">
        <f>IF(N463="zníž. prenesená",J463,0)</f>
        <v>0</v>
      </c>
      <c r="BI463" s="160">
        <f>IF(N463="nulová",J463,0)</f>
        <v>0</v>
      </c>
      <c r="BJ463" s="18" t="s">
        <v>134</v>
      </c>
      <c r="BK463" s="160">
        <f>ROUND(I463*H463,2)</f>
        <v>0</v>
      </c>
      <c r="BL463" s="18" t="s">
        <v>133</v>
      </c>
      <c r="BM463" s="159" t="s">
        <v>562</v>
      </c>
    </row>
    <row r="464" spans="1:65" s="2" customFormat="1" ht="24.2" customHeight="1">
      <c r="A464" s="33"/>
      <c r="B464" s="146"/>
      <c r="C464" s="147" t="s">
        <v>563</v>
      </c>
      <c r="D464" s="147" t="s">
        <v>129</v>
      </c>
      <c r="E464" s="148" t="s">
        <v>564</v>
      </c>
      <c r="F464" s="149" t="s">
        <v>565</v>
      </c>
      <c r="G464" s="150" t="s">
        <v>194</v>
      </c>
      <c r="H464" s="151">
        <v>221.97</v>
      </c>
      <c r="I464" s="152"/>
      <c r="J464" s="153">
        <f>ROUND(I464*H464,2)</f>
        <v>0</v>
      </c>
      <c r="K464" s="154"/>
      <c r="L464" s="34"/>
      <c r="M464" s="155" t="s">
        <v>1</v>
      </c>
      <c r="N464" s="156" t="s">
        <v>40</v>
      </c>
      <c r="O464" s="60"/>
      <c r="P464" s="157">
        <f>O464*H464</f>
        <v>0</v>
      </c>
      <c r="Q464" s="157">
        <v>3.3E-3</v>
      </c>
      <c r="R464" s="157">
        <f>Q464*H464</f>
        <v>0.73250099999999996</v>
      </c>
      <c r="S464" s="157">
        <v>0</v>
      </c>
      <c r="T464" s="158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59" t="s">
        <v>133</v>
      </c>
      <c r="AT464" s="159" t="s">
        <v>129</v>
      </c>
      <c r="AU464" s="159" t="s">
        <v>134</v>
      </c>
      <c r="AY464" s="18" t="s">
        <v>127</v>
      </c>
      <c r="BE464" s="160">
        <f>IF(N464="základná",J464,0)</f>
        <v>0</v>
      </c>
      <c r="BF464" s="160">
        <f>IF(N464="znížená",J464,0)</f>
        <v>0</v>
      </c>
      <c r="BG464" s="160">
        <f>IF(N464="zákl. prenesená",J464,0)</f>
        <v>0</v>
      </c>
      <c r="BH464" s="160">
        <f>IF(N464="zníž. prenesená",J464,0)</f>
        <v>0</v>
      </c>
      <c r="BI464" s="160">
        <f>IF(N464="nulová",J464,0)</f>
        <v>0</v>
      </c>
      <c r="BJ464" s="18" t="s">
        <v>134</v>
      </c>
      <c r="BK464" s="160">
        <f>ROUND(I464*H464,2)</f>
        <v>0</v>
      </c>
      <c r="BL464" s="18" t="s">
        <v>133</v>
      </c>
      <c r="BM464" s="159" t="s">
        <v>566</v>
      </c>
    </row>
    <row r="465" spans="1:65" s="13" customFormat="1">
      <c r="B465" s="161"/>
      <c r="D465" s="162" t="s">
        <v>136</v>
      </c>
      <c r="E465" s="163" t="s">
        <v>1</v>
      </c>
      <c r="F465" s="164" t="s">
        <v>427</v>
      </c>
      <c r="H465" s="163" t="s">
        <v>1</v>
      </c>
      <c r="I465" s="165"/>
      <c r="L465" s="161"/>
      <c r="M465" s="166"/>
      <c r="N465" s="167"/>
      <c r="O465" s="167"/>
      <c r="P465" s="167"/>
      <c r="Q465" s="167"/>
      <c r="R465" s="167"/>
      <c r="S465" s="167"/>
      <c r="T465" s="168"/>
      <c r="AT465" s="163" t="s">
        <v>136</v>
      </c>
      <c r="AU465" s="163" t="s">
        <v>134</v>
      </c>
      <c r="AV465" s="13" t="s">
        <v>81</v>
      </c>
      <c r="AW465" s="13" t="s">
        <v>31</v>
      </c>
      <c r="AX465" s="13" t="s">
        <v>74</v>
      </c>
      <c r="AY465" s="163" t="s">
        <v>127</v>
      </c>
    </row>
    <row r="466" spans="1:65" s="13" customFormat="1">
      <c r="B466" s="161"/>
      <c r="D466" s="162" t="s">
        <v>136</v>
      </c>
      <c r="E466" s="163" t="s">
        <v>1</v>
      </c>
      <c r="F466" s="164" t="s">
        <v>430</v>
      </c>
      <c r="H466" s="163" t="s">
        <v>1</v>
      </c>
      <c r="I466" s="165"/>
      <c r="L466" s="161"/>
      <c r="M466" s="166"/>
      <c r="N466" s="167"/>
      <c r="O466" s="167"/>
      <c r="P466" s="167"/>
      <c r="Q466" s="167"/>
      <c r="R466" s="167"/>
      <c r="S466" s="167"/>
      <c r="T466" s="168"/>
      <c r="AT466" s="163" t="s">
        <v>136</v>
      </c>
      <c r="AU466" s="163" t="s">
        <v>134</v>
      </c>
      <c r="AV466" s="13" t="s">
        <v>81</v>
      </c>
      <c r="AW466" s="13" t="s">
        <v>31</v>
      </c>
      <c r="AX466" s="13" t="s">
        <v>74</v>
      </c>
      <c r="AY466" s="163" t="s">
        <v>127</v>
      </c>
    </row>
    <row r="467" spans="1:65" s="14" customFormat="1">
      <c r="B467" s="169"/>
      <c r="D467" s="162" t="s">
        <v>136</v>
      </c>
      <c r="E467" s="170" t="s">
        <v>1</v>
      </c>
      <c r="F467" s="171" t="s">
        <v>567</v>
      </c>
      <c r="H467" s="172">
        <v>14.7</v>
      </c>
      <c r="I467" s="173"/>
      <c r="L467" s="169"/>
      <c r="M467" s="174"/>
      <c r="N467" s="175"/>
      <c r="O467" s="175"/>
      <c r="P467" s="175"/>
      <c r="Q467" s="175"/>
      <c r="R467" s="175"/>
      <c r="S467" s="175"/>
      <c r="T467" s="176"/>
      <c r="AT467" s="170" t="s">
        <v>136</v>
      </c>
      <c r="AU467" s="170" t="s">
        <v>134</v>
      </c>
      <c r="AV467" s="14" t="s">
        <v>134</v>
      </c>
      <c r="AW467" s="14" t="s">
        <v>31</v>
      </c>
      <c r="AX467" s="14" t="s">
        <v>74</v>
      </c>
      <c r="AY467" s="170" t="s">
        <v>127</v>
      </c>
    </row>
    <row r="468" spans="1:65" s="14" customFormat="1">
      <c r="B468" s="169"/>
      <c r="D468" s="162" t="s">
        <v>136</v>
      </c>
      <c r="E468" s="170" t="s">
        <v>1</v>
      </c>
      <c r="F468" s="171" t="s">
        <v>568</v>
      </c>
      <c r="H468" s="172">
        <v>63.68</v>
      </c>
      <c r="I468" s="173"/>
      <c r="L468" s="169"/>
      <c r="M468" s="174"/>
      <c r="N468" s="175"/>
      <c r="O468" s="175"/>
      <c r="P468" s="175"/>
      <c r="Q468" s="175"/>
      <c r="R468" s="175"/>
      <c r="S468" s="175"/>
      <c r="T468" s="176"/>
      <c r="AT468" s="170" t="s">
        <v>136</v>
      </c>
      <c r="AU468" s="170" t="s">
        <v>134</v>
      </c>
      <c r="AV468" s="14" t="s">
        <v>134</v>
      </c>
      <c r="AW468" s="14" t="s">
        <v>31</v>
      </c>
      <c r="AX468" s="14" t="s">
        <v>74</v>
      </c>
      <c r="AY468" s="170" t="s">
        <v>127</v>
      </c>
    </row>
    <row r="469" spans="1:65" s="13" customFormat="1">
      <c r="B469" s="161"/>
      <c r="D469" s="162" t="s">
        <v>136</v>
      </c>
      <c r="E469" s="163" t="s">
        <v>1</v>
      </c>
      <c r="F469" s="164" t="s">
        <v>434</v>
      </c>
      <c r="H469" s="163" t="s">
        <v>1</v>
      </c>
      <c r="I469" s="165"/>
      <c r="L469" s="161"/>
      <c r="M469" s="166"/>
      <c r="N469" s="167"/>
      <c r="O469" s="167"/>
      <c r="P469" s="167"/>
      <c r="Q469" s="167"/>
      <c r="R469" s="167"/>
      <c r="S469" s="167"/>
      <c r="T469" s="168"/>
      <c r="AT469" s="163" t="s">
        <v>136</v>
      </c>
      <c r="AU469" s="163" t="s">
        <v>134</v>
      </c>
      <c r="AV469" s="13" t="s">
        <v>81</v>
      </c>
      <c r="AW469" s="13" t="s">
        <v>31</v>
      </c>
      <c r="AX469" s="13" t="s">
        <v>74</v>
      </c>
      <c r="AY469" s="163" t="s">
        <v>127</v>
      </c>
    </row>
    <row r="470" spans="1:65" s="13" customFormat="1">
      <c r="B470" s="161"/>
      <c r="D470" s="162" t="s">
        <v>136</v>
      </c>
      <c r="E470" s="163" t="s">
        <v>1</v>
      </c>
      <c r="F470" s="164" t="s">
        <v>430</v>
      </c>
      <c r="H470" s="163" t="s">
        <v>1</v>
      </c>
      <c r="I470" s="165"/>
      <c r="L470" s="161"/>
      <c r="M470" s="166"/>
      <c r="N470" s="167"/>
      <c r="O470" s="167"/>
      <c r="P470" s="167"/>
      <c r="Q470" s="167"/>
      <c r="R470" s="167"/>
      <c r="S470" s="167"/>
      <c r="T470" s="168"/>
      <c r="AT470" s="163" t="s">
        <v>136</v>
      </c>
      <c r="AU470" s="163" t="s">
        <v>134</v>
      </c>
      <c r="AV470" s="13" t="s">
        <v>81</v>
      </c>
      <c r="AW470" s="13" t="s">
        <v>31</v>
      </c>
      <c r="AX470" s="13" t="s">
        <v>74</v>
      </c>
      <c r="AY470" s="163" t="s">
        <v>127</v>
      </c>
    </row>
    <row r="471" spans="1:65" s="14" customFormat="1">
      <c r="B471" s="169"/>
      <c r="D471" s="162" t="s">
        <v>136</v>
      </c>
      <c r="E471" s="170" t="s">
        <v>1</v>
      </c>
      <c r="F471" s="171" t="s">
        <v>568</v>
      </c>
      <c r="H471" s="172">
        <v>63.68</v>
      </c>
      <c r="I471" s="173"/>
      <c r="L471" s="169"/>
      <c r="M471" s="174"/>
      <c r="N471" s="175"/>
      <c r="O471" s="175"/>
      <c r="P471" s="175"/>
      <c r="Q471" s="175"/>
      <c r="R471" s="175"/>
      <c r="S471" s="175"/>
      <c r="T471" s="176"/>
      <c r="AT471" s="170" t="s">
        <v>136</v>
      </c>
      <c r="AU471" s="170" t="s">
        <v>134</v>
      </c>
      <c r="AV471" s="14" t="s">
        <v>134</v>
      </c>
      <c r="AW471" s="14" t="s">
        <v>31</v>
      </c>
      <c r="AX471" s="14" t="s">
        <v>74</v>
      </c>
      <c r="AY471" s="170" t="s">
        <v>127</v>
      </c>
    </row>
    <row r="472" spans="1:65" s="13" customFormat="1">
      <c r="B472" s="161"/>
      <c r="D472" s="162" t="s">
        <v>136</v>
      </c>
      <c r="E472" s="163" t="s">
        <v>1</v>
      </c>
      <c r="F472" s="164" t="s">
        <v>436</v>
      </c>
      <c r="H472" s="163" t="s">
        <v>1</v>
      </c>
      <c r="I472" s="165"/>
      <c r="L472" s="161"/>
      <c r="M472" s="166"/>
      <c r="N472" s="167"/>
      <c r="O472" s="167"/>
      <c r="P472" s="167"/>
      <c r="Q472" s="167"/>
      <c r="R472" s="167"/>
      <c r="S472" s="167"/>
      <c r="T472" s="168"/>
      <c r="AT472" s="163" t="s">
        <v>136</v>
      </c>
      <c r="AU472" s="163" t="s">
        <v>134</v>
      </c>
      <c r="AV472" s="13" t="s">
        <v>81</v>
      </c>
      <c r="AW472" s="13" t="s">
        <v>31</v>
      </c>
      <c r="AX472" s="13" t="s">
        <v>74</v>
      </c>
      <c r="AY472" s="163" t="s">
        <v>127</v>
      </c>
    </row>
    <row r="473" spans="1:65" s="14" customFormat="1">
      <c r="B473" s="169"/>
      <c r="D473" s="162" t="s">
        <v>136</v>
      </c>
      <c r="E473" s="170" t="s">
        <v>1</v>
      </c>
      <c r="F473" s="171" t="s">
        <v>569</v>
      </c>
      <c r="H473" s="172">
        <v>12.25</v>
      </c>
      <c r="I473" s="173"/>
      <c r="L473" s="169"/>
      <c r="M473" s="174"/>
      <c r="N473" s="175"/>
      <c r="O473" s="175"/>
      <c r="P473" s="175"/>
      <c r="Q473" s="175"/>
      <c r="R473" s="175"/>
      <c r="S473" s="175"/>
      <c r="T473" s="176"/>
      <c r="AT473" s="170" t="s">
        <v>136</v>
      </c>
      <c r="AU473" s="170" t="s">
        <v>134</v>
      </c>
      <c r="AV473" s="14" t="s">
        <v>134</v>
      </c>
      <c r="AW473" s="14" t="s">
        <v>31</v>
      </c>
      <c r="AX473" s="14" t="s">
        <v>74</v>
      </c>
      <c r="AY473" s="170" t="s">
        <v>127</v>
      </c>
    </row>
    <row r="474" spans="1:65" s="13" customFormat="1">
      <c r="B474" s="161"/>
      <c r="D474" s="162" t="s">
        <v>136</v>
      </c>
      <c r="E474" s="163" t="s">
        <v>1</v>
      </c>
      <c r="F474" s="164" t="s">
        <v>438</v>
      </c>
      <c r="H474" s="163" t="s">
        <v>1</v>
      </c>
      <c r="I474" s="165"/>
      <c r="L474" s="161"/>
      <c r="M474" s="166"/>
      <c r="N474" s="167"/>
      <c r="O474" s="167"/>
      <c r="P474" s="167"/>
      <c r="Q474" s="167"/>
      <c r="R474" s="167"/>
      <c r="S474" s="167"/>
      <c r="T474" s="168"/>
      <c r="AT474" s="163" t="s">
        <v>136</v>
      </c>
      <c r="AU474" s="163" t="s">
        <v>134</v>
      </c>
      <c r="AV474" s="13" t="s">
        <v>81</v>
      </c>
      <c r="AW474" s="13" t="s">
        <v>31</v>
      </c>
      <c r="AX474" s="13" t="s">
        <v>74</v>
      </c>
      <c r="AY474" s="163" t="s">
        <v>127</v>
      </c>
    </row>
    <row r="475" spans="1:65" s="13" customFormat="1">
      <c r="B475" s="161"/>
      <c r="D475" s="162" t="s">
        <v>136</v>
      </c>
      <c r="E475" s="163" t="s">
        <v>1</v>
      </c>
      <c r="F475" s="164" t="s">
        <v>439</v>
      </c>
      <c r="H475" s="163" t="s">
        <v>1</v>
      </c>
      <c r="I475" s="165"/>
      <c r="L475" s="161"/>
      <c r="M475" s="166"/>
      <c r="N475" s="167"/>
      <c r="O475" s="167"/>
      <c r="P475" s="167"/>
      <c r="Q475" s="167"/>
      <c r="R475" s="167"/>
      <c r="S475" s="167"/>
      <c r="T475" s="168"/>
      <c r="AT475" s="163" t="s">
        <v>136</v>
      </c>
      <c r="AU475" s="163" t="s">
        <v>134</v>
      </c>
      <c r="AV475" s="13" t="s">
        <v>81</v>
      </c>
      <c r="AW475" s="13" t="s">
        <v>31</v>
      </c>
      <c r="AX475" s="13" t="s">
        <v>74</v>
      </c>
      <c r="AY475" s="163" t="s">
        <v>127</v>
      </c>
    </row>
    <row r="476" spans="1:65" s="14" customFormat="1">
      <c r="B476" s="169"/>
      <c r="D476" s="162" t="s">
        <v>136</v>
      </c>
      <c r="E476" s="170" t="s">
        <v>1</v>
      </c>
      <c r="F476" s="171" t="s">
        <v>570</v>
      </c>
      <c r="H476" s="172">
        <v>67.66</v>
      </c>
      <c r="I476" s="173"/>
      <c r="L476" s="169"/>
      <c r="M476" s="174"/>
      <c r="N476" s="175"/>
      <c r="O476" s="175"/>
      <c r="P476" s="175"/>
      <c r="Q476" s="175"/>
      <c r="R476" s="175"/>
      <c r="S476" s="175"/>
      <c r="T476" s="176"/>
      <c r="AT476" s="170" t="s">
        <v>136</v>
      </c>
      <c r="AU476" s="170" t="s">
        <v>134</v>
      </c>
      <c r="AV476" s="14" t="s">
        <v>134</v>
      </c>
      <c r="AW476" s="14" t="s">
        <v>31</v>
      </c>
      <c r="AX476" s="14" t="s">
        <v>74</v>
      </c>
      <c r="AY476" s="170" t="s">
        <v>127</v>
      </c>
    </row>
    <row r="477" spans="1:65" s="15" customFormat="1">
      <c r="B477" s="177"/>
      <c r="D477" s="162" t="s">
        <v>136</v>
      </c>
      <c r="E477" s="178" t="s">
        <v>1</v>
      </c>
      <c r="F477" s="179" t="s">
        <v>142</v>
      </c>
      <c r="H477" s="180">
        <v>221.97</v>
      </c>
      <c r="I477" s="181"/>
      <c r="L477" s="177"/>
      <c r="M477" s="182"/>
      <c r="N477" s="183"/>
      <c r="O477" s="183"/>
      <c r="P477" s="183"/>
      <c r="Q477" s="183"/>
      <c r="R477" s="183"/>
      <c r="S477" s="183"/>
      <c r="T477" s="184"/>
      <c r="AT477" s="178" t="s">
        <v>136</v>
      </c>
      <c r="AU477" s="178" t="s">
        <v>134</v>
      </c>
      <c r="AV477" s="15" t="s">
        <v>133</v>
      </c>
      <c r="AW477" s="15" t="s">
        <v>31</v>
      </c>
      <c r="AX477" s="15" t="s">
        <v>81</v>
      </c>
      <c r="AY477" s="178" t="s">
        <v>127</v>
      </c>
    </row>
    <row r="478" spans="1:65" s="2" customFormat="1" ht="33" customHeight="1">
      <c r="A478" s="33"/>
      <c r="B478" s="146"/>
      <c r="C478" s="147" t="s">
        <v>571</v>
      </c>
      <c r="D478" s="147" t="s">
        <v>129</v>
      </c>
      <c r="E478" s="148" t="s">
        <v>572</v>
      </c>
      <c r="F478" s="149" t="s">
        <v>573</v>
      </c>
      <c r="G478" s="150" t="s">
        <v>194</v>
      </c>
      <c r="H478" s="151">
        <v>991</v>
      </c>
      <c r="I478" s="152"/>
      <c r="J478" s="153">
        <f>ROUND(I478*H478,2)</f>
        <v>0</v>
      </c>
      <c r="K478" s="154"/>
      <c r="L478" s="34"/>
      <c r="M478" s="155" t="s">
        <v>1</v>
      </c>
      <c r="N478" s="156" t="s">
        <v>40</v>
      </c>
      <c r="O478" s="60"/>
      <c r="P478" s="157">
        <f>O478*H478</f>
        <v>0</v>
      </c>
      <c r="Q478" s="157">
        <v>3.3E-3</v>
      </c>
      <c r="R478" s="157">
        <f>Q478*H478</f>
        <v>3.2702999999999998</v>
      </c>
      <c r="S478" s="157">
        <v>0</v>
      </c>
      <c r="T478" s="158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59" t="s">
        <v>133</v>
      </c>
      <c r="AT478" s="159" t="s">
        <v>129</v>
      </c>
      <c r="AU478" s="159" t="s">
        <v>134</v>
      </c>
      <c r="AY478" s="18" t="s">
        <v>127</v>
      </c>
      <c r="BE478" s="160">
        <f>IF(N478="základná",J478,0)</f>
        <v>0</v>
      </c>
      <c r="BF478" s="160">
        <f>IF(N478="znížená",J478,0)</f>
        <v>0</v>
      </c>
      <c r="BG478" s="160">
        <f>IF(N478="zákl. prenesená",J478,0)</f>
        <v>0</v>
      </c>
      <c r="BH478" s="160">
        <f>IF(N478="zníž. prenesená",J478,0)</f>
        <v>0</v>
      </c>
      <c r="BI478" s="160">
        <f>IF(N478="nulová",J478,0)</f>
        <v>0</v>
      </c>
      <c r="BJ478" s="18" t="s">
        <v>134</v>
      </c>
      <c r="BK478" s="160">
        <f>ROUND(I478*H478,2)</f>
        <v>0</v>
      </c>
      <c r="BL478" s="18" t="s">
        <v>133</v>
      </c>
      <c r="BM478" s="159" t="s">
        <v>574</v>
      </c>
    </row>
    <row r="479" spans="1:65" s="2" customFormat="1" ht="24.2" customHeight="1">
      <c r="A479" s="33"/>
      <c r="B479" s="146"/>
      <c r="C479" s="147" t="s">
        <v>575</v>
      </c>
      <c r="D479" s="147" t="s">
        <v>129</v>
      </c>
      <c r="E479" s="148" t="s">
        <v>576</v>
      </c>
      <c r="F479" s="149" t="s">
        <v>577</v>
      </c>
      <c r="G479" s="150" t="s">
        <v>194</v>
      </c>
      <c r="H479" s="151">
        <v>48</v>
      </c>
      <c r="I479" s="152"/>
      <c r="J479" s="153">
        <f>ROUND(I479*H479,2)</f>
        <v>0</v>
      </c>
      <c r="K479" s="154"/>
      <c r="L479" s="34"/>
      <c r="M479" s="155" t="s">
        <v>1</v>
      </c>
      <c r="N479" s="156" t="s">
        <v>40</v>
      </c>
      <c r="O479" s="60"/>
      <c r="P479" s="157">
        <f>O479*H479</f>
        <v>0</v>
      </c>
      <c r="Q479" s="157">
        <v>5.8999999999999999E-3</v>
      </c>
      <c r="R479" s="157">
        <f>Q479*H479</f>
        <v>0.28320000000000001</v>
      </c>
      <c r="S479" s="157">
        <v>0</v>
      </c>
      <c r="T479" s="158">
        <f>S479*H479</f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59" t="s">
        <v>133</v>
      </c>
      <c r="AT479" s="159" t="s">
        <v>129</v>
      </c>
      <c r="AU479" s="159" t="s">
        <v>134</v>
      </c>
      <c r="AY479" s="18" t="s">
        <v>127</v>
      </c>
      <c r="BE479" s="160">
        <f>IF(N479="základná",J479,0)</f>
        <v>0</v>
      </c>
      <c r="BF479" s="160">
        <f>IF(N479="znížená",J479,0)</f>
        <v>0</v>
      </c>
      <c r="BG479" s="160">
        <f>IF(N479="zákl. prenesená",J479,0)</f>
        <v>0</v>
      </c>
      <c r="BH479" s="160">
        <f>IF(N479="zníž. prenesená",J479,0)</f>
        <v>0</v>
      </c>
      <c r="BI479" s="160">
        <f>IF(N479="nulová",J479,0)</f>
        <v>0</v>
      </c>
      <c r="BJ479" s="18" t="s">
        <v>134</v>
      </c>
      <c r="BK479" s="160">
        <f>ROUND(I479*H479,2)</f>
        <v>0</v>
      </c>
      <c r="BL479" s="18" t="s">
        <v>133</v>
      </c>
      <c r="BM479" s="159" t="s">
        <v>578</v>
      </c>
    </row>
    <row r="480" spans="1:65" s="14" customFormat="1">
      <c r="B480" s="169"/>
      <c r="D480" s="162" t="s">
        <v>136</v>
      </c>
      <c r="E480" s="170" t="s">
        <v>1</v>
      </c>
      <c r="F480" s="171" t="s">
        <v>579</v>
      </c>
      <c r="H480" s="172">
        <v>48</v>
      </c>
      <c r="I480" s="173"/>
      <c r="L480" s="169"/>
      <c r="M480" s="174"/>
      <c r="N480" s="175"/>
      <c r="O480" s="175"/>
      <c r="P480" s="175"/>
      <c r="Q480" s="175"/>
      <c r="R480" s="175"/>
      <c r="S480" s="175"/>
      <c r="T480" s="176"/>
      <c r="AT480" s="170" t="s">
        <v>136</v>
      </c>
      <c r="AU480" s="170" t="s">
        <v>134</v>
      </c>
      <c r="AV480" s="14" t="s">
        <v>134</v>
      </c>
      <c r="AW480" s="14" t="s">
        <v>31</v>
      </c>
      <c r="AX480" s="14" t="s">
        <v>81</v>
      </c>
      <c r="AY480" s="170" t="s">
        <v>127</v>
      </c>
    </row>
    <row r="481" spans="1:65" s="2" customFormat="1" ht="37.700000000000003" customHeight="1">
      <c r="A481" s="33"/>
      <c r="B481" s="146"/>
      <c r="C481" s="147" t="s">
        <v>580</v>
      </c>
      <c r="D481" s="147" t="s">
        <v>129</v>
      </c>
      <c r="E481" s="148" t="s">
        <v>581</v>
      </c>
      <c r="F481" s="149" t="s">
        <v>582</v>
      </c>
      <c r="G481" s="150" t="s">
        <v>194</v>
      </c>
      <c r="H481" s="151">
        <v>72.37</v>
      </c>
      <c r="I481" s="152"/>
      <c r="J481" s="153">
        <f>ROUND(I481*H481,2)</f>
        <v>0</v>
      </c>
      <c r="K481" s="154"/>
      <c r="L481" s="34"/>
      <c r="M481" s="155" t="s">
        <v>1</v>
      </c>
      <c r="N481" s="156" t="s">
        <v>40</v>
      </c>
      <c r="O481" s="60"/>
      <c r="P481" s="157">
        <f>O481*H481</f>
        <v>0</v>
      </c>
      <c r="Q481" s="157">
        <v>0</v>
      </c>
      <c r="R481" s="157">
        <f>Q481*H481</f>
        <v>0</v>
      </c>
      <c r="S481" s="157">
        <v>0</v>
      </c>
      <c r="T481" s="158">
        <f>S481*H481</f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59" t="s">
        <v>133</v>
      </c>
      <c r="AT481" s="159" t="s">
        <v>129</v>
      </c>
      <c r="AU481" s="159" t="s">
        <v>134</v>
      </c>
      <c r="AY481" s="18" t="s">
        <v>127</v>
      </c>
      <c r="BE481" s="160">
        <f>IF(N481="základná",J481,0)</f>
        <v>0</v>
      </c>
      <c r="BF481" s="160">
        <f>IF(N481="znížená",J481,0)</f>
        <v>0</v>
      </c>
      <c r="BG481" s="160">
        <f>IF(N481="zákl. prenesená",J481,0)</f>
        <v>0</v>
      </c>
      <c r="BH481" s="160">
        <f>IF(N481="zníž. prenesená",J481,0)</f>
        <v>0</v>
      </c>
      <c r="BI481" s="160">
        <f>IF(N481="nulová",J481,0)</f>
        <v>0</v>
      </c>
      <c r="BJ481" s="18" t="s">
        <v>134</v>
      </c>
      <c r="BK481" s="160">
        <f>ROUND(I481*H481,2)</f>
        <v>0</v>
      </c>
      <c r="BL481" s="18" t="s">
        <v>133</v>
      </c>
      <c r="BM481" s="159" t="s">
        <v>583</v>
      </c>
    </row>
    <row r="482" spans="1:65" s="13" customFormat="1">
      <c r="B482" s="161"/>
      <c r="D482" s="162" t="s">
        <v>136</v>
      </c>
      <c r="E482" s="163" t="s">
        <v>1</v>
      </c>
      <c r="F482" s="164" t="s">
        <v>584</v>
      </c>
      <c r="H482" s="163" t="s">
        <v>1</v>
      </c>
      <c r="I482" s="165"/>
      <c r="L482" s="161"/>
      <c r="M482" s="166"/>
      <c r="N482" s="167"/>
      <c r="O482" s="167"/>
      <c r="P482" s="167"/>
      <c r="Q482" s="167"/>
      <c r="R482" s="167"/>
      <c r="S482" s="167"/>
      <c r="T482" s="168"/>
      <c r="AT482" s="163" t="s">
        <v>136</v>
      </c>
      <c r="AU482" s="163" t="s">
        <v>134</v>
      </c>
      <c r="AV482" s="13" t="s">
        <v>81</v>
      </c>
      <c r="AW482" s="13" t="s">
        <v>31</v>
      </c>
      <c r="AX482" s="13" t="s">
        <v>74</v>
      </c>
      <c r="AY482" s="163" t="s">
        <v>127</v>
      </c>
    </row>
    <row r="483" spans="1:65" s="14" customFormat="1">
      <c r="B483" s="169"/>
      <c r="D483" s="162" t="s">
        <v>136</v>
      </c>
      <c r="E483" s="170" t="s">
        <v>1</v>
      </c>
      <c r="F483" s="171" t="s">
        <v>585</v>
      </c>
      <c r="H483" s="172">
        <v>72.37</v>
      </c>
      <c r="I483" s="173"/>
      <c r="L483" s="169"/>
      <c r="M483" s="174"/>
      <c r="N483" s="175"/>
      <c r="O483" s="175"/>
      <c r="P483" s="175"/>
      <c r="Q483" s="175"/>
      <c r="R483" s="175"/>
      <c r="S483" s="175"/>
      <c r="T483" s="176"/>
      <c r="AT483" s="170" t="s">
        <v>136</v>
      </c>
      <c r="AU483" s="170" t="s">
        <v>134</v>
      </c>
      <c r="AV483" s="14" t="s">
        <v>134</v>
      </c>
      <c r="AW483" s="14" t="s">
        <v>31</v>
      </c>
      <c r="AX483" s="14" t="s">
        <v>81</v>
      </c>
      <c r="AY483" s="170" t="s">
        <v>127</v>
      </c>
    </row>
    <row r="484" spans="1:65" s="2" customFormat="1" ht="24.2" customHeight="1">
      <c r="A484" s="33"/>
      <c r="B484" s="146"/>
      <c r="C484" s="147" t="s">
        <v>586</v>
      </c>
      <c r="D484" s="147" t="s">
        <v>129</v>
      </c>
      <c r="E484" s="148" t="s">
        <v>587</v>
      </c>
      <c r="F484" s="149" t="s">
        <v>588</v>
      </c>
      <c r="G484" s="150" t="s">
        <v>194</v>
      </c>
      <c r="H484" s="151">
        <v>1063.3699999999999</v>
      </c>
      <c r="I484" s="152"/>
      <c r="J484" s="153">
        <f>ROUND(I484*H484,2)</f>
        <v>0</v>
      </c>
      <c r="K484" s="154"/>
      <c r="L484" s="34"/>
      <c r="M484" s="155" t="s">
        <v>1</v>
      </c>
      <c r="N484" s="156" t="s">
        <v>40</v>
      </c>
      <c r="O484" s="60"/>
      <c r="P484" s="157">
        <f>O484*H484</f>
        <v>0</v>
      </c>
      <c r="Q484" s="157">
        <v>3.2480000000000002E-2</v>
      </c>
      <c r="R484" s="157">
        <f>Q484*H484</f>
        <v>34.538257600000001</v>
      </c>
      <c r="S484" s="157">
        <v>0</v>
      </c>
      <c r="T484" s="158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59" t="s">
        <v>133</v>
      </c>
      <c r="AT484" s="159" t="s">
        <v>129</v>
      </c>
      <c r="AU484" s="159" t="s">
        <v>134</v>
      </c>
      <c r="AY484" s="18" t="s">
        <v>127</v>
      </c>
      <c r="BE484" s="160">
        <f>IF(N484="základná",J484,0)</f>
        <v>0</v>
      </c>
      <c r="BF484" s="160">
        <f>IF(N484="znížená",J484,0)</f>
        <v>0</v>
      </c>
      <c r="BG484" s="160">
        <f>IF(N484="zákl. prenesená",J484,0)</f>
        <v>0</v>
      </c>
      <c r="BH484" s="160">
        <f>IF(N484="zníž. prenesená",J484,0)</f>
        <v>0</v>
      </c>
      <c r="BI484" s="160">
        <f>IF(N484="nulová",J484,0)</f>
        <v>0</v>
      </c>
      <c r="BJ484" s="18" t="s">
        <v>134</v>
      </c>
      <c r="BK484" s="160">
        <f>ROUND(I484*H484,2)</f>
        <v>0</v>
      </c>
      <c r="BL484" s="18" t="s">
        <v>133</v>
      </c>
      <c r="BM484" s="159" t="s">
        <v>589</v>
      </c>
    </row>
    <row r="485" spans="1:65" s="13" customFormat="1">
      <c r="B485" s="161"/>
      <c r="D485" s="162" t="s">
        <v>136</v>
      </c>
      <c r="E485" s="163" t="s">
        <v>1</v>
      </c>
      <c r="F485" s="164" t="s">
        <v>584</v>
      </c>
      <c r="H485" s="163" t="s">
        <v>1</v>
      </c>
      <c r="I485" s="165"/>
      <c r="L485" s="161"/>
      <c r="M485" s="166"/>
      <c r="N485" s="167"/>
      <c r="O485" s="167"/>
      <c r="P485" s="167"/>
      <c r="Q485" s="167"/>
      <c r="R485" s="167"/>
      <c r="S485" s="167"/>
      <c r="T485" s="168"/>
      <c r="AT485" s="163" t="s">
        <v>136</v>
      </c>
      <c r="AU485" s="163" t="s">
        <v>134</v>
      </c>
      <c r="AV485" s="13" t="s">
        <v>81</v>
      </c>
      <c r="AW485" s="13" t="s">
        <v>31</v>
      </c>
      <c r="AX485" s="13" t="s">
        <v>74</v>
      </c>
      <c r="AY485" s="163" t="s">
        <v>127</v>
      </c>
    </row>
    <row r="486" spans="1:65" s="14" customFormat="1">
      <c r="B486" s="169"/>
      <c r="D486" s="162" t="s">
        <v>136</v>
      </c>
      <c r="E486" s="170" t="s">
        <v>1</v>
      </c>
      <c r="F486" s="171" t="s">
        <v>585</v>
      </c>
      <c r="H486" s="172">
        <v>72.37</v>
      </c>
      <c r="I486" s="173"/>
      <c r="L486" s="169"/>
      <c r="M486" s="174"/>
      <c r="N486" s="175"/>
      <c r="O486" s="175"/>
      <c r="P486" s="175"/>
      <c r="Q486" s="175"/>
      <c r="R486" s="175"/>
      <c r="S486" s="175"/>
      <c r="T486" s="176"/>
      <c r="AT486" s="170" t="s">
        <v>136</v>
      </c>
      <c r="AU486" s="170" t="s">
        <v>134</v>
      </c>
      <c r="AV486" s="14" t="s">
        <v>134</v>
      </c>
      <c r="AW486" s="14" t="s">
        <v>31</v>
      </c>
      <c r="AX486" s="14" t="s">
        <v>74</v>
      </c>
      <c r="AY486" s="170" t="s">
        <v>127</v>
      </c>
    </row>
    <row r="487" spans="1:65" s="13" customFormat="1">
      <c r="B487" s="161"/>
      <c r="D487" s="162" t="s">
        <v>136</v>
      </c>
      <c r="E487" s="163" t="s">
        <v>1</v>
      </c>
      <c r="F487" s="164" t="s">
        <v>590</v>
      </c>
      <c r="H487" s="163" t="s">
        <v>1</v>
      </c>
      <c r="I487" s="165"/>
      <c r="L487" s="161"/>
      <c r="M487" s="166"/>
      <c r="N487" s="167"/>
      <c r="O487" s="167"/>
      <c r="P487" s="167"/>
      <c r="Q487" s="167"/>
      <c r="R487" s="167"/>
      <c r="S487" s="167"/>
      <c r="T487" s="168"/>
      <c r="AT487" s="163" t="s">
        <v>136</v>
      </c>
      <c r="AU487" s="163" t="s">
        <v>134</v>
      </c>
      <c r="AV487" s="13" t="s">
        <v>81</v>
      </c>
      <c r="AW487" s="13" t="s">
        <v>31</v>
      </c>
      <c r="AX487" s="13" t="s">
        <v>74</v>
      </c>
      <c r="AY487" s="163" t="s">
        <v>127</v>
      </c>
    </row>
    <row r="488" spans="1:65" s="14" customFormat="1">
      <c r="B488" s="169"/>
      <c r="D488" s="162" t="s">
        <v>136</v>
      </c>
      <c r="E488" s="170" t="s">
        <v>1</v>
      </c>
      <c r="F488" s="171" t="s">
        <v>591</v>
      </c>
      <c r="H488" s="172">
        <v>991</v>
      </c>
      <c r="I488" s="173"/>
      <c r="L488" s="169"/>
      <c r="M488" s="174"/>
      <c r="N488" s="175"/>
      <c r="O488" s="175"/>
      <c r="P488" s="175"/>
      <c r="Q488" s="175"/>
      <c r="R488" s="175"/>
      <c r="S488" s="175"/>
      <c r="T488" s="176"/>
      <c r="AT488" s="170" t="s">
        <v>136</v>
      </c>
      <c r="AU488" s="170" t="s">
        <v>134</v>
      </c>
      <c r="AV488" s="14" t="s">
        <v>134</v>
      </c>
      <c r="AW488" s="14" t="s">
        <v>31</v>
      </c>
      <c r="AX488" s="14" t="s">
        <v>74</v>
      </c>
      <c r="AY488" s="170" t="s">
        <v>127</v>
      </c>
    </row>
    <row r="489" spans="1:65" s="15" customFormat="1">
      <c r="B489" s="177"/>
      <c r="D489" s="162" t="s">
        <v>136</v>
      </c>
      <c r="E489" s="178" t="s">
        <v>1</v>
      </c>
      <c r="F489" s="179" t="s">
        <v>142</v>
      </c>
      <c r="H489" s="180">
        <v>1063.3699999999999</v>
      </c>
      <c r="I489" s="181"/>
      <c r="L489" s="177"/>
      <c r="M489" s="182"/>
      <c r="N489" s="183"/>
      <c r="O489" s="183"/>
      <c r="P489" s="183"/>
      <c r="Q489" s="183"/>
      <c r="R489" s="183"/>
      <c r="S489" s="183"/>
      <c r="T489" s="184"/>
      <c r="AT489" s="178" t="s">
        <v>136</v>
      </c>
      <c r="AU489" s="178" t="s">
        <v>134</v>
      </c>
      <c r="AV489" s="15" t="s">
        <v>133</v>
      </c>
      <c r="AW489" s="15" t="s">
        <v>31</v>
      </c>
      <c r="AX489" s="15" t="s">
        <v>81</v>
      </c>
      <c r="AY489" s="178" t="s">
        <v>127</v>
      </c>
    </row>
    <row r="490" spans="1:65" s="2" customFormat="1" ht="33" customHeight="1">
      <c r="A490" s="33"/>
      <c r="B490" s="146"/>
      <c r="C490" s="147" t="s">
        <v>592</v>
      </c>
      <c r="D490" s="147" t="s">
        <v>129</v>
      </c>
      <c r="E490" s="148" t="s">
        <v>593</v>
      </c>
      <c r="F490" s="149" t="s">
        <v>594</v>
      </c>
      <c r="G490" s="150" t="s">
        <v>194</v>
      </c>
      <c r="H490" s="151">
        <v>143.16</v>
      </c>
      <c r="I490" s="152"/>
      <c r="J490" s="153">
        <f>ROUND(I490*H490,2)</f>
        <v>0</v>
      </c>
      <c r="K490" s="154"/>
      <c r="L490" s="34"/>
      <c r="M490" s="155" t="s">
        <v>1</v>
      </c>
      <c r="N490" s="156" t="s">
        <v>40</v>
      </c>
      <c r="O490" s="60"/>
      <c r="P490" s="157">
        <f>O490*H490</f>
        <v>0</v>
      </c>
      <c r="Q490" s="157">
        <v>1.4319999999999999E-2</v>
      </c>
      <c r="R490" s="157">
        <f>Q490*H490</f>
        <v>2.0500512</v>
      </c>
      <c r="S490" s="157">
        <v>0</v>
      </c>
      <c r="T490" s="158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59" t="s">
        <v>133</v>
      </c>
      <c r="AT490" s="159" t="s">
        <v>129</v>
      </c>
      <c r="AU490" s="159" t="s">
        <v>134</v>
      </c>
      <c r="AY490" s="18" t="s">
        <v>127</v>
      </c>
      <c r="BE490" s="160">
        <f>IF(N490="základná",J490,0)</f>
        <v>0</v>
      </c>
      <c r="BF490" s="160">
        <f>IF(N490="znížená",J490,0)</f>
        <v>0</v>
      </c>
      <c r="BG490" s="160">
        <f>IF(N490="zákl. prenesená",J490,0)</f>
        <v>0</v>
      </c>
      <c r="BH490" s="160">
        <f>IF(N490="zníž. prenesená",J490,0)</f>
        <v>0</v>
      </c>
      <c r="BI490" s="160">
        <f>IF(N490="nulová",J490,0)</f>
        <v>0</v>
      </c>
      <c r="BJ490" s="18" t="s">
        <v>134</v>
      </c>
      <c r="BK490" s="160">
        <f>ROUND(I490*H490,2)</f>
        <v>0</v>
      </c>
      <c r="BL490" s="18" t="s">
        <v>133</v>
      </c>
      <c r="BM490" s="159" t="s">
        <v>595</v>
      </c>
    </row>
    <row r="491" spans="1:65" s="14" customFormat="1">
      <c r="B491" s="169"/>
      <c r="D491" s="162" t="s">
        <v>136</v>
      </c>
      <c r="E491" s="170" t="s">
        <v>1</v>
      </c>
      <c r="F491" s="171" t="s">
        <v>596</v>
      </c>
      <c r="H491" s="172">
        <v>71.760000000000005</v>
      </c>
      <c r="I491" s="173"/>
      <c r="L491" s="169"/>
      <c r="M491" s="174"/>
      <c r="N491" s="175"/>
      <c r="O491" s="175"/>
      <c r="P491" s="175"/>
      <c r="Q491" s="175"/>
      <c r="R491" s="175"/>
      <c r="S491" s="175"/>
      <c r="T491" s="176"/>
      <c r="AT491" s="170" t="s">
        <v>136</v>
      </c>
      <c r="AU491" s="170" t="s">
        <v>134</v>
      </c>
      <c r="AV491" s="14" t="s">
        <v>134</v>
      </c>
      <c r="AW491" s="14" t="s">
        <v>31</v>
      </c>
      <c r="AX491" s="14" t="s">
        <v>74</v>
      </c>
      <c r="AY491" s="170" t="s">
        <v>127</v>
      </c>
    </row>
    <row r="492" spans="1:65" s="14" customFormat="1">
      <c r="B492" s="169"/>
      <c r="D492" s="162" t="s">
        <v>136</v>
      </c>
      <c r="E492" s="170" t="s">
        <v>1</v>
      </c>
      <c r="F492" s="171" t="s">
        <v>597</v>
      </c>
      <c r="H492" s="172">
        <v>85.56</v>
      </c>
      <c r="I492" s="173"/>
      <c r="L492" s="169"/>
      <c r="M492" s="174"/>
      <c r="N492" s="175"/>
      <c r="O492" s="175"/>
      <c r="P492" s="175"/>
      <c r="Q492" s="175"/>
      <c r="R492" s="175"/>
      <c r="S492" s="175"/>
      <c r="T492" s="176"/>
      <c r="AT492" s="170" t="s">
        <v>136</v>
      </c>
      <c r="AU492" s="170" t="s">
        <v>134</v>
      </c>
      <c r="AV492" s="14" t="s">
        <v>134</v>
      </c>
      <c r="AW492" s="14" t="s">
        <v>31</v>
      </c>
      <c r="AX492" s="14" t="s">
        <v>74</v>
      </c>
      <c r="AY492" s="170" t="s">
        <v>127</v>
      </c>
    </row>
    <row r="493" spans="1:65" s="14" customFormat="1">
      <c r="B493" s="169"/>
      <c r="D493" s="162" t="s">
        <v>136</v>
      </c>
      <c r="E493" s="170" t="s">
        <v>1</v>
      </c>
      <c r="F493" s="171" t="s">
        <v>598</v>
      </c>
      <c r="H493" s="172">
        <v>-14.16</v>
      </c>
      <c r="I493" s="173"/>
      <c r="L493" s="169"/>
      <c r="M493" s="174"/>
      <c r="N493" s="175"/>
      <c r="O493" s="175"/>
      <c r="P493" s="175"/>
      <c r="Q493" s="175"/>
      <c r="R493" s="175"/>
      <c r="S493" s="175"/>
      <c r="T493" s="176"/>
      <c r="AT493" s="170" t="s">
        <v>136</v>
      </c>
      <c r="AU493" s="170" t="s">
        <v>134</v>
      </c>
      <c r="AV493" s="14" t="s">
        <v>134</v>
      </c>
      <c r="AW493" s="14" t="s">
        <v>31</v>
      </c>
      <c r="AX493" s="14" t="s">
        <v>74</v>
      </c>
      <c r="AY493" s="170" t="s">
        <v>127</v>
      </c>
    </row>
    <row r="494" spans="1:65" s="15" customFormat="1">
      <c r="B494" s="177"/>
      <c r="D494" s="162" t="s">
        <v>136</v>
      </c>
      <c r="E494" s="178" t="s">
        <v>1</v>
      </c>
      <c r="F494" s="179" t="s">
        <v>142</v>
      </c>
      <c r="H494" s="180">
        <v>143.16</v>
      </c>
      <c r="I494" s="181"/>
      <c r="L494" s="177"/>
      <c r="M494" s="182"/>
      <c r="N494" s="183"/>
      <c r="O494" s="183"/>
      <c r="P494" s="183"/>
      <c r="Q494" s="183"/>
      <c r="R494" s="183"/>
      <c r="S494" s="183"/>
      <c r="T494" s="184"/>
      <c r="AT494" s="178" t="s">
        <v>136</v>
      </c>
      <c r="AU494" s="178" t="s">
        <v>134</v>
      </c>
      <c r="AV494" s="15" t="s">
        <v>133</v>
      </c>
      <c r="AW494" s="15" t="s">
        <v>31</v>
      </c>
      <c r="AX494" s="15" t="s">
        <v>81</v>
      </c>
      <c r="AY494" s="178" t="s">
        <v>127</v>
      </c>
    </row>
    <row r="495" spans="1:65" s="2" customFormat="1" ht="24.2" customHeight="1">
      <c r="A495" s="33"/>
      <c r="B495" s="146"/>
      <c r="C495" s="147" t="s">
        <v>599</v>
      </c>
      <c r="D495" s="147" t="s">
        <v>129</v>
      </c>
      <c r="E495" s="148" t="s">
        <v>600</v>
      </c>
      <c r="F495" s="149" t="s">
        <v>601</v>
      </c>
      <c r="G495" s="150" t="s">
        <v>132</v>
      </c>
      <c r="H495" s="151">
        <v>121.529</v>
      </c>
      <c r="I495" s="152"/>
      <c r="J495" s="153">
        <f>ROUND(I495*H495,2)</f>
        <v>0</v>
      </c>
      <c r="K495" s="154"/>
      <c r="L495" s="34"/>
      <c r="M495" s="155" t="s">
        <v>1</v>
      </c>
      <c r="N495" s="156" t="s">
        <v>40</v>
      </c>
      <c r="O495" s="60"/>
      <c r="P495" s="157">
        <f>O495*H495</f>
        <v>0</v>
      </c>
      <c r="Q495" s="157">
        <v>2.19407</v>
      </c>
      <c r="R495" s="157">
        <f>Q495*H495</f>
        <v>266.64313303</v>
      </c>
      <c r="S495" s="157">
        <v>0</v>
      </c>
      <c r="T495" s="158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59" t="s">
        <v>133</v>
      </c>
      <c r="AT495" s="159" t="s">
        <v>129</v>
      </c>
      <c r="AU495" s="159" t="s">
        <v>134</v>
      </c>
      <c r="AY495" s="18" t="s">
        <v>127</v>
      </c>
      <c r="BE495" s="160">
        <f>IF(N495="základná",J495,0)</f>
        <v>0</v>
      </c>
      <c r="BF495" s="160">
        <f>IF(N495="znížená",J495,0)</f>
        <v>0</v>
      </c>
      <c r="BG495" s="160">
        <f>IF(N495="zákl. prenesená",J495,0)</f>
        <v>0</v>
      </c>
      <c r="BH495" s="160">
        <f>IF(N495="zníž. prenesená",J495,0)</f>
        <v>0</v>
      </c>
      <c r="BI495" s="160">
        <f>IF(N495="nulová",J495,0)</f>
        <v>0</v>
      </c>
      <c r="BJ495" s="18" t="s">
        <v>134</v>
      </c>
      <c r="BK495" s="160">
        <f>ROUND(I495*H495,2)</f>
        <v>0</v>
      </c>
      <c r="BL495" s="18" t="s">
        <v>133</v>
      </c>
      <c r="BM495" s="159" t="s">
        <v>602</v>
      </c>
    </row>
    <row r="496" spans="1:65" s="13" customFormat="1">
      <c r="B496" s="161"/>
      <c r="D496" s="162" t="s">
        <v>136</v>
      </c>
      <c r="E496" s="163" t="s">
        <v>1</v>
      </c>
      <c r="F496" s="164" t="s">
        <v>603</v>
      </c>
      <c r="H496" s="163" t="s">
        <v>1</v>
      </c>
      <c r="I496" s="165"/>
      <c r="L496" s="161"/>
      <c r="M496" s="166"/>
      <c r="N496" s="167"/>
      <c r="O496" s="167"/>
      <c r="P496" s="167"/>
      <c r="Q496" s="167"/>
      <c r="R496" s="167"/>
      <c r="S496" s="167"/>
      <c r="T496" s="168"/>
      <c r="AT496" s="163" t="s">
        <v>136</v>
      </c>
      <c r="AU496" s="163" t="s">
        <v>134</v>
      </c>
      <c r="AV496" s="13" t="s">
        <v>81</v>
      </c>
      <c r="AW496" s="13" t="s">
        <v>31</v>
      </c>
      <c r="AX496" s="13" t="s">
        <v>74</v>
      </c>
      <c r="AY496" s="163" t="s">
        <v>127</v>
      </c>
    </row>
    <row r="497" spans="1:65" s="14" customFormat="1">
      <c r="B497" s="169"/>
      <c r="D497" s="162" t="s">
        <v>136</v>
      </c>
      <c r="E497" s="170" t="s">
        <v>1</v>
      </c>
      <c r="F497" s="171" t="s">
        <v>604</v>
      </c>
      <c r="H497" s="172">
        <v>3.3170000000000002</v>
      </c>
      <c r="I497" s="173"/>
      <c r="L497" s="169"/>
      <c r="M497" s="174"/>
      <c r="N497" s="175"/>
      <c r="O497" s="175"/>
      <c r="P497" s="175"/>
      <c r="Q497" s="175"/>
      <c r="R497" s="175"/>
      <c r="S497" s="175"/>
      <c r="T497" s="176"/>
      <c r="AT497" s="170" t="s">
        <v>136</v>
      </c>
      <c r="AU497" s="170" t="s">
        <v>134</v>
      </c>
      <c r="AV497" s="14" t="s">
        <v>134</v>
      </c>
      <c r="AW497" s="14" t="s">
        <v>31</v>
      </c>
      <c r="AX497" s="14" t="s">
        <v>74</v>
      </c>
      <c r="AY497" s="170" t="s">
        <v>127</v>
      </c>
    </row>
    <row r="498" spans="1:65" s="14" customFormat="1">
      <c r="B498" s="169"/>
      <c r="D498" s="162" t="s">
        <v>136</v>
      </c>
      <c r="E498" s="170" t="s">
        <v>1</v>
      </c>
      <c r="F498" s="171" t="s">
        <v>605</v>
      </c>
      <c r="H498" s="172">
        <v>35.552999999999997</v>
      </c>
      <c r="I498" s="173"/>
      <c r="L498" s="169"/>
      <c r="M498" s="174"/>
      <c r="N498" s="175"/>
      <c r="O498" s="175"/>
      <c r="P498" s="175"/>
      <c r="Q498" s="175"/>
      <c r="R498" s="175"/>
      <c r="S498" s="175"/>
      <c r="T498" s="176"/>
      <c r="AT498" s="170" t="s">
        <v>136</v>
      </c>
      <c r="AU498" s="170" t="s">
        <v>134</v>
      </c>
      <c r="AV498" s="14" t="s">
        <v>134</v>
      </c>
      <c r="AW498" s="14" t="s">
        <v>31</v>
      </c>
      <c r="AX498" s="14" t="s">
        <v>74</v>
      </c>
      <c r="AY498" s="170" t="s">
        <v>127</v>
      </c>
    </row>
    <row r="499" spans="1:65" s="14" customFormat="1">
      <c r="B499" s="169"/>
      <c r="D499" s="162" t="s">
        <v>136</v>
      </c>
      <c r="E499" s="170" t="s">
        <v>1</v>
      </c>
      <c r="F499" s="171" t="s">
        <v>606</v>
      </c>
      <c r="H499" s="172">
        <v>7.1849999999999996</v>
      </c>
      <c r="I499" s="173"/>
      <c r="L499" s="169"/>
      <c r="M499" s="174"/>
      <c r="N499" s="175"/>
      <c r="O499" s="175"/>
      <c r="P499" s="175"/>
      <c r="Q499" s="175"/>
      <c r="R499" s="175"/>
      <c r="S499" s="175"/>
      <c r="T499" s="176"/>
      <c r="AT499" s="170" t="s">
        <v>136</v>
      </c>
      <c r="AU499" s="170" t="s">
        <v>134</v>
      </c>
      <c r="AV499" s="14" t="s">
        <v>134</v>
      </c>
      <c r="AW499" s="14" t="s">
        <v>31</v>
      </c>
      <c r="AX499" s="14" t="s">
        <v>74</v>
      </c>
      <c r="AY499" s="170" t="s">
        <v>127</v>
      </c>
    </row>
    <row r="500" spans="1:65" s="14" customFormat="1">
      <c r="B500" s="169"/>
      <c r="D500" s="162" t="s">
        <v>136</v>
      </c>
      <c r="E500" s="170" t="s">
        <v>1</v>
      </c>
      <c r="F500" s="171" t="s">
        <v>607</v>
      </c>
      <c r="H500" s="172">
        <v>75.474000000000004</v>
      </c>
      <c r="I500" s="173"/>
      <c r="L500" s="169"/>
      <c r="M500" s="174"/>
      <c r="N500" s="175"/>
      <c r="O500" s="175"/>
      <c r="P500" s="175"/>
      <c r="Q500" s="175"/>
      <c r="R500" s="175"/>
      <c r="S500" s="175"/>
      <c r="T500" s="176"/>
      <c r="AT500" s="170" t="s">
        <v>136</v>
      </c>
      <c r="AU500" s="170" t="s">
        <v>134</v>
      </c>
      <c r="AV500" s="14" t="s">
        <v>134</v>
      </c>
      <c r="AW500" s="14" t="s">
        <v>31</v>
      </c>
      <c r="AX500" s="14" t="s">
        <v>74</v>
      </c>
      <c r="AY500" s="170" t="s">
        <v>127</v>
      </c>
    </row>
    <row r="501" spans="1:65" s="15" customFormat="1">
      <c r="B501" s="177"/>
      <c r="D501" s="162" t="s">
        <v>136</v>
      </c>
      <c r="E501" s="178" t="s">
        <v>1</v>
      </c>
      <c r="F501" s="179" t="s">
        <v>142</v>
      </c>
      <c r="H501" s="180">
        <v>121.529</v>
      </c>
      <c r="I501" s="181"/>
      <c r="L501" s="177"/>
      <c r="M501" s="182"/>
      <c r="N501" s="183"/>
      <c r="O501" s="183"/>
      <c r="P501" s="183"/>
      <c r="Q501" s="183"/>
      <c r="R501" s="183"/>
      <c r="S501" s="183"/>
      <c r="T501" s="184"/>
      <c r="AT501" s="178" t="s">
        <v>136</v>
      </c>
      <c r="AU501" s="178" t="s">
        <v>134</v>
      </c>
      <c r="AV501" s="15" t="s">
        <v>133</v>
      </c>
      <c r="AW501" s="15" t="s">
        <v>31</v>
      </c>
      <c r="AX501" s="15" t="s">
        <v>81</v>
      </c>
      <c r="AY501" s="178" t="s">
        <v>127</v>
      </c>
    </row>
    <row r="502" spans="1:65" s="2" customFormat="1" ht="24.2" customHeight="1">
      <c r="A502" s="33"/>
      <c r="B502" s="146"/>
      <c r="C502" s="147" t="s">
        <v>608</v>
      </c>
      <c r="D502" s="147" t="s">
        <v>129</v>
      </c>
      <c r="E502" s="148" t="s">
        <v>609</v>
      </c>
      <c r="F502" s="149" t="s">
        <v>610</v>
      </c>
      <c r="G502" s="150" t="s">
        <v>132</v>
      </c>
      <c r="H502" s="151">
        <v>290.541</v>
      </c>
      <c r="I502" s="152"/>
      <c r="J502" s="153">
        <f>ROUND(I502*H502,2)</f>
        <v>0</v>
      </c>
      <c r="K502" s="154"/>
      <c r="L502" s="34"/>
      <c r="M502" s="155" t="s">
        <v>1</v>
      </c>
      <c r="N502" s="156" t="s">
        <v>40</v>
      </c>
      <c r="O502" s="60"/>
      <c r="P502" s="157">
        <f>O502*H502</f>
        <v>0</v>
      </c>
      <c r="Q502" s="157">
        <v>2.19407</v>
      </c>
      <c r="R502" s="157">
        <f>Q502*H502</f>
        <v>637.46729186999994</v>
      </c>
      <c r="S502" s="157">
        <v>0</v>
      </c>
      <c r="T502" s="158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59" t="s">
        <v>133</v>
      </c>
      <c r="AT502" s="159" t="s">
        <v>129</v>
      </c>
      <c r="AU502" s="159" t="s">
        <v>134</v>
      </c>
      <c r="AY502" s="18" t="s">
        <v>127</v>
      </c>
      <c r="BE502" s="160">
        <f>IF(N502="základná",J502,0)</f>
        <v>0</v>
      </c>
      <c r="BF502" s="160">
        <f>IF(N502="znížená",J502,0)</f>
        <v>0</v>
      </c>
      <c r="BG502" s="160">
        <f>IF(N502="zákl. prenesená",J502,0)</f>
        <v>0</v>
      </c>
      <c r="BH502" s="160">
        <f>IF(N502="zníž. prenesená",J502,0)</f>
        <v>0</v>
      </c>
      <c r="BI502" s="160">
        <f>IF(N502="nulová",J502,0)</f>
        <v>0</v>
      </c>
      <c r="BJ502" s="18" t="s">
        <v>134</v>
      </c>
      <c r="BK502" s="160">
        <f>ROUND(I502*H502,2)</f>
        <v>0</v>
      </c>
      <c r="BL502" s="18" t="s">
        <v>133</v>
      </c>
      <c r="BM502" s="159" t="s">
        <v>611</v>
      </c>
    </row>
    <row r="503" spans="1:65" s="13" customFormat="1">
      <c r="B503" s="161"/>
      <c r="D503" s="162" t="s">
        <v>136</v>
      </c>
      <c r="E503" s="163" t="s">
        <v>1</v>
      </c>
      <c r="F503" s="164" t="s">
        <v>612</v>
      </c>
      <c r="H503" s="163" t="s">
        <v>1</v>
      </c>
      <c r="I503" s="165"/>
      <c r="L503" s="161"/>
      <c r="M503" s="166"/>
      <c r="N503" s="167"/>
      <c r="O503" s="167"/>
      <c r="P503" s="167"/>
      <c r="Q503" s="167"/>
      <c r="R503" s="167"/>
      <c r="S503" s="167"/>
      <c r="T503" s="168"/>
      <c r="AT503" s="163" t="s">
        <v>136</v>
      </c>
      <c r="AU503" s="163" t="s">
        <v>134</v>
      </c>
      <c r="AV503" s="13" t="s">
        <v>81</v>
      </c>
      <c r="AW503" s="13" t="s">
        <v>31</v>
      </c>
      <c r="AX503" s="13" t="s">
        <v>74</v>
      </c>
      <c r="AY503" s="163" t="s">
        <v>127</v>
      </c>
    </row>
    <row r="504" spans="1:65" s="14" customFormat="1">
      <c r="B504" s="169"/>
      <c r="D504" s="162" t="s">
        <v>136</v>
      </c>
      <c r="E504" s="170" t="s">
        <v>1</v>
      </c>
      <c r="F504" s="171" t="s">
        <v>613</v>
      </c>
      <c r="H504" s="172">
        <v>290.541</v>
      </c>
      <c r="I504" s="173"/>
      <c r="L504" s="169"/>
      <c r="M504" s="174"/>
      <c r="N504" s="175"/>
      <c r="O504" s="175"/>
      <c r="P504" s="175"/>
      <c r="Q504" s="175"/>
      <c r="R504" s="175"/>
      <c r="S504" s="175"/>
      <c r="T504" s="176"/>
      <c r="AT504" s="170" t="s">
        <v>136</v>
      </c>
      <c r="AU504" s="170" t="s">
        <v>134</v>
      </c>
      <c r="AV504" s="14" t="s">
        <v>134</v>
      </c>
      <c r="AW504" s="14" t="s">
        <v>31</v>
      </c>
      <c r="AX504" s="14" t="s">
        <v>81</v>
      </c>
      <c r="AY504" s="170" t="s">
        <v>127</v>
      </c>
    </row>
    <row r="505" spans="1:65" s="2" customFormat="1" ht="33" customHeight="1">
      <c r="A505" s="33"/>
      <c r="B505" s="146"/>
      <c r="C505" s="147" t="s">
        <v>614</v>
      </c>
      <c r="D505" s="147" t="s">
        <v>129</v>
      </c>
      <c r="E505" s="148" t="s">
        <v>615</v>
      </c>
      <c r="F505" s="149" t="s">
        <v>616</v>
      </c>
      <c r="G505" s="150" t="s">
        <v>132</v>
      </c>
      <c r="H505" s="151">
        <v>121.529</v>
      </c>
      <c r="I505" s="152"/>
      <c r="J505" s="153">
        <f>ROUND(I505*H505,2)</f>
        <v>0</v>
      </c>
      <c r="K505" s="154"/>
      <c r="L505" s="34"/>
      <c r="M505" s="155" t="s">
        <v>1</v>
      </c>
      <c r="N505" s="156" t="s">
        <v>40</v>
      </c>
      <c r="O505" s="60"/>
      <c r="P505" s="157">
        <f>O505*H505</f>
        <v>0</v>
      </c>
      <c r="Q505" s="157">
        <v>0</v>
      </c>
      <c r="R505" s="157">
        <f>Q505*H505</f>
        <v>0</v>
      </c>
      <c r="S505" s="157">
        <v>0</v>
      </c>
      <c r="T505" s="158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59" t="s">
        <v>133</v>
      </c>
      <c r="AT505" s="159" t="s">
        <v>129</v>
      </c>
      <c r="AU505" s="159" t="s">
        <v>134</v>
      </c>
      <c r="AY505" s="18" t="s">
        <v>127</v>
      </c>
      <c r="BE505" s="160">
        <f>IF(N505="základná",J505,0)</f>
        <v>0</v>
      </c>
      <c r="BF505" s="160">
        <f>IF(N505="znížená",J505,0)</f>
        <v>0</v>
      </c>
      <c r="BG505" s="160">
        <f>IF(N505="zákl. prenesená",J505,0)</f>
        <v>0</v>
      </c>
      <c r="BH505" s="160">
        <f>IF(N505="zníž. prenesená",J505,0)</f>
        <v>0</v>
      </c>
      <c r="BI505" s="160">
        <f>IF(N505="nulová",J505,0)</f>
        <v>0</v>
      </c>
      <c r="BJ505" s="18" t="s">
        <v>134</v>
      </c>
      <c r="BK505" s="160">
        <f>ROUND(I505*H505,2)</f>
        <v>0</v>
      </c>
      <c r="BL505" s="18" t="s">
        <v>133</v>
      </c>
      <c r="BM505" s="159" t="s">
        <v>617</v>
      </c>
    </row>
    <row r="506" spans="1:65" s="2" customFormat="1" ht="33" customHeight="1">
      <c r="A506" s="33"/>
      <c r="B506" s="146"/>
      <c r="C506" s="147" t="s">
        <v>618</v>
      </c>
      <c r="D506" s="147" t="s">
        <v>129</v>
      </c>
      <c r="E506" s="148" t="s">
        <v>619</v>
      </c>
      <c r="F506" s="149" t="s">
        <v>620</v>
      </c>
      <c r="G506" s="150" t="s">
        <v>132</v>
      </c>
      <c r="H506" s="151">
        <v>290.541</v>
      </c>
      <c r="I506" s="152"/>
      <c r="J506" s="153">
        <f>ROUND(I506*H506,2)</f>
        <v>0</v>
      </c>
      <c r="K506" s="154"/>
      <c r="L506" s="34"/>
      <c r="M506" s="155" t="s">
        <v>1</v>
      </c>
      <c r="N506" s="156" t="s">
        <v>40</v>
      </c>
      <c r="O506" s="60"/>
      <c r="P506" s="157">
        <f>O506*H506</f>
        <v>0</v>
      </c>
      <c r="Q506" s="157">
        <v>0</v>
      </c>
      <c r="R506" s="157">
        <f>Q506*H506</f>
        <v>0</v>
      </c>
      <c r="S506" s="157">
        <v>0</v>
      </c>
      <c r="T506" s="158">
        <f>S506*H506</f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59" t="s">
        <v>133</v>
      </c>
      <c r="AT506" s="159" t="s">
        <v>129</v>
      </c>
      <c r="AU506" s="159" t="s">
        <v>134</v>
      </c>
      <c r="AY506" s="18" t="s">
        <v>127</v>
      </c>
      <c r="BE506" s="160">
        <f>IF(N506="základná",J506,0)</f>
        <v>0</v>
      </c>
      <c r="BF506" s="160">
        <f>IF(N506="znížená",J506,0)</f>
        <v>0</v>
      </c>
      <c r="BG506" s="160">
        <f>IF(N506="zákl. prenesená",J506,0)</f>
        <v>0</v>
      </c>
      <c r="BH506" s="160">
        <f>IF(N506="zníž. prenesená",J506,0)</f>
        <v>0</v>
      </c>
      <c r="BI506" s="160">
        <f>IF(N506="nulová",J506,0)</f>
        <v>0</v>
      </c>
      <c r="BJ506" s="18" t="s">
        <v>134</v>
      </c>
      <c r="BK506" s="160">
        <f>ROUND(I506*H506,2)</f>
        <v>0</v>
      </c>
      <c r="BL506" s="18" t="s">
        <v>133</v>
      </c>
      <c r="BM506" s="159" t="s">
        <v>621</v>
      </c>
    </row>
    <row r="507" spans="1:65" s="2" customFormat="1" ht="33" customHeight="1">
      <c r="A507" s="33"/>
      <c r="B507" s="146"/>
      <c r="C507" s="147" t="s">
        <v>622</v>
      </c>
      <c r="D507" s="147" t="s">
        <v>129</v>
      </c>
      <c r="E507" s="148" t="s">
        <v>623</v>
      </c>
      <c r="F507" s="149" t="s">
        <v>624</v>
      </c>
      <c r="G507" s="150" t="s">
        <v>188</v>
      </c>
      <c r="H507" s="151">
        <v>12.551</v>
      </c>
      <c r="I507" s="152"/>
      <c r="J507" s="153">
        <f>ROUND(I507*H507,2)</f>
        <v>0</v>
      </c>
      <c r="K507" s="154"/>
      <c r="L507" s="34"/>
      <c r="M507" s="155" t="s">
        <v>1</v>
      </c>
      <c r="N507" s="156" t="s">
        <v>40</v>
      </c>
      <c r="O507" s="60"/>
      <c r="P507" s="157">
        <f>O507*H507</f>
        <v>0</v>
      </c>
      <c r="Q507" s="157">
        <v>1.20296</v>
      </c>
      <c r="R507" s="157">
        <f>Q507*H507</f>
        <v>15.098350960000001</v>
      </c>
      <c r="S507" s="157">
        <v>0</v>
      </c>
      <c r="T507" s="158">
        <f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59" t="s">
        <v>133</v>
      </c>
      <c r="AT507" s="159" t="s">
        <v>129</v>
      </c>
      <c r="AU507" s="159" t="s">
        <v>134</v>
      </c>
      <c r="AY507" s="18" t="s">
        <v>127</v>
      </c>
      <c r="BE507" s="160">
        <f>IF(N507="základná",J507,0)</f>
        <v>0</v>
      </c>
      <c r="BF507" s="160">
        <f>IF(N507="znížená",J507,0)</f>
        <v>0</v>
      </c>
      <c r="BG507" s="160">
        <f>IF(N507="zákl. prenesená",J507,0)</f>
        <v>0</v>
      </c>
      <c r="BH507" s="160">
        <f>IF(N507="zníž. prenesená",J507,0)</f>
        <v>0</v>
      </c>
      <c r="BI507" s="160">
        <f>IF(N507="nulová",J507,0)</f>
        <v>0</v>
      </c>
      <c r="BJ507" s="18" t="s">
        <v>134</v>
      </c>
      <c r="BK507" s="160">
        <f>ROUND(I507*H507,2)</f>
        <v>0</v>
      </c>
      <c r="BL507" s="18" t="s">
        <v>133</v>
      </c>
      <c r="BM507" s="159" t="s">
        <v>625</v>
      </c>
    </row>
    <row r="508" spans="1:65" s="13" customFormat="1">
      <c r="B508" s="161"/>
      <c r="D508" s="162" t="s">
        <v>136</v>
      </c>
      <c r="E508" s="163" t="s">
        <v>1</v>
      </c>
      <c r="F508" s="164" t="s">
        <v>626</v>
      </c>
      <c r="H508" s="163" t="s">
        <v>1</v>
      </c>
      <c r="I508" s="165"/>
      <c r="L508" s="161"/>
      <c r="M508" s="166"/>
      <c r="N508" s="167"/>
      <c r="O508" s="167"/>
      <c r="P508" s="167"/>
      <c r="Q508" s="167"/>
      <c r="R508" s="167"/>
      <c r="S508" s="167"/>
      <c r="T508" s="168"/>
      <c r="AT508" s="163" t="s">
        <v>136</v>
      </c>
      <c r="AU508" s="163" t="s">
        <v>134</v>
      </c>
      <c r="AV508" s="13" t="s">
        <v>81</v>
      </c>
      <c r="AW508" s="13" t="s">
        <v>31</v>
      </c>
      <c r="AX508" s="13" t="s">
        <v>74</v>
      </c>
      <c r="AY508" s="163" t="s">
        <v>127</v>
      </c>
    </row>
    <row r="509" spans="1:65" s="14" customFormat="1">
      <c r="B509" s="169"/>
      <c r="D509" s="162" t="s">
        <v>136</v>
      </c>
      <c r="E509" s="170" t="s">
        <v>1</v>
      </c>
      <c r="F509" s="171" t="s">
        <v>627</v>
      </c>
      <c r="H509" s="172">
        <v>9.3239999999999998</v>
      </c>
      <c r="I509" s="173"/>
      <c r="L509" s="169"/>
      <c r="M509" s="174"/>
      <c r="N509" s="175"/>
      <c r="O509" s="175"/>
      <c r="P509" s="175"/>
      <c r="Q509" s="175"/>
      <c r="R509" s="175"/>
      <c r="S509" s="175"/>
      <c r="T509" s="176"/>
      <c r="AT509" s="170" t="s">
        <v>136</v>
      </c>
      <c r="AU509" s="170" t="s">
        <v>134</v>
      </c>
      <c r="AV509" s="14" t="s">
        <v>134</v>
      </c>
      <c r="AW509" s="14" t="s">
        <v>31</v>
      </c>
      <c r="AX509" s="14" t="s">
        <v>74</v>
      </c>
      <c r="AY509" s="170" t="s">
        <v>127</v>
      </c>
    </row>
    <row r="510" spans="1:65" s="13" customFormat="1">
      <c r="B510" s="161"/>
      <c r="D510" s="162" t="s">
        <v>136</v>
      </c>
      <c r="E510" s="163" t="s">
        <v>1</v>
      </c>
      <c r="F510" s="164" t="s">
        <v>628</v>
      </c>
      <c r="H510" s="163" t="s">
        <v>1</v>
      </c>
      <c r="I510" s="165"/>
      <c r="L510" s="161"/>
      <c r="M510" s="166"/>
      <c r="N510" s="167"/>
      <c r="O510" s="167"/>
      <c r="P510" s="167"/>
      <c r="Q510" s="167"/>
      <c r="R510" s="167"/>
      <c r="S510" s="167"/>
      <c r="T510" s="168"/>
      <c r="AT510" s="163" t="s">
        <v>136</v>
      </c>
      <c r="AU510" s="163" t="s">
        <v>134</v>
      </c>
      <c r="AV510" s="13" t="s">
        <v>81</v>
      </c>
      <c r="AW510" s="13" t="s">
        <v>31</v>
      </c>
      <c r="AX510" s="13" t="s">
        <v>74</v>
      </c>
      <c r="AY510" s="163" t="s">
        <v>127</v>
      </c>
    </row>
    <row r="511" spans="1:65" s="14" customFormat="1">
      <c r="B511" s="169"/>
      <c r="D511" s="162" t="s">
        <v>136</v>
      </c>
      <c r="E511" s="170" t="s">
        <v>1</v>
      </c>
      <c r="F511" s="171" t="s">
        <v>629</v>
      </c>
      <c r="H511" s="172">
        <v>3.2269999999999999</v>
      </c>
      <c r="I511" s="173"/>
      <c r="L511" s="169"/>
      <c r="M511" s="174"/>
      <c r="N511" s="175"/>
      <c r="O511" s="175"/>
      <c r="P511" s="175"/>
      <c r="Q511" s="175"/>
      <c r="R511" s="175"/>
      <c r="S511" s="175"/>
      <c r="T511" s="176"/>
      <c r="AT511" s="170" t="s">
        <v>136</v>
      </c>
      <c r="AU511" s="170" t="s">
        <v>134</v>
      </c>
      <c r="AV511" s="14" t="s">
        <v>134</v>
      </c>
      <c r="AW511" s="14" t="s">
        <v>31</v>
      </c>
      <c r="AX511" s="14" t="s">
        <v>74</v>
      </c>
      <c r="AY511" s="170" t="s">
        <v>127</v>
      </c>
    </row>
    <row r="512" spans="1:65" s="15" customFormat="1">
      <c r="B512" s="177"/>
      <c r="D512" s="162" t="s">
        <v>136</v>
      </c>
      <c r="E512" s="178" t="s">
        <v>1</v>
      </c>
      <c r="F512" s="179" t="s">
        <v>142</v>
      </c>
      <c r="H512" s="180">
        <v>12.551</v>
      </c>
      <c r="I512" s="181"/>
      <c r="L512" s="177"/>
      <c r="M512" s="182"/>
      <c r="N512" s="183"/>
      <c r="O512" s="183"/>
      <c r="P512" s="183"/>
      <c r="Q512" s="183"/>
      <c r="R512" s="183"/>
      <c r="S512" s="183"/>
      <c r="T512" s="184"/>
      <c r="AT512" s="178" t="s">
        <v>136</v>
      </c>
      <c r="AU512" s="178" t="s">
        <v>134</v>
      </c>
      <c r="AV512" s="15" t="s">
        <v>133</v>
      </c>
      <c r="AW512" s="15" t="s">
        <v>31</v>
      </c>
      <c r="AX512" s="15" t="s">
        <v>81</v>
      </c>
      <c r="AY512" s="178" t="s">
        <v>127</v>
      </c>
    </row>
    <row r="513" spans="1:65" s="2" customFormat="1" ht="21.75" customHeight="1">
      <c r="A513" s="33"/>
      <c r="B513" s="146"/>
      <c r="C513" s="147" t="s">
        <v>630</v>
      </c>
      <c r="D513" s="147" t="s">
        <v>129</v>
      </c>
      <c r="E513" s="148" t="s">
        <v>631</v>
      </c>
      <c r="F513" s="149" t="s">
        <v>632</v>
      </c>
      <c r="G513" s="150" t="s">
        <v>132</v>
      </c>
      <c r="H513" s="151">
        <v>359.72</v>
      </c>
      <c r="I513" s="152"/>
      <c r="J513" s="153">
        <f>ROUND(I513*H513,2)</f>
        <v>0</v>
      </c>
      <c r="K513" s="154"/>
      <c r="L513" s="34"/>
      <c r="M513" s="155" t="s">
        <v>1</v>
      </c>
      <c r="N513" s="156" t="s">
        <v>40</v>
      </c>
      <c r="O513" s="60"/>
      <c r="P513" s="157">
        <f>O513*H513</f>
        <v>0</v>
      </c>
      <c r="Q513" s="157">
        <v>1.837</v>
      </c>
      <c r="R513" s="157">
        <f>Q513*H513</f>
        <v>660.80564000000004</v>
      </c>
      <c r="S513" s="157">
        <v>0</v>
      </c>
      <c r="T513" s="158">
        <f>S513*H513</f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59" t="s">
        <v>133</v>
      </c>
      <c r="AT513" s="159" t="s">
        <v>129</v>
      </c>
      <c r="AU513" s="159" t="s">
        <v>134</v>
      </c>
      <c r="AY513" s="18" t="s">
        <v>127</v>
      </c>
      <c r="BE513" s="160">
        <f>IF(N513="základná",J513,0)</f>
        <v>0</v>
      </c>
      <c r="BF513" s="160">
        <f>IF(N513="znížená",J513,0)</f>
        <v>0</v>
      </c>
      <c r="BG513" s="160">
        <f>IF(N513="zákl. prenesená",J513,0)</f>
        <v>0</v>
      </c>
      <c r="BH513" s="160">
        <f>IF(N513="zníž. prenesená",J513,0)</f>
        <v>0</v>
      </c>
      <c r="BI513" s="160">
        <f>IF(N513="nulová",J513,0)</f>
        <v>0</v>
      </c>
      <c r="BJ513" s="18" t="s">
        <v>134</v>
      </c>
      <c r="BK513" s="160">
        <f>ROUND(I513*H513,2)</f>
        <v>0</v>
      </c>
      <c r="BL513" s="18" t="s">
        <v>133</v>
      </c>
      <c r="BM513" s="159" t="s">
        <v>633</v>
      </c>
    </row>
    <row r="514" spans="1:65" s="14" customFormat="1">
      <c r="B514" s="169"/>
      <c r="D514" s="162" t="s">
        <v>136</v>
      </c>
      <c r="E514" s="170" t="s">
        <v>1</v>
      </c>
      <c r="F514" s="171" t="s">
        <v>634</v>
      </c>
      <c r="H514" s="172">
        <v>359.72</v>
      </c>
      <c r="I514" s="173"/>
      <c r="L514" s="169"/>
      <c r="M514" s="174"/>
      <c r="N514" s="175"/>
      <c r="O514" s="175"/>
      <c r="P514" s="175"/>
      <c r="Q514" s="175"/>
      <c r="R514" s="175"/>
      <c r="S514" s="175"/>
      <c r="T514" s="176"/>
      <c r="AT514" s="170" t="s">
        <v>136</v>
      </c>
      <c r="AU514" s="170" t="s">
        <v>134</v>
      </c>
      <c r="AV514" s="14" t="s">
        <v>134</v>
      </c>
      <c r="AW514" s="14" t="s">
        <v>31</v>
      </c>
      <c r="AX514" s="14" t="s">
        <v>81</v>
      </c>
      <c r="AY514" s="170" t="s">
        <v>127</v>
      </c>
    </row>
    <row r="515" spans="1:65" s="2" customFormat="1" ht="16.5" customHeight="1">
      <c r="A515" s="33"/>
      <c r="B515" s="146"/>
      <c r="C515" s="147" t="s">
        <v>635</v>
      </c>
      <c r="D515" s="147" t="s">
        <v>129</v>
      </c>
      <c r="E515" s="148" t="s">
        <v>636</v>
      </c>
      <c r="F515" s="149" t="s">
        <v>637</v>
      </c>
      <c r="G515" s="150" t="s">
        <v>132</v>
      </c>
      <c r="H515" s="151">
        <v>61.365000000000002</v>
      </c>
      <c r="I515" s="152"/>
      <c r="J515" s="153">
        <f>ROUND(I515*H515,2)</f>
        <v>0</v>
      </c>
      <c r="K515" s="154"/>
      <c r="L515" s="34"/>
      <c r="M515" s="155" t="s">
        <v>1</v>
      </c>
      <c r="N515" s="156" t="s">
        <v>40</v>
      </c>
      <c r="O515" s="60"/>
      <c r="P515" s="157">
        <f>O515*H515</f>
        <v>0</v>
      </c>
      <c r="Q515" s="157">
        <v>1.837</v>
      </c>
      <c r="R515" s="157">
        <f>Q515*H515</f>
        <v>112.72750500000001</v>
      </c>
      <c r="S515" s="157">
        <v>0</v>
      </c>
      <c r="T515" s="158">
        <f>S515*H515</f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59" t="s">
        <v>133</v>
      </c>
      <c r="AT515" s="159" t="s">
        <v>129</v>
      </c>
      <c r="AU515" s="159" t="s">
        <v>134</v>
      </c>
      <c r="AY515" s="18" t="s">
        <v>127</v>
      </c>
      <c r="BE515" s="160">
        <f>IF(N515="základná",J515,0)</f>
        <v>0</v>
      </c>
      <c r="BF515" s="160">
        <f>IF(N515="znížená",J515,0)</f>
        <v>0</v>
      </c>
      <c r="BG515" s="160">
        <f>IF(N515="zákl. prenesená",J515,0)</f>
        <v>0</v>
      </c>
      <c r="BH515" s="160">
        <f>IF(N515="zníž. prenesená",J515,0)</f>
        <v>0</v>
      </c>
      <c r="BI515" s="160">
        <f>IF(N515="nulová",J515,0)</f>
        <v>0</v>
      </c>
      <c r="BJ515" s="18" t="s">
        <v>134</v>
      </c>
      <c r="BK515" s="160">
        <f>ROUND(I515*H515,2)</f>
        <v>0</v>
      </c>
      <c r="BL515" s="18" t="s">
        <v>133</v>
      </c>
      <c r="BM515" s="159" t="s">
        <v>638</v>
      </c>
    </row>
    <row r="516" spans="1:65" s="14" customFormat="1">
      <c r="B516" s="169"/>
      <c r="D516" s="162" t="s">
        <v>136</v>
      </c>
      <c r="E516" s="170" t="s">
        <v>1</v>
      </c>
      <c r="F516" s="171" t="s">
        <v>639</v>
      </c>
      <c r="H516" s="172">
        <v>61.365000000000002</v>
      </c>
      <c r="I516" s="173"/>
      <c r="L516" s="169"/>
      <c r="M516" s="174"/>
      <c r="N516" s="175"/>
      <c r="O516" s="175"/>
      <c r="P516" s="175"/>
      <c r="Q516" s="175"/>
      <c r="R516" s="175"/>
      <c r="S516" s="175"/>
      <c r="T516" s="176"/>
      <c r="AT516" s="170" t="s">
        <v>136</v>
      </c>
      <c r="AU516" s="170" t="s">
        <v>134</v>
      </c>
      <c r="AV516" s="14" t="s">
        <v>134</v>
      </c>
      <c r="AW516" s="14" t="s">
        <v>31</v>
      </c>
      <c r="AX516" s="14" t="s">
        <v>81</v>
      </c>
      <c r="AY516" s="170" t="s">
        <v>127</v>
      </c>
    </row>
    <row r="517" spans="1:65" s="2" customFormat="1" ht="24.2" customHeight="1">
      <c r="A517" s="33"/>
      <c r="B517" s="146"/>
      <c r="C517" s="147" t="s">
        <v>640</v>
      </c>
      <c r="D517" s="147" t="s">
        <v>129</v>
      </c>
      <c r="E517" s="148" t="s">
        <v>641</v>
      </c>
      <c r="F517" s="149" t="s">
        <v>642</v>
      </c>
      <c r="G517" s="150" t="s">
        <v>194</v>
      </c>
      <c r="H517" s="151">
        <v>1820.12</v>
      </c>
      <c r="I517" s="152"/>
      <c r="J517" s="153">
        <f>ROUND(I517*H517,2)</f>
        <v>0</v>
      </c>
      <c r="K517" s="154"/>
      <c r="L517" s="34"/>
      <c r="M517" s="155" t="s">
        <v>1</v>
      </c>
      <c r="N517" s="156" t="s">
        <v>40</v>
      </c>
      <c r="O517" s="60"/>
      <c r="P517" s="157">
        <f>O517*H517</f>
        <v>0</v>
      </c>
      <c r="Q517" s="157">
        <v>6.5300000000000002E-3</v>
      </c>
      <c r="R517" s="157">
        <f>Q517*H517</f>
        <v>11.885383599999999</v>
      </c>
      <c r="S517" s="157">
        <v>0</v>
      </c>
      <c r="T517" s="158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59" t="s">
        <v>133</v>
      </c>
      <c r="AT517" s="159" t="s">
        <v>129</v>
      </c>
      <c r="AU517" s="159" t="s">
        <v>134</v>
      </c>
      <c r="AY517" s="18" t="s">
        <v>127</v>
      </c>
      <c r="BE517" s="160">
        <f>IF(N517="základná",J517,0)</f>
        <v>0</v>
      </c>
      <c r="BF517" s="160">
        <f>IF(N517="znížená",J517,0)</f>
        <v>0</v>
      </c>
      <c r="BG517" s="160">
        <f>IF(N517="zákl. prenesená",J517,0)</f>
        <v>0</v>
      </c>
      <c r="BH517" s="160">
        <f>IF(N517="zníž. prenesená",J517,0)</f>
        <v>0</v>
      </c>
      <c r="BI517" s="160">
        <f>IF(N517="nulová",J517,0)</f>
        <v>0</v>
      </c>
      <c r="BJ517" s="18" t="s">
        <v>134</v>
      </c>
      <c r="BK517" s="160">
        <f>ROUND(I517*H517,2)</f>
        <v>0</v>
      </c>
      <c r="BL517" s="18" t="s">
        <v>133</v>
      </c>
      <c r="BM517" s="159" t="s">
        <v>643</v>
      </c>
    </row>
    <row r="518" spans="1:65" s="13" customFormat="1">
      <c r="B518" s="161"/>
      <c r="D518" s="162" t="s">
        <v>136</v>
      </c>
      <c r="E518" s="163" t="s">
        <v>1</v>
      </c>
      <c r="F518" s="164" t="s">
        <v>644</v>
      </c>
      <c r="H518" s="163" t="s">
        <v>1</v>
      </c>
      <c r="I518" s="165"/>
      <c r="L518" s="161"/>
      <c r="M518" s="166"/>
      <c r="N518" s="167"/>
      <c r="O518" s="167"/>
      <c r="P518" s="167"/>
      <c r="Q518" s="167"/>
      <c r="R518" s="167"/>
      <c r="S518" s="167"/>
      <c r="T518" s="168"/>
      <c r="AT518" s="163" t="s">
        <v>136</v>
      </c>
      <c r="AU518" s="163" t="s">
        <v>134</v>
      </c>
      <c r="AV518" s="13" t="s">
        <v>81</v>
      </c>
      <c r="AW518" s="13" t="s">
        <v>31</v>
      </c>
      <c r="AX518" s="13" t="s">
        <v>74</v>
      </c>
      <c r="AY518" s="163" t="s">
        <v>127</v>
      </c>
    </row>
    <row r="519" spans="1:65" s="14" customFormat="1">
      <c r="B519" s="169"/>
      <c r="D519" s="162" t="s">
        <v>136</v>
      </c>
      <c r="E519" s="170" t="s">
        <v>1</v>
      </c>
      <c r="F519" s="171" t="s">
        <v>645</v>
      </c>
      <c r="H519" s="172">
        <v>1820.12</v>
      </c>
      <c r="I519" s="173"/>
      <c r="L519" s="169"/>
      <c r="M519" s="174"/>
      <c r="N519" s="175"/>
      <c r="O519" s="175"/>
      <c r="P519" s="175"/>
      <c r="Q519" s="175"/>
      <c r="R519" s="175"/>
      <c r="S519" s="175"/>
      <c r="T519" s="176"/>
      <c r="AT519" s="170" t="s">
        <v>136</v>
      </c>
      <c r="AU519" s="170" t="s">
        <v>134</v>
      </c>
      <c r="AV519" s="14" t="s">
        <v>134</v>
      </c>
      <c r="AW519" s="14" t="s">
        <v>31</v>
      </c>
      <c r="AX519" s="14" t="s">
        <v>81</v>
      </c>
      <c r="AY519" s="170" t="s">
        <v>127</v>
      </c>
    </row>
    <row r="520" spans="1:65" s="2" customFormat="1" ht="24.2" customHeight="1">
      <c r="A520" s="33"/>
      <c r="B520" s="146"/>
      <c r="C520" s="147" t="s">
        <v>646</v>
      </c>
      <c r="D520" s="147" t="s">
        <v>129</v>
      </c>
      <c r="E520" s="148" t="s">
        <v>647</v>
      </c>
      <c r="F520" s="149" t="s">
        <v>648</v>
      </c>
      <c r="G520" s="150" t="s">
        <v>194</v>
      </c>
      <c r="H520" s="151">
        <v>69.563999999999993</v>
      </c>
      <c r="I520" s="152"/>
      <c r="J520" s="153">
        <f>ROUND(I520*H520,2)</f>
        <v>0</v>
      </c>
      <c r="K520" s="154"/>
      <c r="L520" s="34"/>
      <c r="M520" s="155" t="s">
        <v>1</v>
      </c>
      <c r="N520" s="156" t="s">
        <v>40</v>
      </c>
      <c r="O520" s="60"/>
      <c r="P520" s="157">
        <f>O520*H520</f>
        <v>0</v>
      </c>
      <c r="Q520" s="157">
        <v>2.1219999999999999E-2</v>
      </c>
      <c r="R520" s="157">
        <f>Q520*H520</f>
        <v>1.4761480799999998</v>
      </c>
      <c r="S520" s="157">
        <v>0</v>
      </c>
      <c r="T520" s="158">
        <f>S520*H520</f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59" t="s">
        <v>133</v>
      </c>
      <c r="AT520" s="159" t="s">
        <v>129</v>
      </c>
      <c r="AU520" s="159" t="s">
        <v>134</v>
      </c>
      <c r="AY520" s="18" t="s">
        <v>127</v>
      </c>
      <c r="BE520" s="160">
        <f>IF(N520="základná",J520,0)</f>
        <v>0</v>
      </c>
      <c r="BF520" s="160">
        <f>IF(N520="znížená",J520,0)</f>
        <v>0</v>
      </c>
      <c r="BG520" s="160">
        <f>IF(N520="zákl. prenesená",J520,0)</f>
        <v>0</v>
      </c>
      <c r="BH520" s="160">
        <f>IF(N520="zníž. prenesená",J520,0)</f>
        <v>0</v>
      </c>
      <c r="BI520" s="160">
        <f>IF(N520="nulová",J520,0)</f>
        <v>0</v>
      </c>
      <c r="BJ520" s="18" t="s">
        <v>134</v>
      </c>
      <c r="BK520" s="160">
        <f>ROUND(I520*H520,2)</f>
        <v>0</v>
      </c>
      <c r="BL520" s="18" t="s">
        <v>133</v>
      </c>
      <c r="BM520" s="159" t="s">
        <v>649</v>
      </c>
    </row>
    <row r="521" spans="1:65" s="13" customFormat="1">
      <c r="B521" s="161"/>
      <c r="D521" s="162" t="s">
        <v>136</v>
      </c>
      <c r="E521" s="163" t="s">
        <v>1</v>
      </c>
      <c r="F521" s="164" t="s">
        <v>650</v>
      </c>
      <c r="H521" s="163" t="s">
        <v>1</v>
      </c>
      <c r="I521" s="165"/>
      <c r="L521" s="161"/>
      <c r="M521" s="166"/>
      <c r="N521" s="167"/>
      <c r="O521" s="167"/>
      <c r="P521" s="167"/>
      <c r="Q521" s="167"/>
      <c r="R521" s="167"/>
      <c r="S521" s="167"/>
      <c r="T521" s="168"/>
      <c r="AT521" s="163" t="s">
        <v>136</v>
      </c>
      <c r="AU521" s="163" t="s">
        <v>134</v>
      </c>
      <c r="AV521" s="13" t="s">
        <v>81</v>
      </c>
      <c r="AW521" s="13" t="s">
        <v>31</v>
      </c>
      <c r="AX521" s="13" t="s">
        <v>74</v>
      </c>
      <c r="AY521" s="163" t="s">
        <v>127</v>
      </c>
    </row>
    <row r="522" spans="1:65" s="13" customFormat="1">
      <c r="B522" s="161"/>
      <c r="D522" s="162" t="s">
        <v>136</v>
      </c>
      <c r="E522" s="163" t="s">
        <v>1</v>
      </c>
      <c r="F522" s="164" t="s">
        <v>651</v>
      </c>
      <c r="H522" s="163" t="s">
        <v>1</v>
      </c>
      <c r="I522" s="165"/>
      <c r="L522" s="161"/>
      <c r="M522" s="166"/>
      <c r="N522" s="167"/>
      <c r="O522" s="167"/>
      <c r="P522" s="167"/>
      <c r="Q522" s="167"/>
      <c r="R522" s="167"/>
      <c r="S522" s="167"/>
      <c r="T522" s="168"/>
      <c r="AT522" s="163" t="s">
        <v>136</v>
      </c>
      <c r="AU522" s="163" t="s">
        <v>134</v>
      </c>
      <c r="AV522" s="13" t="s">
        <v>81</v>
      </c>
      <c r="AW522" s="13" t="s">
        <v>31</v>
      </c>
      <c r="AX522" s="13" t="s">
        <v>74</v>
      </c>
      <c r="AY522" s="163" t="s">
        <v>127</v>
      </c>
    </row>
    <row r="523" spans="1:65" s="14" customFormat="1">
      <c r="B523" s="169"/>
      <c r="D523" s="162" t="s">
        <v>136</v>
      </c>
      <c r="E523" s="170" t="s">
        <v>1</v>
      </c>
      <c r="F523" s="171" t="s">
        <v>652</v>
      </c>
      <c r="H523" s="172">
        <v>34.781999999999996</v>
      </c>
      <c r="I523" s="173"/>
      <c r="L523" s="169"/>
      <c r="M523" s="174"/>
      <c r="N523" s="175"/>
      <c r="O523" s="175"/>
      <c r="P523" s="175"/>
      <c r="Q523" s="175"/>
      <c r="R523" s="175"/>
      <c r="S523" s="175"/>
      <c r="T523" s="176"/>
      <c r="AT523" s="170" t="s">
        <v>136</v>
      </c>
      <c r="AU523" s="170" t="s">
        <v>134</v>
      </c>
      <c r="AV523" s="14" t="s">
        <v>134</v>
      </c>
      <c r="AW523" s="14" t="s">
        <v>31</v>
      </c>
      <c r="AX523" s="14" t="s">
        <v>74</v>
      </c>
      <c r="AY523" s="170" t="s">
        <v>127</v>
      </c>
    </row>
    <row r="524" spans="1:65" s="14" customFormat="1">
      <c r="B524" s="169"/>
      <c r="D524" s="162" t="s">
        <v>136</v>
      </c>
      <c r="E524" s="170" t="s">
        <v>1</v>
      </c>
      <c r="F524" s="171" t="s">
        <v>652</v>
      </c>
      <c r="H524" s="172">
        <v>34.781999999999996</v>
      </c>
      <c r="I524" s="173"/>
      <c r="L524" s="169"/>
      <c r="M524" s="174"/>
      <c r="N524" s="175"/>
      <c r="O524" s="175"/>
      <c r="P524" s="175"/>
      <c r="Q524" s="175"/>
      <c r="R524" s="175"/>
      <c r="S524" s="175"/>
      <c r="T524" s="176"/>
      <c r="AT524" s="170" t="s">
        <v>136</v>
      </c>
      <c r="AU524" s="170" t="s">
        <v>134</v>
      </c>
      <c r="AV524" s="14" t="s">
        <v>134</v>
      </c>
      <c r="AW524" s="14" t="s">
        <v>31</v>
      </c>
      <c r="AX524" s="14" t="s">
        <v>74</v>
      </c>
      <c r="AY524" s="170" t="s">
        <v>127</v>
      </c>
    </row>
    <row r="525" spans="1:65" s="15" customFormat="1">
      <c r="B525" s="177"/>
      <c r="D525" s="162" t="s">
        <v>136</v>
      </c>
      <c r="E525" s="178" t="s">
        <v>1</v>
      </c>
      <c r="F525" s="179" t="s">
        <v>142</v>
      </c>
      <c r="H525" s="180">
        <v>69.563999999999993</v>
      </c>
      <c r="I525" s="181"/>
      <c r="L525" s="177"/>
      <c r="M525" s="182"/>
      <c r="N525" s="183"/>
      <c r="O525" s="183"/>
      <c r="P525" s="183"/>
      <c r="Q525" s="183"/>
      <c r="R525" s="183"/>
      <c r="S525" s="183"/>
      <c r="T525" s="184"/>
      <c r="AT525" s="178" t="s">
        <v>136</v>
      </c>
      <c r="AU525" s="178" t="s">
        <v>134</v>
      </c>
      <c r="AV525" s="15" t="s">
        <v>133</v>
      </c>
      <c r="AW525" s="15" t="s">
        <v>31</v>
      </c>
      <c r="AX525" s="15" t="s">
        <v>81</v>
      </c>
      <c r="AY525" s="178" t="s">
        <v>127</v>
      </c>
    </row>
    <row r="526" spans="1:65" s="12" customFormat="1" ht="22.7" customHeight="1">
      <c r="B526" s="133"/>
      <c r="D526" s="134" t="s">
        <v>73</v>
      </c>
      <c r="E526" s="144" t="s">
        <v>181</v>
      </c>
      <c r="F526" s="144" t="s">
        <v>653</v>
      </c>
      <c r="I526" s="136"/>
      <c r="J526" s="145">
        <f>BK526</f>
        <v>0</v>
      </c>
      <c r="L526" s="133"/>
      <c r="M526" s="138"/>
      <c r="N526" s="139"/>
      <c r="O526" s="139"/>
      <c r="P526" s="140">
        <f>SUM(P527:P545)</f>
        <v>0</v>
      </c>
      <c r="Q526" s="139"/>
      <c r="R526" s="140">
        <f>SUM(R527:R545)</f>
        <v>72.371114499999976</v>
      </c>
      <c r="S526" s="139"/>
      <c r="T526" s="141">
        <f>SUM(T527:T545)</f>
        <v>0</v>
      </c>
      <c r="AR526" s="134" t="s">
        <v>81</v>
      </c>
      <c r="AT526" s="142" t="s">
        <v>73</v>
      </c>
      <c r="AU526" s="142" t="s">
        <v>81</v>
      </c>
      <c r="AY526" s="134" t="s">
        <v>127</v>
      </c>
      <c r="BK526" s="143">
        <f>SUM(BK527:BK545)</f>
        <v>0</v>
      </c>
    </row>
    <row r="527" spans="1:65" s="2" customFormat="1" ht="33" customHeight="1">
      <c r="A527" s="33"/>
      <c r="B527" s="146"/>
      <c r="C527" s="147" t="s">
        <v>654</v>
      </c>
      <c r="D527" s="147" t="s">
        <v>129</v>
      </c>
      <c r="E527" s="148" t="s">
        <v>655</v>
      </c>
      <c r="F527" s="149" t="s">
        <v>656</v>
      </c>
      <c r="G527" s="150" t="s">
        <v>194</v>
      </c>
      <c r="H527" s="151">
        <v>1365</v>
      </c>
      <c r="I527" s="152"/>
      <c r="J527" s="153">
        <f>ROUND(I527*H527,2)</f>
        <v>0</v>
      </c>
      <c r="K527" s="154"/>
      <c r="L527" s="34"/>
      <c r="M527" s="155" t="s">
        <v>1</v>
      </c>
      <c r="N527" s="156" t="s">
        <v>40</v>
      </c>
      <c r="O527" s="60"/>
      <c r="P527" s="157">
        <f>O527*H527</f>
        <v>0</v>
      </c>
      <c r="Q527" s="157">
        <v>2.572E-2</v>
      </c>
      <c r="R527" s="157">
        <f>Q527*H527</f>
        <v>35.107799999999997</v>
      </c>
      <c r="S527" s="157">
        <v>0</v>
      </c>
      <c r="T527" s="158">
        <f>S527*H527</f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59" t="s">
        <v>133</v>
      </c>
      <c r="AT527" s="159" t="s">
        <v>129</v>
      </c>
      <c r="AU527" s="159" t="s">
        <v>134</v>
      </c>
      <c r="AY527" s="18" t="s">
        <v>127</v>
      </c>
      <c r="BE527" s="160">
        <f>IF(N527="základná",J527,0)</f>
        <v>0</v>
      </c>
      <c r="BF527" s="160">
        <f>IF(N527="znížená",J527,0)</f>
        <v>0</v>
      </c>
      <c r="BG527" s="160">
        <f>IF(N527="zákl. prenesená",J527,0)</f>
        <v>0</v>
      </c>
      <c r="BH527" s="160">
        <f>IF(N527="zníž. prenesená",J527,0)</f>
        <v>0</v>
      </c>
      <c r="BI527" s="160">
        <f>IF(N527="nulová",J527,0)</f>
        <v>0</v>
      </c>
      <c r="BJ527" s="18" t="s">
        <v>134</v>
      </c>
      <c r="BK527" s="160">
        <f>ROUND(I527*H527,2)</f>
        <v>0</v>
      </c>
      <c r="BL527" s="18" t="s">
        <v>133</v>
      </c>
      <c r="BM527" s="159" t="s">
        <v>657</v>
      </c>
    </row>
    <row r="528" spans="1:65" s="14" customFormat="1">
      <c r="B528" s="169"/>
      <c r="D528" s="162" t="s">
        <v>136</v>
      </c>
      <c r="E528" s="170" t="s">
        <v>1</v>
      </c>
      <c r="F528" s="171" t="s">
        <v>658</v>
      </c>
      <c r="H528" s="172">
        <v>1365</v>
      </c>
      <c r="I528" s="173"/>
      <c r="L528" s="169"/>
      <c r="M528" s="174"/>
      <c r="N528" s="175"/>
      <c r="O528" s="175"/>
      <c r="P528" s="175"/>
      <c r="Q528" s="175"/>
      <c r="R528" s="175"/>
      <c r="S528" s="175"/>
      <c r="T528" s="176"/>
      <c r="AT528" s="170" t="s">
        <v>136</v>
      </c>
      <c r="AU528" s="170" t="s">
        <v>134</v>
      </c>
      <c r="AV528" s="14" t="s">
        <v>134</v>
      </c>
      <c r="AW528" s="14" t="s">
        <v>31</v>
      </c>
      <c r="AX528" s="14" t="s">
        <v>81</v>
      </c>
      <c r="AY528" s="170" t="s">
        <v>127</v>
      </c>
    </row>
    <row r="529" spans="1:65" s="2" customFormat="1" ht="44.25" customHeight="1">
      <c r="A529" s="33"/>
      <c r="B529" s="146"/>
      <c r="C529" s="147" t="s">
        <v>659</v>
      </c>
      <c r="D529" s="147" t="s">
        <v>129</v>
      </c>
      <c r="E529" s="148" t="s">
        <v>660</v>
      </c>
      <c r="F529" s="149" t="s">
        <v>661</v>
      </c>
      <c r="G529" s="150" t="s">
        <v>194</v>
      </c>
      <c r="H529" s="151">
        <v>5460</v>
      </c>
      <c r="I529" s="152"/>
      <c r="J529" s="153">
        <f>ROUND(I529*H529,2)</f>
        <v>0</v>
      </c>
      <c r="K529" s="154"/>
      <c r="L529" s="34"/>
      <c r="M529" s="155" t="s">
        <v>1</v>
      </c>
      <c r="N529" s="156" t="s">
        <v>40</v>
      </c>
      <c r="O529" s="60"/>
      <c r="P529" s="157">
        <f>O529*H529</f>
        <v>0</v>
      </c>
      <c r="Q529" s="157">
        <v>0</v>
      </c>
      <c r="R529" s="157">
        <f>Q529*H529</f>
        <v>0</v>
      </c>
      <c r="S529" s="157">
        <v>0</v>
      </c>
      <c r="T529" s="158">
        <f>S529*H529</f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59" t="s">
        <v>133</v>
      </c>
      <c r="AT529" s="159" t="s">
        <v>129</v>
      </c>
      <c r="AU529" s="159" t="s">
        <v>134</v>
      </c>
      <c r="AY529" s="18" t="s">
        <v>127</v>
      </c>
      <c r="BE529" s="160">
        <f>IF(N529="základná",J529,0)</f>
        <v>0</v>
      </c>
      <c r="BF529" s="160">
        <f>IF(N529="znížená",J529,0)</f>
        <v>0</v>
      </c>
      <c r="BG529" s="160">
        <f>IF(N529="zákl. prenesená",J529,0)</f>
        <v>0</v>
      </c>
      <c r="BH529" s="160">
        <f>IF(N529="zníž. prenesená",J529,0)</f>
        <v>0</v>
      </c>
      <c r="BI529" s="160">
        <f>IF(N529="nulová",J529,0)</f>
        <v>0</v>
      </c>
      <c r="BJ529" s="18" t="s">
        <v>134</v>
      </c>
      <c r="BK529" s="160">
        <f>ROUND(I529*H529,2)</f>
        <v>0</v>
      </c>
      <c r="BL529" s="18" t="s">
        <v>133</v>
      </c>
      <c r="BM529" s="159" t="s">
        <v>662</v>
      </c>
    </row>
    <row r="530" spans="1:65" s="14" customFormat="1">
      <c r="B530" s="169"/>
      <c r="D530" s="162" t="s">
        <v>136</v>
      </c>
      <c r="E530" s="170" t="s">
        <v>1</v>
      </c>
      <c r="F530" s="171" t="s">
        <v>663</v>
      </c>
      <c r="H530" s="172">
        <v>5460</v>
      </c>
      <c r="I530" s="173"/>
      <c r="L530" s="169"/>
      <c r="M530" s="174"/>
      <c r="N530" s="175"/>
      <c r="O530" s="175"/>
      <c r="P530" s="175"/>
      <c r="Q530" s="175"/>
      <c r="R530" s="175"/>
      <c r="S530" s="175"/>
      <c r="T530" s="176"/>
      <c r="AT530" s="170" t="s">
        <v>136</v>
      </c>
      <c r="AU530" s="170" t="s">
        <v>134</v>
      </c>
      <c r="AV530" s="14" t="s">
        <v>134</v>
      </c>
      <c r="AW530" s="14" t="s">
        <v>31</v>
      </c>
      <c r="AX530" s="14" t="s">
        <v>81</v>
      </c>
      <c r="AY530" s="170" t="s">
        <v>127</v>
      </c>
    </row>
    <row r="531" spans="1:65" s="2" customFormat="1" ht="33" customHeight="1">
      <c r="A531" s="33"/>
      <c r="B531" s="146"/>
      <c r="C531" s="147" t="s">
        <v>664</v>
      </c>
      <c r="D531" s="147" t="s">
        <v>129</v>
      </c>
      <c r="E531" s="148" t="s">
        <v>665</v>
      </c>
      <c r="F531" s="149" t="s">
        <v>666</v>
      </c>
      <c r="G531" s="150" t="s">
        <v>194</v>
      </c>
      <c r="H531" s="151">
        <v>1365</v>
      </c>
      <c r="I531" s="152"/>
      <c r="J531" s="153">
        <f>ROUND(I531*H531,2)</f>
        <v>0</v>
      </c>
      <c r="K531" s="154"/>
      <c r="L531" s="34"/>
      <c r="M531" s="155" t="s">
        <v>1</v>
      </c>
      <c r="N531" s="156" t="s">
        <v>40</v>
      </c>
      <c r="O531" s="60"/>
      <c r="P531" s="157">
        <f>O531*H531</f>
        <v>0</v>
      </c>
      <c r="Q531" s="157">
        <v>2.572E-2</v>
      </c>
      <c r="R531" s="157">
        <f>Q531*H531</f>
        <v>35.107799999999997</v>
      </c>
      <c r="S531" s="157">
        <v>0</v>
      </c>
      <c r="T531" s="158">
        <f>S531*H531</f>
        <v>0</v>
      </c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R531" s="159" t="s">
        <v>133</v>
      </c>
      <c r="AT531" s="159" t="s">
        <v>129</v>
      </c>
      <c r="AU531" s="159" t="s">
        <v>134</v>
      </c>
      <c r="AY531" s="18" t="s">
        <v>127</v>
      </c>
      <c r="BE531" s="160">
        <f>IF(N531="základná",J531,0)</f>
        <v>0</v>
      </c>
      <c r="BF531" s="160">
        <f>IF(N531="znížená",J531,0)</f>
        <v>0</v>
      </c>
      <c r="BG531" s="160">
        <f>IF(N531="zákl. prenesená",J531,0)</f>
        <v>0</v>
      </c>
      <c r="BH531" s="160">
        <f>IF(N531="zníž. prenesená",J531,0)</f>
        <v>0</v>
      </c>
      <c r="BI531" s="160">
        <f>IF(N531="nulová",J531,0)</f>
        <v>0</v>
      </c>
      <c r="BJ531" s="18" t="s">
        <v>134</v>
      </c>
      <c r="BK531" s="160">
        <f>ROUND(I531*H531,2)</f>
        <v>0</v>
      </c>
      <c r="BL531" s="18" t="s">
        <v>133</v>
      </c>
      <c r="BM531" s="159" t="s">
        <v>667</v>
      </c>
    </row>
    <row r="532" spans="1:65" s="2" customFormat="1" ht="24.2" customHeight="1">
      <c r="A532" s="33"/>
      <c r="B532" s="146"/>
      <c r="C532" s="147" t="s">
        <v>668</v>
      </c>
      <c r="D532" s="147" t="s">
        <v>129</v>
      </c>
      <c r="E532" s="148" t="s">
        <v>669</v>
      </c>
      <c r="F532" s="149" t="s">
        <v>670</v>
      </c>
      <c r="G532" s="150" t="s">
        <v>194</v>
      </c>
      <c r="H532" s="151">
        <v>1003.84</v>
      </c>
      <c r="I532" s="152"/>
      <c r="J532" s="153">
        <f>ROUND(I532*H532,2)</f>
        <v>0</v>
      </c>
      <c r="K532" s="154"/>
      <c r="L532" s="34"/>
      <c r="M532" s="155" t="s">
        <v>1</v>
      </c>
      <c r="N532" s="156" t="s">
        <v>40</v>
      </c>
      <c r="O532" s="60"/>
      <c r="P532" s="157">
        <f>O532*H532</f>
        <v>0</v>
      </c>
      <c r="Q532" s="157">
        <v>1.92E-3</v>
      </c>
      <c r="R532" s="157">
        <f>Q532*H532</f>
        <v>1.9273728000000001</v>
      </c>
      <c r="S532" s="157">
        <v>0</v>
      </c>
      <c r="T532" s="158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59" t="s">
        <v>133</v>
      </c>
      <c r="AT532" s="159" t="s">
        <v>129</v>
      </c>
      <c r="AU532" s="159" t="s">
        <v>134</v>
      </c>
      <c r="AY532" s="18" t="s">
        <v>127</v>
      </c>
      <c r="BE532" s="160">
        <f>IF(N532="základná",J532,0)</f>
        <v>0</v>
      </c>
      <c r="BF532" s="160">
        <f>IF(N532="znížená",J532,0)</f>
        <v>0</v>
      </c>
      <c r="BG532" s="160">
        <f>IF(N532="zákl. prenesená",J532,0)</f>
        <v>0</v>
      </c>
      <c r="BH532" s="160">
        <f>IF(N532="zníž. prenesená",J532,0)</f>
        <v>0</v>
      </c>
      <c r="BI532" s="160">
        <f>IF(N532="nulová",J532,0)</f>
        <v>0</v>
      </c>
      <c r="BJ532" s="18" t="s">
        <v>134</v>
      </c>
      <c r="BK532" s="160">
        <f>ROUND(I532*H532,2)</f>
        <v>0</v>
      </c>
      <c r="BL532" s="18" t="s">
        <v>133</v>
      </c>
      <c r="BM532" s="159" t="s">
        <v>671</v>
      </c>
    </row>
    <row r="533" spans="1:65" s="14" customFormat="1">
      <c r="B533" s="169"/>
      <c r="D533" s="162" t="s">
        <v>136</v>
      </c>
      <c r="E533" s="170" t="s">
        <v>1</v>
      </c>
      <c r="F533" s="171" t="s">
        <v>672</v>
      </c>
      <c r="H533" s="172">
        <v>1003.84</v>
      </c>
      <c r="I533" s="173"/>
      <c r="L533" s="169"/>
      <c r="M533" s="174"/>
      <c r="N533" s="175"/>
      <c r="O533" s="175"/>
      <c r="P533" s="175"/>
      <c r="Q533" s="175"/>
      <c r="R533" s="175"/>
      <c r="S533" s="175"/>
      <c r="T533" s="176"/>
      <c r="AT533" s="170" t="s">
        <v>136</v>
      </c>
      <c r="AU533" s="170" t="s">
        <v>134</v>
      </c>
      <c r="AV533" s="14" t="s">
        <v>134</v>
      </c>
      <c r="AW533" s="14" t="s">
        <v>31</v>
      </c>
      <c r="AX533" s="14" t="s">
        <v>81</v>
      </c>
      <c r="AY533" s="170" t="s">
        <v>127</v>
      </c>
    </row>
    <row r="534" spans="1:65" s="2" customFormat="1" ht="16.5" customHeight="1">
      <c r="A534" s="33"/>
      <c r="B534" s="146"/>
      <c r="C534" s="147" t="s">
        <v>673</v>
      </c>
      <c r="D534" s="147" t="s">
        <v>129</v>
      </c>
      <c r="E534" s="148" t="s">
        <v>674</v>
      </c>
      <c r="F534" s="149" t="s">
        <v>675</v>
      </c>
      <c r="G534" s="150" t="s">
        <v>194</v>
      </c>
      <c r="H534" s="151">
        <v>2006</v>
      </c>
      <c r="I534" s="152"/>
      <c r="J534" s="153">
        <f>ROUND(I534*H534,2)</f>
        <v>0</v>
      </c>
      <c r="K534" s="154"/>
      <c r="L534" s="34"/>
      <c r="M534" s="155" t="s">
        <v>1</v>
      </c>
      <c r="N534" s="156" t="s">
        <v>40</v>
      </c>
      <c r="O534" s="60"/>
      <c r="P534" s="157">
        <f>O534*H534</f>
        <v>0</v>
      </c>
      <c r="Q534" s="157">
        <v>5.0000000000000002E-5</v>
      </c>
      <c r="R534" s="157">
        <f>Q534*H534</f>
        <v>0.1003</v>
      </c>
      <c r="S534" s="157">
        <v>0</v>
      </c>
      <c r="T534" s="158">
        <f>S534*H534</f>
        <v>0</v>
      </c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R534" s="159" t="s">
        <v>133</v>
      </c>
      <c r="AT534" s="159" t="s">
        <v>129</v>
      </c>
      <c r="AU534" s="159" t="s">
        <v>134</v>
      </c>
      <c r="AY534" s="18" t="s">
        <v>127</v>
      </c>
      <c r="BE534" s="160">
        <f>IF(N534="základná",J534,0)</f>
        <v>0</v>
      </c>
      <c r="BF534" s="160">
        <f>IF(N534="znížená",J534,0)</f>
        <v>0</v>
      </c>
      <c r="BG534" s="160">
        <f>IF(N534="zákl. prenesená",J534,0)</f>
        <v>0</v>
      </c>
      <c r="BH534" s="160">
        <f>IF(N534="zníž. prenesená",J534,0)</f>
        <v>0</v>
      </c>
      <c r="BI534" s="160">
        <f>IF(N534="nulová",J534,0)</f>
        <v>0</v>
      </c>
      <c r="BJ534" s="18" t="s">
        <v>134</v>
      </c>
      <c r="BK534" s="160">
        <f>ROUND(I534*H534,2)</f>
        <v>0</v>
      </c>
      <c r="BL534" s="18" t="s">
        <v>133</v>
      </c>
      <c r="BM534" s="159" t="s">
        <v>676</v>
      </c>
    </row>
    <row r="535" spans="1:65" s="2" customFormat="1" ht="16.5" customHeight="1">
      <c r="A535" s="33"/>
      <c r="B535" s="146"/>
      <c r="C535" s="147" t="s">
        <v>677</v>
      </c>
      <c r="D535" s="147" t="s">
        <v>129</v>
      </c>
      <c r="E535" s="148" t="s">
        <v>678</v>
      </c>
      <c r="F535" s="149" t="s">
        <v>679</v>
      </c>
      <c r="G535" s="150" t="s">
        <v>680</v>
      </c>
      <c r="H535" s="151">
        <v>120</v>
      </c>
      <c r="I535" s="152"/>
      <c r="J535" s="153">
        <f>ROUND(I535*H535,2)</f>
        <v>0</v>
      </c>
      <c r="K535" s="154"/>
      <c r="L535" s="34"/>
      <c r="M535" s="155" t="s">
        <v>1</v>
      </c>
      <c r="N535" s="156" t="s">
        <v>40</v>
      </c>
      <c r="O535" s="60"/>
      <c r="P535" s="157">
        <f>O535*H535</f>
        <v>0</v>
      </c>
      <c r="Q535" s="157">
        <v>3.8000000000000002E-4</v>
      </c>
      <c r="R535" s="157">
        <f>Q535*H535</f>
        <v>4.5600000000000002E-2</v>
      </c>
      <c r="S535" s="157">
        <v>0</v>
      </c>
      <c r="T535" s="158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59" t="s">
        <v>133</v>
      </c>
      <c r="AT535" s="159" t="s">
        <v>129</v>
      </c>
      <c r="AU535" s="159" t="s">
        <v>134</v>
      </c>
      <c r="AY535" s="18" t="s">
        <v>127</v>
      </c>
      <c r="BE535" s="160">
        <f>IF(N535="základná",J535,0)</f>
        <v>0</v>
      </c>
      <c r="BF535" s="160">
        <f>IF(N535="znížená",J535,0)</f>
        <v>0</v>
      </c>
      <c r="BG535" s="160">
        <f>IF(N535="zákl. prenesená",J535,0)</f>
        <v>0</v>
      </c>
      <c r="BH535" s="160">
        <f>IF(N535="zníž. prenesená",J535,0)</f>
        <v>0</v>
      </c>
      <c r="BI535" s="160">
        <f>IF(N535="nulová",J535,0)</f>
        <v>0</v>
      </c>
      <c r="BJ535" s="18" t="s">
        <v>134</v>
      </c>
      <c r="BK535" s="160">
        <f>ROUND(I535*H535,2)</f>
        <v>0</v>
      </c>
      <c r="BL535" s="18" t="s">
        <v>133</v>
      </c>
      <c r="BM535" s="159" t="s">
        <v>681</v>
      </c>
    </row>
    <row r="536" spans="1:65" s="2" customFormat="1" ht="16.5" customHeight="1">
      <c r="A536" s="33"/>
      <c r="B536" s="146"/>
      <c r="C536" s="147" t="s">
        <v>682</v>
      </c>
      <c r="D536" s="147" t="s">
        <v>129</v>
      </c>
      <c r="E536" s="148" t="s">
        <v>683</v>
      </c>
      <c r="F536" s="149" t="s">
        <v>684</v>
      </c>
      <c r="G536" s="150" t="s">
        <v>680</v>
      </c>
      <c r="H536" s="151">
        <v>16</v>
      </c>
      <c r="I536" s="152"/>
      <c r="J536" s="153">
        <f>ROUND(I536*H536,2)</f>
        <v>0</v>
      </c>
      <c r="K536" s="154"/>
      <c r="L536" s="34"/>
      <c r="M536" s="155" t="s">
        <v>1</v>
      </c>
      <c r="N536" s="156" t="s">
        <v>40</v>
      </c>
      <c r="O536" s="60"/>
      <c r="P536" s="157">
        <f>O536*H536</f>
        <v>0</v>
      </c>
      <c r="Q536" s="157">
        <v>3.0000000000000001E-5</v>
      </c>
      <c r="R536" s="157">
        <f>Q536*H536</f>
        <v>4.8000000000000001E-4</v>
      </c>
      <c r="S536" s="157">
        <v>0</v>
      </c>
      <c r="T536" s="158">
        <f>S536*H536</f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59" t="s">
        <v>133</v>
      </c>
      <c r="AT536" s="159" t="s">
        <v>129</v>
      </c>
      <c r="AU536" s="159" t="s">
        <v>134</v>
      </c>
      <c r="AY536" s="18" t="s">
        <v>127</v>
      </c>
      <c r="BE536" s="160">
        <f>IF(N536="základná",J536,0)</f>
        <v>0</v>
      </c>
      <c r="BF536" s="160">
        <f>IF(N536="znížená",J536,0)</f>
        <v>0</v>
      </c>
      <c r="BG536" s="160">
        <f>IF(N536="zákl. prenesená",J536,0)</f>
        <v>0</v>
      </c>
      <c r="BH536" s="160">
        <f>IF(N536="zníž. prenesená",J536,0)</f>
        <v>0</v>
      </c>
      <c r="BI536" s="160">
        <f>IF(N536="nulová",J536,0)</f>
        <v>0</v>
      </c>
      <c r="BJ536" s="18" t="s">
        <v>134</v>
      </c>
      <c r="BK536" s="160">
        <f>ROUND(I536*H536,2)</f>
        <v>0</v>
      </c>
      <c r="BL536" s="18" t="s">
        <v>133</v>
      </c>
      <c r="BM536" s="159" t="s">
        <v>685</v>
      </c>
    </row>
    <row r="537" spans="1:65" s="2" customFormat="1" ht="21.75" customHeight="1">
      <c r="A537" s="33"/>
      <c r="B537" s="146"/>
      <c r="C537" s="147" t="s">
        <v>686</v>
      </c>
      <c r="D537" s="147" t="s">
        <v>129</v>
      </c>
      <c r="E537" s="148" t="s">
        <v>687</v>
      </c>
      <c r="F537" s="149" t="s">
        <v>688</v>
      </c>
      <c r="G537" s="150" t="s">
        <v>680</v>
      </c>
      <c r="H537" s="151">
        <v>122.5</v>
      </c>
      <c r="I537" s="152"/>
      <c r="J537" s="153">
        <f>ROUND(I537*H537,2)</f>
        <v>0</v>
      </c>
      <c r="K537" s="154"/>
      <c r="L537" s="34"/>
      <c r="M537" s="155" t="s">
        <v>1</v>
      </c>
      <c r="N537" s="156" t="s">
        <v>40</v>
      </c>
      <c r="O537" s="60"/>
      <c r="P537" s="157">
        <f>O537*H537</f>
        <v>0</v>
      </c>
      <c r="Q537" s="157">
        <v>1E-4</v>
      </c>
      <c r="R537" s="157">
        <f>Q537*H537</f>
        <v>1.225E-2</v>
      </c>
      <c r="S537" s="157">
        <v>0</v>
      </c>
      <c r="T537" s="158">
        <f>S537*H537</f>
        <v>0</v>
      </c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R537" s="159" t="s">
        <v>133</v>
      </c>
      <c r="AT537" s="159" t="s">
        <v>129</v>
      </c>
      <c r="AU537" s="159" t="s">
        <v>134</v>
      </c>
      <c r="AY537" s="18" t="s">
        <v>127</v>
      </c>
      <c r="BE537" s="160">
        <f>IF(N537="základná",J537,0)</f>
        <v>0</v>
      </c>
      <c r="BF537" s="160">
        <f>IF(N537="znížená",J537,0)</f>
        <v>0</v>
      </c>
      <c r="BG537" s="160">
        <f>IF(N537="zákl. prenesená",J537,0)</f>
        <v>0</v>
      </c>
      <c r="BH537" s="160">
        <f>IF(N537="zníž. prenesená",J537,0)</f>
        <v>0</v>
      </c>
      <c r="BI537" s="160">
        <f>IF(N537="nulová",J537,0)</f>
        <v>0</v>
      </c>
      <c r="BJ537" s="18" t="s">
        <v>134</v>
      </c>
      <c r="BK537" s="160">
        <f>ROUND(I537*H537,2)</f>
        <v>0</v>
      </c>
      <c r="BL537" s="18" t="s">
        <v>133</v>
      </c>
      <c r="BM537" s="159" t="s">
        <v>689</v>
      </c>
    </row>
    <row r="538" spans="1:65" s="14" customFormat="1">
      <c r="B538" s="169"/>
      <c r="D538" s="162" t="s">
        <v>136</v>
      </c>
      <c r="E538" s="170" t="s">
        <v>1</v>
      </c>
      <c r="F538" s="171" t="s">
        <v>690</v>
      </c>
      <c r="H538" s="172">
        <v>36.9</v>
      </c>
      <c r="I538" s="173"/>
      <c r="L538" s="169"/>
      <c r="M538" s="174"/>
      <c r="N538" s="175"/>
      <c r="O538" s="175"/>
      <c r="P538" s="175"/>
      <c r="Q538" s="175"/>
      <c r="R538" s="175"/>
      <c r="S538" s="175"/>
      <c r="T538" s="176"/>
      <c r="AT538" s="170" t="s">
        <v>136</v>
      </c>
      <c r="AU538" s="170" t="s">
        <v>134</v>
      </c>
      <c r="AV538" s="14" t="s">
        <v>134</v>
      </c>
      <c r="AW538" s="14" t="s">
        <v>31</v>
      </c>
      <c r="AX538" s="14" t="s">
        <v>74</v>
      </c>
      <c r="AY538" s="170" t="s">
        <v>127</v>
      </c>
    </row>
    <row r="539" spans="1:65" s="14" customFormat="1">
      <c r="B539" s="169"/>
      <c r="D539" s="162" t="s">
        <v>136</v>
      </c>
      <c r="E539" s="170" t="s">
        <v>1</v>
      </c>
      <c r="F539" s="171" t="s">
        <v>691</v>
      </c>
      <c r="H539" s="172">
        <v>85.6</v>
      </c>
      <c r="I539" s="173"/>
      <c r="L539" s="169"/>
      <c r="M539" s="174"/>
      <c r="N539" s="175"/>
      <c r="O539" s="175"/>
      <c r="P539" s="175"/>
      <c r="Q539" s="175"/>
      <c r="R539" s="175"/>
      <c r="S539" s="175"/>
      <c r="T539" s="176"/>
      <c r="AT539" s="170" t="s">
        <v>136</v>
      </c>
      <c r="AU539" s="170" t="s">
        <v>134</v>
      </c>
      <c r="AV539" s="14" t="s">
        <v>134</v>
      </c>
      <c r="AW539" s="14" t="s">
        <v>31</v>
      </c>
      <c r="AX539" s="14" t="s">
        <v>74</v>
      </c>
      <c r="AY539" s="170" t="s">
        <v>127</v>
      </c>
    </row>
    <row r="540" spans="1:65" s="15" customFormat="1">
      <c r="B540" s="177"/>
      <c r="D540" s="162" t="s">
        <v>136</v>
      </c>
      <c r="E540" s="178" t="s">
        <v>1</v>
      </c>
      <c r="F540" s="179" t="s">
        <v>142</v>
      </c>
      <c r="H540" s="180">
        <v>122.5</v>
      </c>
      <c r="I540" s="181"/>
      <c r="L540" s="177"/>
      <c r="M540" s="182"/>
      <c r="N540" s="183"/>
      <c r="O540" s="183"/>
      <c r="P540" s="183"/>
      <c r="Q540" s="183"/>
      <c r="R540" s="183"/>
      <c r="S540" s="183"/>
      <c r="T540" s="184"/>
      <c r="AT540" s="178" t="s">
        <v>136</v>
      </c>
      <c r="AU540" s="178" t="s">
        <v>134</v>
      </c>
      <c r="AV540" s="15" t="s">
        <v>133</v>
      </c>
      <c r="AW540" s="15" t="s">
        <v>31</v>
      </c>
      <c r="AX540" s="15" t="s">
        <v>81</v>
      </c>
      <c r="AY540" s="178" t="s">
        <v>127</v>
      </c>
    </row>
    <row r="541" spans="1:65" s="2" customFormat="1" ht="21.75" customHeight="1">
      <c r="A541" s="33"/>
      <c r="B541" s="146"/>
      <c r="C541" s="147" t="s">
        <v>692</v>
      </c>
      <c r="D541" s="147" t="s">
        <v>129</v>
      </c>
      <c r="E541" s="148" t="s">
        <v>693</v>
      </c>
      <c r="F541" s="149" t="s">
        <v>694</v>
      </c>
      <c r="G541" s="150" t="s">
        <v>680</v>
      </c>
      <c r="H541" s="151">
        <v>120</v>
      </c>
      <c r="I541" s="152"/>
      <c r="J541" s="153">
        <f>ROUND(I541*H541,2)</f>
        <v>0</v>
      </c>
      <c r="K541" s="154"/>
      <c r="L541" s="34"/>
      <c r="M541" s="155" t="s">
        <v>1</v>
      </c>
      <c r="N541" s="156" t="s">
        <v>40</v>
      </c>
      <c r="O541" s="60"/>
      <c r="P541" s="157">
        <f>O541*H541</f>
        <v>0</v>
      </c>
      <c r="Q541" s="157">
        <v>2.0000000000000002E-5</v>
      </c>
      <c r="R541" s="157">
        <f>Q541*H541</f>
        <v>2.4000000000000002E-3</v>
      </c>
      <c r="S541" s="157">
        <v>0</v>
      </c>
      <c r="T541" s="158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59" t="s">
        <v>133</v>
      </c>
      <c r="AT541" s="159" t="s">
        <v>129</v>
      </c>
      <c r="AU541" s="159" t="s">
        <v>134</v>
      </c>
      <c r="AY541" s="18" t="s">
        <v>127</v>
      </c>
      <c r="BE541" s="160">
        <f>IF(N541="základná",J541,0)</f>
        <v>0</v>
      </c>
      <c r="BF541" s="160">
        <f>IF(N541="znížená",J541,0)</f>
        <v>0</v>
      </c>
      <c r="BG541" s="160">
        <f>IF(N541="zákl. prenesená",J541,0)</f>
        <v>0</v>
      </c>
      <c r="BH541" s="160">
        <f>IF(N541="zníž. prenesená",J541,0)</f>
        <v>0</v>
      </c>
      <c r="BI541" s="160">
        <f>IF(N541="nulová",J541,0)</f>
        <v>0</v>
      </c>
      <c r="BJ541" s="18" t="s">
        <v>134</v>
      </c>
      <c r="BK541" s="160">
        <f>ROUND(I541*H541,2)</f>
        <v>0</v>
      </c>
      <c r="BL541" s="18" t="s">
        <v>133</v>
      </c>
      <c r="BM541" s="159" t="s">
        <v>695</v>
      </c>
    </row>
    <row r="542" spans="1:65" s="2" customFormat="1" ht="24.2" customHeight="1">
      <c r="A542" s="33"/>
      <c r="B542" s="146"/>
      <c r="C542" s="147" t="s">
        <v>696</v>
      </c>
      <c r="D542" s="147" t="s">
        <v>129</v>
      </c>
      <c r="E542" s="148" t="s">
        <v>697</v>
      </c>
      <c r="F542" s="149" t="s">
        <v>698</v>
      </c>
      <c r="G542" s="150" t="s">
        <v>680</v>
      </c>
      <c r="H542" s="151">
        <v>291.79000000000002</v>
      </c>
      <c r="I542" s="152"/>
      <c r="J542" s="153">
        <f>ROUND(I542*H542,2)</f>
        <v>0</v>
      </c>
      <c r="K542" s="154"/>
      <c r="L542" s="34"/>
      <c r="M542" s="155" t="s">
        <v>1</v>
      </c>
      <c r="N542" s="156" t="s">
        <v>40</v>
      </c>
      <c r="O542" s="60"/>
      <c r="P542" s="157">
        <f>O542*H542</f>
        <v>0</v>
      </c>
      <c r="Q542" s="157">
        <v>2.3000000000000001E-4</v>
      </c>
      <c r="R542" s="157">
        <f>Q542*H542</f>
        <v>6.711170000000001E-2</v>
      </c>
      <c r="S542" s="157">
        <v>0</v>
      </c>
      <c r="T542" s="158">
        <f>S542*H542</f>
        <v>0</v>
      </c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R542" s="159" t="s">
        <v>133</v>
      </c>
      <c r="AT542" s="159" t="s">
        <v>129</v>
      </c>
      <c r="AU542" s="159" t="s">
        <v>134</v>
      </c>
      <c r="AY542" s="18" t="s">
        <v>127</v>
      </c>
      <c r="BE542" s="160">
        <f>IF(N542="základná",J542,0)</f>
        <v>0</v>
      </c>
      <c r="BF542" s="160">
        <f>IF(N542="znížená",J542,0)</f>
        <v>0</v>
      </c>
      <c r="BG542" s="160">
        <f>IF(N542="zákl. prenesená",J542,0)</f>
        <v>0</v>
      </c>
      <c r="BH542" s="160">
        <f>IF(N542="zníž. prenesená",J542,0)</f>
        <v>0</v>
      </c>
      <c r="BI542" s="160">
        <f>IF(N542="nulová",J542,0)</f>
        <v>0</v>
      </c>
      <c r="BJ542" s="18" t="s">
        <v>134</v>
      </c>
      <c r="BK542" s="160">
        <f>ROUND(I542*H542,2)</f>
        <v>0</v>
      </c>
      <c r="BL542" s="18" t="s">
        <v>133</v>
      </c>
      <c r="BM542" s="159" t="s">
        <v>699</v>
      </c>
    </row>
    <row r="543" spans="1:65" s="14" customFormat="1">
      <c r="B543" s="169"/>
      <c r="D543" s="162" t="s">
        <v>136</v>
      </c>
      <c r="E543" s="170" t="s">
        <v>1</v>
      </c>
      <c r="F543" s="171" t="s">
        <v>700</v>
      </c>
      <c r="H543" s="172">
        <v>60.79</v>
      </c>
      <c r="I543" s="173"/>
      <c r="L543" s="169"/>
      <c r="M543" s="174"/>
      <c r="N543" s="175"/>
      <c r="O543" s="175"/>
      <c r="P543" s="175"/>
      <c r="Q543" s="175"/>
      <c r="R543" s="175"/>
      <c r="S543" s="175"/>
      <c r="T543" s="176"/>
      <c r="AT543" s="170" t="s">
        <v>136</v>
      </c>
      <c r="AU543" s="170" t="s">
        <v>134</v>
      </c>
      <c r="AV543" s="14" t="s">
        <v>134</v>
      </c>
      <c r="AW543" s="14" t="s">
        <v>31</v>
      </c>
      <c r="AX543" s="14" t="s">
        <v>74</v>
      </c>
      <c r="AY543" s="170" t="s">
        <v>127</v>
      </c>
    </row>
    <row r="544" spans="1:65" s="14" customFormat="1">
      <c r="B544" s="169"/>
      <c r="D544" s="162" t="s">
        <v>136</v>
      </c>
      <c r="E544" s="170" t="s">
        <v>1</v>
      </c>
      <c r="F544" s="171" t="s">
        <v>701</v>
      </c>
      <c r="H544" s="172">
        <v>231</v>
      </c>
      <c r="I544" s="173"/>
      <c r="L544" s="169"/>
      <c r="M544" s="174"/>
      <c r="N544" s="175"/>
      <c r="O544" s="175"/>
      <c r="P544" s="175"/>
      <c r="Q544" s="175"/>
      <c r="R544" s="175"/>
      <c r="S544" s="175"/>
      <c r="T544" s="176"/>
      <c r="AT544" s="170" t="s">
        <v>136</v>
      </c>
      <c r="AU544" s="170" t="s">
        <v>134</v>
      </c>
      <c r="AV544" s="14" t="s">
        <v>134</v>
      </c>
      <c r="AW544" s="14" t="s">
        <v>31</v>
      </c>
      <c r="AX544" s="14" t="s">
        <v>74</v>
      </c>
      <c r="AY544" s="170" t="s">
        <v>127</v>
      </c>
    </row>
    <row r="545" spans="1:65" s="15" customFormat="1">
      <c r="B545" s="177"/>
      <c r="D545" s="162" t="s">
        <v>136</v>
      </c>
      <c r="E545" s="178" t="s">
        <v>1</v>
      </c>
      <c r="F545" s="179" t="s">
        <v>142</v>
      </c>
      <c r="H545" s="180">
        <v>291.79000000000002</v>
      </c>
      <c r="I545" s="181"/>
      <c r="L545" s="177"/>
      <c r="M545" s="182"/>
      <c r="N545" s="183"/>
      <c r="O545" s="183"/>
      <c r="P545" s="183"/>
      <c r="Q545" s="183"/>
      <c r="R545" s="183"/>
      <c r="S545" s="183"/>
      <c r="T545" s="184"/>
      <c r="AT545" s="178" t="s">
        <v>136</v>
      </c>
      <c r="AU545" s="178" t="s">
        <v>134</v>
      </c>
      <c r="AV545" s="15" t="s">
        <v>133</v>
      </c>
      <c r="AW545" s="15" t="s">
        <v>31</v>
      </c>
      <c r="AX545" s="15" t="s">
        <v>81</v>
      </c>
      <c r="AY545" s="178" t="s">
        <v>127</v>
      </c>
    </row>
    <row r="546" spans="1:65" s="12" customFormat="1" ht="22.7" customHeight="1">
      <c r="B546" s="133"/>
      <c r="D546" s="134" t="s">
        <v>73</v>
      </c>
      <c r="E546" s="144" t="s">
        <v>702</v>
      </c>
      <c r="F546" s="144" t="s">
        <v>703</v>
      </c>
      <c r="I546" s="136"/>
      <c r="J546" s="145">
        <f>BK546</f>
        <v>0</v>
      </c>
      <c r="L546" s="133"/>
      <c r="M546" s="138"/>
      <c r="N546" s="139"/>
      <c r="O546" s="139"/>
      <c r="P546" s="140">
        <f>P547</f>
        <v>0</v>
      </c>
      <c r="Q546" s="139"/>
      <c r="R546" s="140">
        <f>R547</f>
        <v>0</v>
      </c>
      <c r="S546" s="139"/>
      <c r="T546" s="141">
        <f>T547</f>
        <v>0</v>
      </c>
      <c r="AR546" s="134" t="s">
        <v>81</v>
      </c>
      <c r="AT546" s="142" t="s">
        <v>73</v>
      </c>
      <c r="AU546" s="142" t="s">
        <v>81</v>
      </c>
      <c r="AY546" s="134" t="s">
        <v>127</v>
      </c>
      <c r="BK546" s="143">
        <f>BK547</f>
        <v>0</v>
      </c>
    </row>
    <row r="547" spans="1:65" s="2" customFormat="1" ht="24.2" customHeight="1">
      <c r="A547" s="33"/>
      <c r="B547" s="146"/>
      <c r="C547" s="147" t="s">
        <v>704</v>
      </c>
      <c r="D547" s="147" t="s">
        <v>129</v>
      </c>
      <c r="E547" s="148" t="s">
        <v>705</v>
      </c>
      <c r="F547" s="149" t="s">
        <v>706</v>
      </c>
      <c r="G547" s="150" t="s">
        <v>188</v>
      </c>
      <c r="H547" s="151">
        <v>4639.4430000000002</v>
      </c>
      <c r="I547" s="152"/>
      <c r="J547" s="153">
        <f>ROUND(I547*H547,2)</f>
        <v>0</v>
      </c>
      <c r="K547" s="154"/>
      <c r="L547" s="34"/>
      <c r="M547" s="155" t="s">
        <v>1</v>
      </c>
      <c r="N547" s="156" t="s">
        <v>40</v>
      </c>
      <c r="O547" s="60"/>
      <c r="P547" s="157">
        <f>O547*H547</f>
        <v>0</v>
      </c>
      <c r="Q547" s="157">
        <v>0</v>
      </c>
      <c r="R547" s="157">
        <f>Q547*H547</f>
        <v>0</v>
      </c>
      <c r="S547" s="157">
        <v>0</v>
      </c>
      <c r="T547" s="158">
        <f>S547*H547</f>
        <v>0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59" t="s">
        <v>133</v>
      </c>
      <c r="AT547" s="159" t="s">
        <v>129</v>
      </c>
      <c r="AU547" s="159" t="s">
        <v>134</v>
      </c>
      <c r="AY547" s="18" t="s">
        <v>127</v>
      </c>
      <c r="BE547" s="160">
        <f>IF(N547="základná",J547,0)</f>
        <v>0</v>
      </c>
      <c r="BF547" s="160">
        <f>IF(N547="znížená",J547,0)</f>
        <v>0</v>
      </c>
      <c r="BG547" s="160">
        <f>IF(N547="zákl. prenesená",J547,0)</f>
        <v>0</v>
      </c>
      <c r="BH547" s="160">
        <f>IF(N547="zníž. prenesená",J547,0)</f>
        <v>0</v>
      </c>
      <c r="BI547" s="160">
        <f>IF(N547="nulová",J547,0)</f>
        <v>0</v>
      </c>
      <c r="BJ547" s="18" t="s">
        <v>134</v>
      </c>
      <c r="BK547" s="160">
        <f>ROUND(I547*H547,2)</f>
        <v>0</v>
      </c>
      <c r="BL547" s="18" t="s">
        <v>133</v>
      </c>
      <c r="BM547" s="159" t="s">
        <v>707</v>
      </c>
    </row>
    <row r="548" spans="1:65" s="12" customFormat="1" ht="25.9" customHeight="1">
      <c r="B548" s="133"/>
      <c r="D548" s="134" t="s">
        <v>73</v>
      </c>
      <c r="E548" s="135" t="s">
        <v>708</v>
      </c>
      <c r="F548" s="135" t="s">
        <v>709</v>
      </c>
      <c r="I548" s="136"/>
      <c r="J548" s="137">
        <f>BK548</f>
        <v>0</v>
      </c>
      <c r="L548" s="133"/>
      <c r="M548" s="138"/>
      <c r="N548" s="139"/>
      <c r="O548" s="139"/>
      <c r="P548" s="140">
        <f>P549+P580+P598+P622+P642+P653+P695+P700+P721+P740+P773</f>
        <v>0</v>
      </c>
      <c r="Q548" s="139"/>
      <c r="R548" s="140">
        <f>R549+R580+R598+R622+R642+R653+R695+R700+R721+R740+R773</f>
        <v>78.642243965799992</v>
      </c>
      <c r="S548" s="139"/>
      <c r="T548" s="141">
        <f>T549+T580+T598+T622+T642+T653+T695+T700+T721+T740+T773</f>
        <v>0</v>
      </c>
      <c r="AR548" s="134" t="s">
        <v>134</v>
      </c>
      <c r="AT548" s="142" t="s">
        <v>73</v>
      </c>
      <c r="AU548" s="142" t="s">
        <v>74</v>
      </c>
      <c r="AY548" s="134" t="s">
        <v>127</v>
      </c>
      <c r="BK548" s="143">
        <f>BK549+BK580+BK598+BK622+BK642+BK653+BK695+BK700+BK721+BK740+BK773</f>
        <v>0</v>
      </c>
    </row>
    <row r="549" spans="1:65" s="12" customFormat="1" ht="22.7" customHeight="1">
      <c r="B549" s="133"/>
      <c r="D549" s="134" t="s">
        <v>73</v>
      </c>
      <c r="E549" s="144" t="s">
        <v>710</v>
      </c>
      <c r="F549" s="144" t="s">
        <v>711</v>
      </c>
      <c r="I549" s="136"/>
      <c r="J549" s="145">
        <f>BK549</f>
        <v>0</v>
      </c>
      <c r="L549" s="133"/>
      <c r="M549" s="138"/>
      <c r="N549" s="139"/>
      <c r="O549" s="139"/>
      <c r="P549" s="140">
        <f>SUM(P550:P579)</f>
        <v>0</v>
      </c>
      <c r="Q549" s="139"/>
      <c r="R549" s="140">
        <f>SUM(R550:R579)</f>
        <v>1.7656596000000002</v>
      </c>
      <c r="S549" s="139"/>
      <c r="T549" s="141">
        <f>SUM(T550:T579)</f>
        <v>0</v>
      </c>
      <c r="AR549" s="134" t="s">
        <v>134</v>
      </c>
      <c r="AT549" s="142" t="s">
        <v>73</v>
      </c>
      <c r="AU549" s="142" t="s">
        <v>81</v>
      </c>
      <c r="AY549" s="134" t="s">
        <v>127</v>
      </c>
      <c r="BK549" s="143">
        <f>SUM(BK550:BK579)</f>
        <v>0</v>
      </c>
    </row>
    <row r="550" spans="1:65" s="2" customFormat="1" ht="24.2" customHeight="1">
      <c r="A550" s="33"/>
      <c r="B550" s="146"/>
      <c r="C550" s="147" t="s">
        <v>712</v>
      </c>
      <c r="D550" s="147" t="s">
        <v>129</v>
      </c>
      <c r="E550" s="148" t="s">
        <v>713</v>
      </c>
      <c r="F550" s="149" t="s">
        <v>714</v>
      </c>
      <c r="G550" s="150" t="s">
        <v>194</v>
      </c>
      <c r="H550" s="151">
        <v>1515.38</v>
      </c>
      <c r="I550" s="152"/>
      <c r="J550" s="153">
        <f>ROUND(I550*H550,2)</f>
        <v>0</v>
      </c>
      <c r="K550" s="154"/>
      <c r="L550" s="34"/>
      <c r="M550" s="155" t="s">
        <v>1</v>
      </c>
      <c r="N550" s="156" t="s">
        <v>40</v>
      </c>
      <c r="O550" s="60"/>
      <c r="P550" s="157">
        <f>O550*H550</f>
        <v>0</v>
      </c>
      <c r="Q550" s="157">
        <v>0</v>
      </c>
      <c r="R550" s="157">
        <f>Q550*H550</f>
        <v>0</v>
      </c>
      <c r="S550" s="157">
        <v>0</v>
      </c>
      <c r="T550" s="158">
        <f>S550*H550</f>
        <v>0</v>
      </c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R550" s="159" t="s">
        <v>238</v>
      </c>
      <c r="AT550" s="159" t="s">
        <v>129</v>
      </c>
      <c r="AU550" s="159" t="s">
        <v>134</v>
      </c>
      <c r="AY550" s="18" t="s">
        <v>127</v>
      </c>
      <c r="BE550" s="160">
        <f>IF(N550="základná",J550,0)</f>
        <v>0</v>
      </c>
      <c r="BF550" s="160">
        <f>IF(N550="znížená",J550,0)</f>
        <v>0</v>
      </c>
      <c r="BG550" s="160">
        <f>IF(N550="zákl. prenesená",J550,0)</f>
        <v>0</v>
      </c>
      <c r="BH550" s="160">
        <f>IF(N550="zníž. prenesená",J550,0)</f>
        <v>0</v>
      </c>
      <c r="BI550" s="160">
        <f>IF(N550="nulová",J550,0)</f>
        <v>0</v>
      </c>
      <c r="BJ550" s="18" t="s">
        <v>134</v>
      </c>
      <c r="BK550" s="160">
        <f>ROUND(I550*H550,2)</f>
        <v>0</v>
      </c>
      <c r="BL550" s="18" t="s">
        <v>238</v>
      </c>
      <c r="BM550" s="159" t="s">
        <v>715</v>
      </c>
    </row>
    <row r="551" spans="1:65" s="14" customFormat="1">
      <c r="B551" s="169"/>
      <c r="D551" s="162" t="s">
        <v>136</v>
      </c>
      <c r="E551" s="170" t="s">
        <v>1</v>
      </c>
      <c r="F551" s="171" t="s">
        <v>716</v>
      </c>
      <c r="H551" s="172">
        <v>1515.38</v>
      </c>
      <c r="I551" s="173"/>
      <c r="L551" s="169"/>
      <c r="M551" s="174"/>
      <c r="N551" s="175"/>
      <c r="O551" s="175"/>
      <c r="P551" s="175"/>
      <c r="Q551" s="175"/>
      <c r="R551" s="175"/>
      <c r="S551" s="175"/>
      <c r="T551" s="176"/>
      <c r="AT551" s="170" t="s">
        <v>136</v>
      </c>
      <c r="AU551" s="170" t="s">
        <v>134</v>
      </c>
      <c r="AV551" s="14" t="s">
        <v>134</v>
      </c>
      <c r="AW551" s="14" t="s">
        <v>31</v>
      </c>
      <c r="AX551" s="14" t="s">
        <v>81</v>
      </c>
      <c r="AY551" s="170" t="s">
        <v>127</v>
      </c>
    </row>
    <row r="552" spans="1:65" s="2" customFormat="1" ht="21.75" customHeight="1">
      <c r="A552" s="33"/>
      <c r="B552" s="146"/>
      <c r="C552" s="147" t="s">
        <v>717</v>
      </c>
      <c r="D552" s="147" t="s">
        <v>129</v>
      </c>
      <c r="E552" s="148" t="s">
        <v>718</v>
      </c>
      <c r="F552" s="149" t="s">
        <v>719</v>
      </c>
      <c r="G552" s="150" t="s">
        <v>194</v>
      </c>
      <c r="H552" s="151">
        <v>60</v>
      </c>
      <c r="I552" s="152"/>
      <c r="J552" s="153">
        <f>ROUND(I552*H552,2)</f>
        <v>0</v>
      </c>
      <c r="K552" s="154"/>
      <c r="L552" s="34"/>
      <c r="M552" s="155" t="s">
        <v>1</v>
      </c>
      <c r="N552" s="156" t="s">
        <v>40</v>
      </c>
      <c r="O552" s="60"/>
      <c r="P552" s="157">
        <f>O552*H552</f>
        <v>0</v>
      </c>
      <c r="Q552" s="157">
        <v>0</v>
      </c>
      <c r="R552" s="157">
        <f>Q552*H552</f>
        <v>0</v>
      </c>
      <c r="S552" s="157">
        <v>0</v>
      </c>
      <c r="T552" s="158">
        <f>S552*H552</f>
        <v>0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59" t="s">
        <v>238</v>
      </c>
      <c r="AT552" s="159" t="s">
        <v>129</v>
      </c>
      <c r="AU552" s="159" t="s">
        <v>134</v>
      </c>
      <c r="AY552" s="18" t="s">
        <v>127</v>
      </c>
      <c r="BE552" s="160">
        <f>IF(N552="základná",J552,0)</f>
        <v>0</v>
      </c>
      <c r="BF552" s="160">
        <f>IF(N552="znížená",J552,0)</f>
        <v>0</v>
      </c>
      <c r="BG552" s="160">
        <f>IF(N552="zákl. prenesená",J552,0)</f>
        <v>0</v>
      </c>
      <c r="BH552" s="160">
        <f>IF(N552="zníž. prenesená",J552,0)</f>
        <v>0</v>
      </c>
      <c r="BI552" s="160">
        <f>IF(N552="nulová",J552,0)</f>
        <v>0</v>
      </c>
      <c r="BJ552" s="18" t="s">
        <v>134</v>
      </c>
      <c r="BK552" s="160">
        <f>ROUND(I552*H552,2)</f>
        <v>0</v>
      </c>
      <c r="BL552" s="18" t="s">
        <v>238</v>
      </c>
      <c r="BM552" s="159" t="s">
        <v>720</v>
      </c>
    </row>
    <row r="553" spans="1:65" s="14" customFormat="1">
      <c r="B553" s="169"/>
      <c r="D553" s="162" t="s">
        <v>136</v>
      </c>
      <c r="E553" s="170" t="s">
        <v>1</v>
      </c>
      <c r="F553" s="171" t="s">
        <v>721</v>
      </c>
      <c r="H553" s="172">
        <v>60</v>
      </c>
      <c r="I553" s="173"/>
      <c r="L553" s="169"/>
      <c r="M553" s="174"/>
      <c r="N553" s="175"/>
      <c r="O553" s="175"/>
      <c r="P553" s="175"/>
      <c r="Q553" s="175"/>
      <c r="R553" s="175"/>
      <c r="S553" s="175"/>
      <c r="T553" s="176"/>
      <c r="AT553" s="170" t="s">
        <v>136</v>
      </c>
      <c r="AU553" s="170" t="s">
        <v>134</v>
      </c>
      <c r="AV553" s="14" t="s">
        <v>134</v>
      </c>
      <c r="AW553" s="14" t="s">
        <v>31</v>
      </c>
      <c r="AX553" s="14" t="s">
        <v>81</v>
      </c>
      <c r="AY553" s="170" t="s">
        <v>127</v>
      </c>
    </row>
    <row r="554" spans="1:65" s="2" customFormat="1" ht="21.75" customHeight="1">
      <c r="A554" s="33"/>
      <c r="B554" s="146"/>
      <c r="C554" s="193" t="s">
        <v>722</v>
      </c>
      <c r="D554" s="193" t="s">
        <v>522</v>
      </c>
      <c r="E554" s="194" t="s">
        <v>723</v>
      </c>
      <c r="F554" s="195" t="s">
        <v>724</v>
      </c>
      <c r="G554" s="196" t="s">
        <v>194</v>
      </c>
      <c r="H554" s="197">
        <v>1814.6869999999999</v>
      </c>
      <c r="I554" s="198"/>
      <c r="J554" s="199">
        <f>ROUND(I554*H554,2)</f>
        <v>0</v>
      </c>
      <c r="K554" s="200"/>
      <c r="L554" s="201"/>
      <c r="M554" s="202" t="s">
        <v>1</v>
      </c>
      <c r="N554" s="203" t="s">
        <v>40</v>
      </c>
      <c r="O554" s="60"/>
      <c r="P554" s="157">
        <f>O554*H554</f>
        <v>0</v>
      </c>
      <c r="Q554" s="157">
        <v>0</v>
      </c>
      <c r="R554" s="157">
        <f>Q554*H554</f>
        <v>0</v>
      </c>
      <c r="S554" s="157">
        <v>0</v>
      </c>
      <c r="T554" s="158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59" t="s">
        <v>340</v>
      </c>
      <c r="AT554" s="159" t="s">
        <v>522</v>
      </c>
      <c r="AU554" s="159" t="s">
        <v>134</v>
      </c>
      <c r="AY554" s="18" t="s">
        <v>127</v>
      </c>
      <c r="BE554" s="160">
        <f>IF(N554="základná",J554,0)</f>
        <v>0</v>
      </c>
      <c r="BF554" s="160">
        <f>IF(N554="znížená",J554,0)</f>
        <v>0</v>
      </c>
      <c r="BG554" s="160">
        <f>IF(N554="zákl. prenesená",J554,0)</f>
        <v>0</v>
      </c>
      <c r="BH554" s="160">
        <f>IF(N554="zníž. prenesená",J554,0)</f>
        <v>0</v>
      </c>
      <c r="BI554" s="160">
        <f>IF(N554="nulová",J554,0)</f>
        <v>0</v>
      </c>
      <c r="BJ554" s="18" t="s">
        <v>134</v>
      </c>
      <c r="BK554" s="160">
        <f>ROUND(I554*H554,2)</f>
        <v>0</v>
      </c>
      <c r="BL554" s="18" t="s">
        <v>238</v>
      </c>
      <c r="BM554" s="159" t="s">
        <v>725</v>
      </c>
    </row>
    <row r="555" spans="1:65" s="14" customFormat="1">
      <c r="B555" s="169"/>
      <c r="D555" s="162" t="s">
        <v>136</v>
      </c>
      <c r="E555" s="170" t="s">
        <v>1</v>
      </c>
      <c r="F555" s="171" t="s">
        <v>726</v>
      </c>
      <c r="H555" s="172">
        <v>1742.6869999999999</v>
      </c>
      <c r="I555" s="173"/>
      <c r="L555" s="169"/>
      <c r="M555" s="174"/>
      <c r="N555" s="175"/>
      <c r="O555" s="175"/>
      <c r="P555" s="175"/>
      <c r="Q555" s="175"/>
      <c r="R555" s="175"/>
      <c r="S555" s="175"/>
      <c r="T555" s="176"/>
      <c r="AT555" s="170" t="s">
        <v>136</v>
      </c>
      <c r="AU555" s="170" t="s">
        <v>134</v>
      </c>
      <c r="AV555" s="14" t="s">
        <v>134</v>
      </c>
      <c r="AW555" s="14" t="s">
        <v>31</v>
      </c>
      <c r="AX555" s="14" t="s">
        <v>74</v>
      </c>
      <c r="AY555" s="170" t="s">
        <v>127</v>
      </c>
    </row>
    <row r="556" spans="1:65" s="14" customFormat="1">
      <c r="B556" s="169"/>
      <c r="D556" s="162" t="s">
        <v>136</v>
      </c>
      <c r="E556" s="170" t="s">
        <v>1</v>
      </c>
      <c r="F556" s="171" t="s">
        <v>727</v>
      </c>
      <c r="H556" s="172">
        <v>72</v>
      </c>
      <c r="I556" s="173"/>
      <c r="L556" s="169"/>
      <c r="M556" s="174"/>
      <c r="N556" s="175"/>
      <c r="O556" s="175"/>
      <c r="P556" s="175"/>
      <c r="Q556" s="175"/>
      <c r="R556" s="175"/>
      <c r="S556" s="175"/>
      <c r="T556" s="176"/>
      <c r="AT556" s="170" t="s">
        <v>136</v>
      </c>
      <c r="AU556" s="170" t="s">
        <v>134</v>
      </c>
      <c r="AV556" s="14" t="s">
        <v>134</v>
      </c>
      <c r="AW556" s="14" t="s">
        <v>31</v>
      </c>
      <c r="AX556" s="14" t="s">
        <v>74</v>
      </c>
      <c r="AY556" s="170" t="s">
        <v>127</v>
      </c>
    </row>
    <row r="557" spans="1:65" s="15" customFormat="1">
      <c r="B557" s="177"/>
      <c r="D557" s="162" t="s">
        <v>136</v>
      </c>
      <c r="E557" s="178" t="s">
        <v>1</v>
      </c>
      <c r="F557" s="179" t="s">
        <v>142</v>
      </c>
      <c r="H557" s="180">
        <v>1814.6869999999999</v>
      </c>
      <c r="I557" s="181"/>
      <c r="L557" s="177"/>
      <c r="M557" s="182"/>
      <c r="N557" s="183"/>
      <c r="O557" s="183"/>
      <c r="P557" s="183"/>
      <c r="Q557" s="183"/>
      <c r="R557" s="183"/>
      <c r="S557" s="183"/>
      <c r="T557" s="184"/>
      <c r="AT557" s="178" t="s">
        <v>136</v>
      </c>
      <c r="AU557" s="178" t="s">
        <v>134</v>
      </c>
      <c r="AV557" s="15" t="s">
        <v>133</v>
      </c>
      <c r="AW557" s="15" t="s">
        <v>31</v>
      </c>
      <c r="AX557" s="15" t="s">
        <v>81</v>
      </c>
      <c r="AY557" s="178" t="s">
        <v>127</v>
      </c>
    </row>
    <row r="558" spans="1:65" s="2" customFormat="1" ht="24.2" customHeight="1">
      <c r="A558" s="33"/>
      <c r="B558" s="146"/>
      <c r="C558" s="147" t="s">
        <v>728</v>
      </c>
      <c r="D558" s="147" t="s">
        <v>129</v>
      </c>
      <c r="E558" s="148" t="s">
        <v>729</v>
      </c>
      <c r="F558" s="149" t="s">
        <v>730</v>
      </c>
      <c r="G558" s="150" t="s">
        <v>194</v>
      </c>
      <c r="H558" s="151">
        <v>836.27</v>
      </c>
      <c r="I558" s="152"/>
      <c r="J558" s="153">
        <f>ROUND(I558*H558,2)</f>
        <v>0</v>
      </c>
      <c r="K558" s="154"/>
      <c r="L558" s="34"/>
      <c r="M558" s="155" t="s">
        <v>1</v>
      </c>
      <c r="N558" s="156" t="s">
        <v>40</v>
      </c>
      <c r="O558" s="60"/>
      <c r="P558" s="157">
        <f>O558*H558</f>
        <v>0</v>
      </c>
      <c r="Q558" s="157">
        <v>0</v>
      </c>
      <c r="R558" s="157">
        <f>Q558*H558</f>
        <v>0</v>
      </c>
      <c r="S558" s="157">
        <v>0</v>
      </c>
      <c r="T558" s="158">
        <f>S558*H558</f>
        <v>0</v>
      </c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R558" s="159" t="s">
        <v>238</v>
      </c>
      <c r="AT558" s="159" t="s">
        <v>129</v>
      </c>
      <c r="AU558" s="159" t="s">
        <v>134</v>
      </c>
      <c r="AY558" s="18" t="s">
        <v>127</v>
      </c>
      <c r="BE558" s="160">
        <f>IF(N558="základná",J558,0)</f>
        <v>0</v>
      </c>
      <c r="BF558" s="160">
        <f>IF(N558="znížená",J558,0)</f>
        <v>0</v>
      </c>
      <c r="BG558" s="160">
        <f>IF(N558="zákl. prenesená",J558,0)</f>
        <v>0</v>
      </c>
      <c r="BH558" s="160">
        <f>IF(N558="zníž. prenesená",J558,0)</f>
        <v>0</v>
      </c>
      <c r="BI558" s="160">
        <f>IF(N558="nulová",J558,0)</f>
        <v>0</v>
      </c>
      <c r="BJ558" s="18" t="s">
        <v>134</v>
      </c>
      <c r="BK558" s="160">
        <f>ROUND(I558*H558,2)</f>
        <v>0</v>
      </c>
      <c r="BL558" s="18" t="s">
        <v>238</v>
      </c>
      <c r="BM558" s="159" t="s">
        <v>731</v>
      </c>
    </row>
    <row r="559" spans="1:65" s="13" customFormat="1">
      <c r="B559" s="161"/>
      <c r="D559" s="162" t="s">
        <v>136</v>
      </c>
      <c r="E559" s="163" t="s">
        <v>1</v>
      </c>
      <c r="F559" s="164" t="s">
        <v>732</v>
      </c>
      <c r="H559" s="163" t="s">
        <v>1</v>
      </c>
      <c r="I559" s="165"/>
      <c r="L559" s="161"/>
      <c r="M559" s="166"/>
      <c r="N559" s="167"/>
      <c r="O559" s="167"/>
      <c r="P559" s="167"/>
      <c r="Q559" s="167"/>
      <c r="R559" s="167"/>
      <c r="S559" s="167"/>
      <c r="T559" s="168"/>
      <c r="AT559" s="163" t="s">
        <v>136</v>
      </c>
      <c r="AU559" s="163" t="s">
        <v>134</v>
      </c>
      <c r="AV559" s="13" t="s">
        <v>81</v>
      </c>
      <c r="AW559" s="13" t="s">
        <v>31</v>
      </c>
      <c r="AX559" s="13" t="s">
        <v>74</v>
      </c>
      <c r="AY559" s="163" t="s">
        <v>127</v>
      </c>
    </row>
    <row r="560" spans="1:65" s="14" customFormat="1">
      <c r="B560" s="169"/>
      <c r="D560" s="162" t="s">
        <v>136</v>
      </c>
      <c r="E560" s="170" t="s">
        <v>1</v>
      </c>
      <c r="F560" s="171" t="s">
        <v>733</v>
      </c>
      <c r="H560" s="172">
        <v>836.27</v>
      </c>
      <c r="I560" s="173"/>
      <c r="L560" s="169"/>
      <c r="M560" s="174"/>
      <c r="N560" s="175"/>
      <c r="O560" s="175"/>
      <c r="P560" s="175"/>
      <c r="Q560" s="175"/>
      <c r="R560" s="175"/>
      <c r="S560" s="175"/>
      <c r="T560" s="176"/>
      <c r="AT560" s="170" t="s">
        <v>136</v>
      </c>
      <c r="AU560" s="170" t="s">
        <v>134</v>
      </c>
      <c r="AV560" s="14" t="s">
        <v>134</v>
      </c>
      <c r="AW560" s="14" t="s">
        <v>31</v>
      </c>
      <c r="AX560" s="14" t="s">
        <v>81</v>
      </c>
      <c r="AY560" s="170" t="s">
        <v>127</v>
      </c>
    </row>
    <row r="561" spans="1:65" s="2" customFormat="1" ht="24.2" customHeight="1">
      <c r="A561" s="33"/>
      <c r="B561" s="146"/>
      <c r="C561" s="193" t="s">
        <v>734</v>
      </c>
      <c r="D561" s="193" t="s">
        <v>522</v>
      </c>
      <c r="E561" s="194" t="s">
        <v>735</v>
      </c>
      <c r="F561" s="195" t="s">
        <v>736</v>
      </c>
      <c r="G561" s="196" t="s">
        <v>194</v>
      </c>
      <c r="H561" s="197">
        <v>961.71100000000001</v>
      </c>
      <c r="I561" s="198"/>
      <c r="J561" s="199">
        <f>ROUND(I561*H561,2)</f>
        <v>0</v>
      </c>
      <c r="K561" s="200"/>
      <c r="L561" s="201"/>
      <c r="M561" s="202" t="s">
        <v>1</v>
      </c>
      <c r="N561" s="203" t="s">
        <v>40</v>
      </c>
      <c r="O561" s="60"/>
      <c r="P561" s="157">
        <f>O561*H561</f>
        <v>0</v>
      </c>
      <c r="Q561" s="157">
        <v>0</v>
      </c>
      <c r="R561" s="157">
        <f>Q561*H561</f>
        <v>0</v>
      </c>
      <c r="S561" s="157">
        <v>0</v>
      </c>
      <c r="T561" s="158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59" t="s">
        <v>340</v>
      </c>
      <c r="AT561" s="159" t="s">
        <v>522</v>
      </c>
      <c r="AU561" s="159" t="s">
        <v>134</v>
      </c>
      <c r="AY561" s="18" t="s">
        <v>127</v>
      </c>
      <c r="BE561" s="160">
        <f>IF(N561="základná",J561,0)</f>
        <v>0</v>
      </c>
      <c r="BF561" s="160">
        <f>IF(N561="znížená",J561,0)</f>
        <v>0</v>
      </c>
      <c r="BG561" s="160">
        <f>IF(N561="zákl. prenesená",J561,0)</f>
        <v>0</v>
      </c>
      <c r="BH561" s="160">
        <f>IF(N561="zníž. prenesená",J561,0)</f>
        <v>0</v>
      </c>
      <c r="BI561" s="160">
        <f>IF(N561="nulová",J561,0)</f>
        <v>0</v>
      </c>
      <c r="BJ561" s="18" t="s">
        <v>134</v>
      </c>
      <c r="BK561" s="160">
        <f>ROUND(I561*H561,2)</f>
        <v>0</v>
      </c>
      <c r="BL561" s="18" t="s">
        <v>238</v>
      </c>
      <c r="BM561" s="159" t="s">
        <v>737</v>
      </c>
    </row>
    <row r="562" spans="1:65" s="14" customFormat="1">
      <c r="B562" s="169"/>
      <c r="D562" s="162" t="s">
        <v>136</v>
      </c>
      <c r="E562" s="170" t="s">
        <v>1</v>
      </c>
      <c r="F562" s="171" t="s">
        <v>738</v>
      </c>
      <c r="H562" s="172">
        <v>961.71100000000001</v>
      </c>
      <c r="I562" s="173"/>
      <c r="L562" s="169"/>
      <c r="M562" s="174"/>
      <c r="N562" s="175"/>
      <c r="O562" s="175"/>
      <c r="P562" s="175"/>
      <c r="Q562" s="175"/>
      <c r="R562" s="175"/>
      <c r="S562" s="175"/>
      <c r="T562" s="176"/>
      <c r="AT562" s="170" t="s">
        <v>136</v>
      </c>
      <c r="AU562" s="170" t="s">
        <v>134</v>
      </c>
      <c r="AV562" s="14" t="s">
        <v>134</v>
      </c>
      <c r="AW562" s="14" t="s">
        <v>31</v>
      </c>
      <c r="AX562" s="14" t="s">
        <v>81</v>
      </c>
      <c r="AY562" s="170" t="s">
        <v>127</v>
      </c>
    </row>
    <row r="563" spans="1:65" s="2" customFormat="1" ht="24.2" customHeight="1">
      <c r="A563" s="33"/>
      <c r="B563" s="146"/>
      <c r="C563" s="147" t="s">
        <v>739</v>
      </c>
      <c r="D563" s="147" t="s">
        <v>129</v>
      </c>
      <c r="E563" s="148" t="s">
        <v>740</v>
      </c>
      <c r="F563" s="149" t="s">
        <v>741</v>
      </c>
      <c r="G563" s="150" t="s">
        <v>194</v>
      </c>
      <c r="H563" s="151">
        <v>757.69</v>
      </c>
      <c r="I563" s="152"/>
      <c r="J563" s="153">
        <f>ROUND(I563*H563,2)</f>
        <v>0</v>
      </c>
      <c r="K563" s="154"/>
      <c r="L563" s="34"/>
      <c r="M563" s="155" t="s">
        <v>1</v>
      </c>
      <c r="N563" s="156" t="s">
        <v>40</v>
      </c>
      <c r="O563" s="60"/>
      <c r="P563" s="157">
        <f>O563*H563</f>
        <v>0</v>
      </c>
      <c r="Q563" s="157">
        <v>5.4000000000000001E-4</v>
      </c>
      <c r="R563" s="157">
        <f>Q563*H563</f>
        <v>0.40915260000000003</v>
      </c>
      <c r="S563" s="157">
        <v>0</v>
      </c>
      <c r="T563" s="158">
        <f>S563*H563</f>
        <v>0</v>
      </c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R563" s="159" t="s">
        <v>238</v>
      </c>
      <c r="AT563" s="159" t="s">
        <v>129</v>
      </c>
      <c r="AU563" s="159" t="s">
        <v>134</v>
      </c>
      <c r="AY563" s="18" t="s">
        <v>127</v>
      </c>
      <c r="BE563" s="160">
        <f>IF(N563="základná",J563,0)</f>
        <v>0</v>
      </c>
      <c r="BF563" s="160">
        <f>IF(N563="znížená",J563,0)</f>
        <v>0</v>
      </c>
      <c r="BG563" s="160">
        <f>IF(N563="zákl. prenesená",J563,0)</f>
        <v>0</v>
      </c>
      <c r="BH563" s="160">
        <f>IF(N563="zníž. prenesená",J563,0)</f>
        <v>0</v>
      </c>
      <c r="BI563" s="160">
        <f>IF(N563="nulová",J563,0)</f>
        <v>0</v>
      </c>
      <c r="BJ563" s="18" t="s">
        <v>134</v>
      </c>
      <c r="BK563" s="160">
        <f>ROUND(I563*H563,2)</f>
        <v>0</v>
      </c>
      <c r="BL563" s="18" t="s">
        <v>238</v>
      </c>
      <c r="BM563" s="159" t="s">
        <v>742</v>
      </c>
    </row>
    <row r="564" spans="1:65" s="14" customFormat="1">
      <c r="B564" s="169"/>
      <c r="D564" s="162" t="s">
        <v>136</v>
      </c>
      <c r="E564" s="170" t="s">
        <v>1</v>
      </c>
      <c r="F564" s="171" t="s">
        <v>743</v>
      </c>
      <c r="H564" s="172">
        <v>757.69</v>
      </c>
      <c r="I564" s="173"/>
      <c r="L564" s="169"/>
      <c r="M564" s="174"/>
      <c r="N564" s="175"/>
      <c r="O564" s="175"/>
      <c r="P564" s="175"/>
      <c r="Q564" s="175"/>
      <c r="R564" s="175"/>
      <c r="S564" s="175"/>
      <c r="T564" s="176"/>
      <c r="AT564" s="170" t="s">
        <v>136</v>
      </c>
      <c r="AU564" s="170" t="s">
        <v>134</v>
      </c>
      <c r="AV564" s="14" t="s">
        <v>134</v>
      </c>
      <c r="AW564" s="14" t="s">
        <v>31</v>
      </c>
      <c r="AX564" s="14" t="s">
        <v>81</v>
      </c>
      <c r="AY564" s="170" t="s">
        <v>127</v>
      </c>
    </row>
    <row r="565" spans="1:65" s="2" customFormat="1" ht="24.2" customHeight="1">
      <c r="A565" s="33"/>
      <c r="B565" s="146"/>
      <c r="C565" s="147" t="s">
        <v>702</v>
      </c>
      <c r="D565" s="147" t="s">
        <v>129</v>
      </c>
      <c r="E565" s="148" t="s">
        <v>744</v>
      </c>
      <c r="F565" s="149" t="s">
        <v>745</v>
      </c>
      <c r="G565" s="150" t="s">
        <v>194</v>
      </c>
      <c r="H565" s="151">
        <v>60</v>
      </c>
      <c r="I565" s="152"/>
      <c r="J565" s="153">
        <f>ROUND(I565*H565,2)</f>
        <v>0</v>
      </c>
      <c r="K565" s="154"/>
      <c r="L565" s="34"/>
      <c r="M565" s="155" t="s">
        <v>1</v>
      </c>
      <c r="N565" s="156" t="s">
        <v>40</v>
      </c>
      <c r="O565" s="60"/>
      <c r="P565" s="157">
        <f>O565*H565</f>
        <v>0</v>
      </c>
      <c r="Q565" s="157">
        <v>5.4000000000000001E-4</v>
      </c>
      <c r="R565" s="157">
        <f>Q565*H565</f>
        <v>3.2399999999999998E-2</v>
      </c>
      <c r="S565" s="157">
        <v>0</v>
      </c>
      <c r="T565" s="158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59" t="s">
        <v>238</v>
      </c>
      <c r="AT565" s="159" t="s">
        <v>129</v>
      </c>
      <c r="AU565" s="159" t="s">
        <v>134</v>
      </c>
      <c r="AY565" s="18" t="s">
        <v>127</v>
      </c>
      <c r="BE565" s="160">
        <f>IF(N565="základná",J565,0)</f>
        <v>0</v>
      </c>
      <c r="BF565" s="160">
        <f>IF(N565="znížená",J565,0)</f>
        <v>0</v>
      </c>
      <c r="BG565" s="160">
        <f>IF(N565="zákl. prenesená",J565,0)</f>
        <v>0</v>
      </c>
      <c r="BH565" s="160">
        <f>IF(N565="zníž. prenesená",J565,0)</f>
        <v>0</v>
      </c>
      <c r="BI565" s="160">
        <f>IF(N565="nulová",J565,0)</f>
        <v>0</v>
      </c>
      <c r="BJ565" s="18" t="s">
        <v>134</v>
      </c>
      <c r="BK565" s="160">
        <f>ROUND(I565*H565,2)</f>
        <v>0</v>
      </c>
      <c r="BL565" s="18" t="s">
        <v>238</v>
      </c>
      <c r="BM565" s="159" t="s">
        <v>746</v>
      </c>
    </row>
    <row r="566" spans="1:65" s="14" customFormat="1">
      <c r="B566" s="169"/>
      <c r="D566" s="162" t="s">
        <v>136</v>
      </c>
      <c r="E566" s="170" t="s">
        <v>1</v>
      </c>
      <c r="F566" s="171" t="s">
        <v>721</v>
      </c>
      <c r="H566" s="172">
        <v>60</v>
      </c>
      <c r="I566" s="173"/>
      <c r="L566" s="169"/>
      <c r="M566" s="174"/>
      <c r="N566" s="175"/>
      <c r="O566" s="175"/>
      <c r="P566" s="175"/>
      <c r="Q566" s="175"/>
      <c r="R566" s="175"/>
      <c r="S566" s="175"/>
      <c r="T566" s="176"/>
      <c r="AT566" s="170" t="s">
        <v>136</v>
      </c>
      <c r="AU566" s="170" t="s">
        <v>134</v>
      </c>
      <c r="AV566" s="14" t="s">
        <v>134</v>
      </c>
      <c r="AW566" s="14" t="s">
        <v>31</v>
      </c>
      <c r="AX566" s="14" t="s">
        <v>81</v>
      </c>
      <c r="AY566" s="170" t="s">
        <v>127</v>
      </c>
    </row>
    <row r="567" spans="1:65" s="2" customFormat="1" ht="33" customHeight="1">
      <c r="A567" s="33"/>
      <c r="B567" s="146"/>
      <c r="C567" s="193" t="s">
        <v>747</v>
      </c>
      <c r="D567" s="193" t="s">
        <v>522</v>
      </c>
      <c r="E567" s="194" t="s">
        <v>748</v>
      </c>
      <c r="F567" s="195" t="s">
        <v>749</v>
      </c>
      <c r="G567" s="196" t="s">
        <v>194</v>
      </c>
      <c r="H567" s="197">
        <v>943.34400000000005</v>
      </c>
      <c r="I567" s="198"/>
      <c r="J567" s="199">
        <f>ROUND(I567*H567,2)</f>
        <v>0</v>
      </c>
      <c r="K567" s="200"/>
      <c r="L567" s="201"/>
      <c r="M567" s="202" t="s">
        <v>1</v>
      </c>
      <c r="N567" s="203" t="s">
        <v>40</v>
      </c>
      <c r="O567" s="60"/>
      <c r="P567" s="157">
        <f>O567*H567</f>
        <v>0</v>
      </c>
      <c r="Q567" s="157">
        <v>0</v>
      </c>
      <c r="R567" s="157">
        <f>Q567*H567</f>
        <v>0</v>
      </c>
      <c r="S567" s="157">
        <v>0</v>
      </c>
      <c r="T567" s="158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59" t="s">
        <v>340</v>
      </c>
      <c r="AT567" s="159" t="s">
        <v>522</v>
      </c>
      <c r="AU567" s="159" t="s">
        <v>134</v>
      </c>
      <c r="AY567" s="18" t="s">
        <v>127</v>
      </c>
      <c r="BE567" s="160">
        <f>IF(N567="základná",J567,0)</f>
        <v>0</v>
      </c>
      <c r="BF567" s="160">
        <f>IF(N567="znížená",J567,0)</f>
        <v>0</v>
      </c>
      <c r="BG567" s="160">
        <f>IF(N567="zákl. prenesená",J567,0)</f>
        <v>0</v>
      </c>
      <c r="BH567" s="160">
        <f>IF(N567="zníž. prenesená",J567,0)</f>
        <v>0</v>
      </c>
      <c r="BI567" s="160">
        <f>IF(N567="nulová",J567,0)</f>
        <v>0</v>
      </c>
      <c r="BJ567" s="18" t="s">
        <v>134</v>
      </c>
      <c r="BK567" s="160">
        <f>ROUND(I567*H567,2)</f>
        <v>0</v>
      </c>
      <c r="BL567" s="18" t="s">
        <v>238</v>
      </c>
      <c r="BM567" s="159" t="s">
        <v>750</v>
      </c>
    </row>
    <row r="568" spans="1:65" s="14" customFormat="1">
      <c r="B568" s="169"/>
      <c r="D568" s="162" t="s">
        <v>136</v>
      </c>
      <c r="E568" s="170" t="s">
        <v>1</v>
      </c>
      <c r="F568" s="171" t="s">
        <v>751</v>
      </c>
      <c r="H568" s="172">
        <v>871.34400000000005</v>
      </c>
      <c r="I568" s="173"/>
      <c r="L568" s="169"/>
      <c r="M568" s="174"/>
      <c r="N568" s="175"/>
      <c r="O568" s="175"/>
      <c r="P568" s="175"/>
      <c r="Q568" s="175"/>
      <c r="R568" s="175"/>
      <c r="S568" s="175"/>
      <c r="T568" s="176"/>
      <c r="AT568" s="170" t="s">
        <v>136</v>
      </c>
      <c r="AU568" s="170" t="s">
        <v>134</v>
      </c>
      <c r="AV568" s="14" t="s">
        <v>134</v>
      </c>
      <c r="AW568" s="14" t="s">
        <v>31</v>
      </c>
      <c r="AX568" s="14" t="s">
        <v>74</v>
      </c>
      <c r="AY568" s="170" t="s">
        <v>127</v>
      </c>
    </row>
    <row r="569" spans="1:65" s="14" customFormat="1">
      <c r="B569" s="169"/>
      <c r="D569" s="162" t="s">
        <v>136</v>
      </c>
      <c r="E569" s="170" t="s">
        <v>1</v>
      </c>
      <c r="F569" s="171" t="s">
        <v>727</v>
      </c>
      <c r="H569" s="172">
        <v>72</v>
      </c>
      <c r="I569" s="173"/>
      <c r="L569" s="169"/>
      <c r="M569" s="174"/>
      <c r="N569" s="175"/>
      <c r="O569" s="175"/>
      <c r="P569" s="175"/>
      <c r="Q569" s="175"/>
      <c r="R569" s="175"/>
      <c r="S569" s="175"/>
      <c r="T569" s="176"/>
      <c r="AT569" s="170" t="s">
        <v>136</v>
      </c>
      <c r="AU569" s="170" t="s">
        <v>134</v>
      </c>
      <c r="AV569" s="14" t="s">
        <v>134</v>
      </c>
      <c r="AW569" s="14" t="s">
        <v>31</v>
      </c>
      <c r="AX569" s="14" t="s">
        <v>74</v>
      </c>
      <c r="AY569" s="170" t="s">
        <v>127</v>
      </c>
    </row>
    <row r="570" spans="1:65" s="15" customFormat="1">
      <c r="B570" s="177"/>
      <c r="D570" s="162" t="s">
        <v>136</v>
      </c>
      <c r="E570" s="178" t="s">
        <v>1</v>
      </c>
      <c r="F570" s="179" t="s">
        <v>142</v>
      </c>
      <c r="H570" s="180">
        <v>943.34400000000005</v>
      </c>
      <c r="I570" s="181"/>
      <c r="L570" s="177"/>
      <c r="M570" s="182"/>
      <c r="N570" s="183"/>
      <c r="O570" s="183"/>
      <c r="P570" s="183"/>
      <c r="Q570" s="183"/>
      <c r="R570" s="183"/>
      <c r="S570" s="183"/>
      <c r="T570" s="184"/>
      <c r="AT570" s="178" t="s">
        <v>136</v>
      </c>
      <c r="AU570" s="178" t="s">
        <v>134</v>
      </c>
      <c r="AV570" s="15" t="s">
        <v>133</v>
      </c>
      <c r="AW570" s="15" t="s">
        <v>31</v>
      </c>
      <c r="AX570" s="15" t="s">
        <v>81</v>
      </c>
      <c r="AY570" s="178" t="s">
        <v>127</v>
      </c>
    </row>
    <row r="571" spans="1:65" s="2" customFormat="1" ht="24.2" customHeight="1">
      <c r="A571" s="33"/>
      <c r="B571" s="146"/>
      <c r="C571" s="147" t="s">
        <v>752</v>
      </c>
      <c r="D571" s="147" t="s">
        <v>129</v>
      </c>
      <c r="E571" s="148" t="s">
        <v>753</v>
      </c>
      <c r="F571" s="149" t="s">
        <v>754</v>
      </c>
      <c r="G571" s="150" t="s">
        <v>194</v>
      </c>
      <c r="H571" s="151">
        <v>202.4</v>
      </c>
      <c r="I571" s="152"/>
      <c r="J571" s="153">
        <f>ROUND(I571*H571,2)</f>
        <v>0</v>
      </c>
      <c r="K571" s="154"/>
      <c r="L571" s="34"/>
      <c r="M571" s="155" t="s">
        <v>1</v>
      </c>
      <c r="N571" s="156" t="s">
        <v>40</v>
      </c>
      <c r="O571" s="60"/>
      <c r="P571" s="157">
        <f>O571*H571</f>
        <v>0</v>
      </c>
      <c r="Q571" s="157">
        <v>2.7000000000000001E-3</v>
      </c>
      <c r="R571" s="157">
        <f>Q571*H571</f>
        <v>0.54648000000000008</v>
      </c>
      <c r="S571" s="157">
        <v>0</v>
      </c>
      <c r="T571" s="158">
        <f>S571*H571</f>
        <v>0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59" t="s">
        <v>238</v>
      </c>
      <c r="AT571" s="159" t="s">
        <v>129</v>
      </c>
      <c r="AU571" s="159" t="s">
        <v>134</v>
      </c>
      <c r="AY571" s="18" t="s">
        <v>127</v>
      </c>
      <c r="BE571" s="160">
        <f>IF(N571="základná",J571,0)</f>
        <v>0</v>
      </c>
      <c r="BF571" s="160">
        <f>IF(N571="znížená",J571,0)</f>
        <v>0</v>
      </c>
      <c r="BG571" s="160">
        <f>IF(N571="zákl. prenesená",J571,0)</f>
        <v>0</v>
      </c>
      <c r="BH571" s="160">
        <f>IF(N571="zníž. prenesená",J571,0)</f>
        <v>0</v>
      </c>
      <c r="BI571" s="160">
        <f>IF(N571="nulová",J571,0)</f>
        <v>0</v>
      </c>
      <c r="BJ571" s="18" t="s">
        <v>134</v>
      </c>
      <c r="BK571" s="160">
        <f>ROUND(I571*H571,2)</f>
        <v>0</v>
      </c>
      <c r="BL571" s="18" t="s">
        <v>238</v>
      </c>
      <c r="BM571" s="159" t="s">
        <v>755</v>
      </c>
    </row>
    <row r="572" spans="1:65" s="13" customFormat="1">
      <c r="B572" s="161"/>
      <c r="D572" s="162" t="s">
        <v>136</v>
      </c>
      <c r="E572" s="163" t="s">
        <v>1</v>
      </c>
      <c r="F572" s="164" t="s">
        <v>756</v>
      </c>
      <c r="H572" s="163" t="s">
        <v>1</v>
      </c>
      <c r="I572" s="165"/>
      <c r="L572" s="161"/>
      <c r="M572" s="166"/>
      <c r="N572" s="167"/>
      <c r="O572" s="167"/>
      <c r="P572" s="167"/>
      <c r="Q572" s="167"/>
      <c r="R572" s="167"/>
      <c r="S572" s="167"/>
      <c r="T572" s="168"/>
      <c r="AT572" s="163" t="s">
        <v>136</v>
      </c>
      <c r="AU572" s="163" t="s">
        <v>134</v>
      </c>
      <c r="AV572" s="13" t="s">
        <v>81</v>
      </c>
      <c r="AW572" s="13" t="s">
        <v>31</v>
      </c>
      <c r="AX572" s="13" t="s">
        <v>74</v>
      </c>
      <c r="AY572" s="163" t="s">
        <v>127</v>
      </c>
    </row>
    <row r="573" spans="1:65" s="14" customFormat="1">
      <c r="B573" s="169"/>
      <c r="D573" s="162" t="s">
        <v>136</v>
      </c>
      <c r="E573" s="170" t="s">
        <v>1</v>
      </c>
      <c r="F573" s="171" t="s">
        <v>757</v>
      </c>
      <c r="H573" s="172">
        <v>202.4</v>
      </c>
      <c r="I573" s="173"/>
      <c r="L573" s="169"/>
      <c r="M573" s="174"/>
      <c r="N573" s="175"/>
      <c r="O573" s="175"/>
      <c r="P573" s="175"/>
      <c r="Q573" s="175"/>
      <c r="R573" s="175"/>
      <c r="S573" s="175"/>
      <c r="T573" s="176"/>
      <c r="AT573" s="170" t="s">
        <v>136</v>
      </c>
      <c r="AU573" s="170" t="s">
        <v>134</v>
      </c>
      <c r="AV573" s="14" t="s">
        <v>134</v>
      </c>
      <c r="AW573" s="14" t="s">
        <v>31</v>
      </c>
      <c r="AX573" s="14" t="s">
        <v>81</v>
      </c>
      <c r="AY573" s="170" t="s">
        <v>127</v>
      </c>
    </row>
    <row r="574" spans="1:65" s="2" customFormat="1" ht="16.5" customHeight="1">
      <c r="A574" s="33"/>
      <c r="B574" s="146"/>
      <c r="C574" s="147" t="s">
        <v>758</v>
      </c>
      <c r="D574" s="147" t="s">
        <v>129</v>
      </c>
      <c r="E574" s="148" t="s">
        <v>759</v>
      </c>
      <c r="F574" s="149" t="s">
        <v>760</v>
      </c>
      <c r="G574" s="150" t="s">
        <v>194</v>
      </c>
      <c r="H574" s="151">
        <v>288.01</v>
      </c>
      <c r="I574" s="152"/>
      <c r="J574" s="153">
        <f>ROUND(I574*H574,2)</f>
        <v>0</v>
      </c>
      <c r="K574" s="154"/>
      <c r="L574" s="34"/>
      <c r="M574" s="155" t="s">
        <v>1</v>
      </c>
      <c r="N574" s="156" t="s">
        <v>40</v>
      </c>
      <c r="O574" s="60"/>
      <c r="P574" s="157">
        <f>O574*H574</f>
        <v>0</v>
      </c>
      <c r="Q574" s="157">
        <v>2.7000000000000001E-3</v>
      </c>
      <c r="R574" s="157">
        <f>Q574*H574</f>
        <v>0.77762700000000007</v>
      </c>
      <c r="S574" s="157">
        <v>0</v>
      </c>
      <c r="T574" s="158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59" t="s">
        <v>238</v>
      </c>
      <c r="AT574" s="159" t="s">
        <v>129</v>
      </c>
      <c r="AU574" s="159" t="s">
        <v>134</v>
      </c>
      <c r="AY574" s="18" t="s">
        <v>127</v>
      </c>
      <c r="BE574" s="160">
        <f>IF(N574="základná",J574,0)</f>
        <v>0</v>
      </c>
      <c r="BF574" s="160">
        <f>IF(N574="znížená",J574,0)</f>
        <v>0</v>
      </c>
      <c r="BG574" s="160">
        <f>IF(N574="zákl. prenesená",J574,0)</f>
        <v>0</v>
      </c>
      <c r="BH574" s="160">
        <f>IF(N574="zníž. prenesená",J574,0)</f>
        <v>0</v>
      </c>
      <c r="BI574" s="160">
        <f>IF(N574="nulová",J574,0)</f>
        <v>0</v>
      </c>
      <c r="BJ574" s="18" t="s">
        <v>134</v>
      </c>
      <c r="BK574" s="160">
        <f>ROUND(I574*H574,2)</f>
        <v>0</v>
      </c>
      <c r="BL574" s="18" t="s">
        <v>238</v>
      </c>
      <c r="BM574" s="159" t="s">
        <v>761</v>
      </c>
    </row>
    <row r="575" spans="1:65" s="13" customFormat="1">
      <c r="B575" s="161"/>
      <c r="D575" s="162" t="s">
        <v>136</v>
      </c>
      <c r="E575" s="163" t="s">
        <v>1</v>
      </c>
      <c r="F575" s="164" t="s">
        <v>762</v>
      </c>
      <c r="H575" s="163" t="s">
        <v>1</v>
      </c>
      <c r="I575" s="165"/>
      <c r="L575" s="161"/>
      <c r="M575" s="166"/>
      <c r="N575" s="167"/>
      <c r="O575" s="167"/>
      <c r="P575" s="167"/>
      <c r="Q575" s="167"/>
      <c r="R575" s="167"/>
      <c r="S575" s="167"/>
      <c r="T575" s="168"/>
      <c r="AT575" s="163" t="s">
        <v>136</v>
      </c>
      <c r="AU575" s="163" t="s">
        <v>134</v>
      </c>
      <c r="AV575" s="13" t="s">
        <v>81</v>
      </c>
      <c r="AW575" s="13" t="s">
        <v>31</v>
      </c>
      <c r="AX575" s="13" t="s">
        <v>74</v>
      </c>
      <c r="AY575" s="163" t="s">
        <v>127</v>
      </c>
    </row>
    <row r="576" spans="1:65" s="14" customFormat="1">
      <c r="B576" s="169"/>
      <c r="D576" s="162" t="s">
        <v>136</v>
      </c>
      <c r="E576" s="170" t="s">
        <v>1</v>
      </c>
      <c r="F576" s="171" t="s">
        <v>763</v>
      </c>
      <c r="H576" s="172">
        <v>199.98</v>
      </c>
      <c r="I576" s="173"/>
      <c r="L576" s="169"/>
      <c r="M576" s="174"/>
      <c r="N576" s="175"/>
      <c r="O576" s="175"/>
      <c r="P576" s="175"/>
      <c r="Q576" s="175"/>
      <c r="R576" s="175"/>
      <c r="S576" s="175"/>
      <c r="T576" s="176"/>
      <c r="AT576" s="170" t="s">
        <v>136</v>
      </c>
      <c r="AU576" s="170" t="s">
        <v>134</v>
      </c>
      <c r="AV576" s="14" t="s">
        <v>134</v>
      </c>
      <c r="AW576" s="14" t="s">
        <v>31</v>
      </c>
      <c r="AX576" s="14" t="s">
        <v>74</v>
      </c>
      <c r="AY576" s="170" t="s">
        <v>127</v>
      </c>
    </row>
    <row r="577" spans="1:65" s="14" customFormat="1">
      <c r="B577" s="169"/>
      <c r="D577" s="162" t="s">
        <v>136</v>
      </c>
      <c r="E577" s="170" t="s">
        <v>1</v>
      </c>
      <c r="F577" s="171" t="s">
        <v>764</v>
      </c>
      <c r="H577" s="172">
        <v>88.03</v>
      </c>
      <c r="I577" s="173"/>
      <c r="L577" s="169"/>
      <c r="M577" s="174"/>
      <c r="N577" s="175"/>
      <c r="O577" s="175"/>
      <c r="P577" s="175"/>
      <c r="Q577" s="175"/>
      <c r="R577" s="175"/>
      <c r="S577" s="175"/>
      <c r="T577" s="176"/>
      <c r="AT577" s="170" t="s">
        <v>136</v>
      </c>
      <c r="AU577" s="170" t="s">
        <v>134</v>
      </c>
      <c r="AV577" s="14" t="s">
        <v>134</v>
      </c>
      <c r="AW577" s="14" t="s">
        <v>31</v>
      </c>
      <c r="AX577" s="14" t="s">
        <v>74</v>
      </c>
      <c r="AY577" s="170" t="s">
        <v>127</v>
      </c>
    </row>
    <row r="578" spans="1:65" s="15" customFormat="1">
      <c r="B578" s="177"/>
      <c r="D578" s="162" t="s">
        <v>136</v>
      </c>
      <c r="E578" s="178" t="s">
        <v>1</v>
      </c>
      <c r="F578" s="179" t="s">
        <v>142</v>
      </c>
      <c r="H578" s="180">
        <v>288.01</v>
      </c>
      <c r="I578" s="181"/>
      <c r="L578" s="177"/>
      <c r="M578" s="182"/>
      <c r="N578" s="183"/>
      <c r="O578" s="183"/>
      <c r="P578" s="183"/>
      <c r="Q578" s="183"/>
      <c r="R578" s="183"/>
      <c r="S578" s="183"/>
      <c r="T578" s="184"/>
      <c r="AT578" s="178" t="s">
        <v>136</v>
      </c>
      <c r="AU578" s="178" t="s">
        <v>134</v>
      </c>
      <c r="AV578" s="15" t="s">
        <v>133</v>
      </c>
      <c r="AW578" s="15" t="s">
        <v>31</v>
      </c>
      <c r="AX578" s="15" t="s">
        <v>81</v>
      </c>
      <c r="AY578" s="178" t="s">
        <v>127</v>
      </c>
    </row>
    <row r="579" spans="1:65" s="2" customFormat="1" ht="24.2" customHeight="1">
      <c r="A579" s="33"/>
      <c r="B579" s="146"/>
      <c r="C579" s="147" t="s">
        <v>765</v>
      </c>
      <c r="D579" s="147" t="s">
        <v>129</v>
      </c>
      <c r="E579" s="148" t="s">
        <v>766</v>
      </c>
      <c r="F579" s="149" t="s">
        <v>767</v>
      </c>
      <c r="G579" s="150" t="s">
        <v>768</v>
      </c>
      <c r="H579" s="204"/>
      <c r="I579" s="152"/>
      <c r="J579" s="153">
        <f>ROUND(I579*H579,2)</f>
        <v>0</v>
      </c>
      <c r="K579" s="154"/>
      <c r="L579" s="34"/>
      <c r="M579" s="155" t="s">
        <v>1</v>
      </c>
      <c r="N579" s="156" t="s">
        <v>40</v>
      </c>
      <c r="O579" s="60"/>
      <c r="P579" s="157">
        <f>O579*H579</f>
        <v>0</v>
      </c>
      <c r="Q579" s="157">
        <v>0</v>
      </c>
      <c r="R579" s="157">
        <f>Q579*H579</f>
        <v>0</v>
      </c>
      <c r="S579" s="157">
        <v>0</v>
      </c>
      <c r="T579" s="158">
        <f>S579*H579</f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59" t="s">
        <v>238</v>
      </c>
      <c r="AT579" s="159" t="s">
        <v>129</v>
      </c>
      <c r="AU579" s="159" t="s">
        <v>134</v>
      </c>
      <c r="AY579" s="18" t="s">
        <v>127</v>
      </c>
      <c r="BE579" s="160">
        <f>IF(N579="základná",J579,0)</f>
        <v>0</v>
      </c>
      <c r="BF579" s="160">
        <f>IF(N579="znížená",J579,0)</f>
        <v>0</v>
      </c>
      <c r="BG579" s="160">
        <f>IF(N579="zákl. prenesená",J579,0)</f>
        <v>0</v>
      </c>
      <c r="BH579" s="160">
        <f>IF(N579="zníž. prenesená",J579,0)</f>
        <v>0</v>
      </c>
      <c r="BI579" s="160">
        <f>IF(N579="nulová",J579,0)</f>
        <v>0</v>
      </c>
      <c r="BJ579" s="18" t="s">
        <v>134</v>
      </c>
      <c r="BK579" s="160">
        <f>ROUND(I579*H579,2)</f>
        <v>0</v>
      </c>
      <c r="BL579" s="18" t="s">
        <v>238</v>
      </c>
      <c r="BM579" s="159" t="s">
        <v>769</v>
      </c>
    </row>
    <row r="580" spans="1:65" s="12" customFormat="1" ht="22.7" customHeight="1">
      <c r="B580" s="133"/>
      <c r="D580" s="134" t="s">
        <v>73</v>
      </c>
      <c r="E580" s="144" t="s">
        <v>770</v>
      </c>
      <c r="F580" s="144" t="s">
        <v>771</v>
      </c>
      <c r="I580" s="136"/>
      <c r="J580" s="145">
        <f>BK580</f>
        <v>0</v>
      </c>
      <c r="L580" s="133"/>
      <c r="M580" s="138"/>
      <c r="N580" s="139"/>
      <c r="O580" s="139"/>
      <c r="P580" s="140">
        <f>SUM(P581:P597)</f>
        <v>0</v>
      </c>
      <c r="Q580" s="139"/>
      <c r="R580" s="140">
        <f>SUM(R581:R597)</f>
        <v>0.39464513999999995</v>
      </c>
      <c r="S580" s="139"/>
      <c r="T580" s="141">
        <f>SUM(T581:T597)</f>
        <v>0</v>
      </c>
      <c r="AR580" s="134" t="s">
        <v>134</v>
      </c>
      <c r="AT580" s="142" t="s">
        <v>73</v>
      </c>
      <c r="AU580" s="142" t="s">
        <v>81</v>
      </c>
      <c r="AY580" s="134" t="s">
        <v>127</v>
      </c>
      <c r="BK580" s="143">
        <f>SUM(BK581:BK597)</f>
        <v>0</v>
      </c>
    </row>
    <row r="581" spans="1:65" s="2" customFormat="1" ht="21.75" customHeight="1">
      <c r="A581" s="33"/>
      <c r="B581" s="146"/>
      <c r="C581" s="147" t="s">
        <v>772</v>
      </c>
      <c r="D581" s="147" t="s">
        <v>129</v>
      </c>
      <c r="E581" s="148" t="s">
        <v>773</v>
      </c>
      <c r="F581" s="149" t="s">
        <v>774</v>
      </c>
      <c r="G581" s="150" t="s">
        <v>194</v>
      </c>
      <c r="H581" s="151">
        <v>799.12</v>
      </c>
      <c r="I581" s="152"/>
      <c r="J581" s="153">
        <f>ROUND(I581*H581,2)</f>
        <v>0</v>
      </c>
      <c r="K581" s="154"/>
      <c r="L581" s="34"/>
      <c r="M581" s="155" t="s">
        <v>1</v>
      </c>
      <c r="N581" s="156" t="s">
        <v>40</v>
      </c>
      <c r="O581" s="60"/>
      <c r="P581" s="157">
        <f>O581*H581</f>
        <v>0</v>
      </c>
      <c r="Q581" s="157">
        <v>1.9999999999999999E-6</v>
      </c>
      <c r="R581" s="157">
        <f>Q581*H581</f>
        <v>1.5982399999999999E-3</v>
      </c>
      <c r="S581" s="157">
        <v>0</v>
      </c>
      <c r="T581" s="158">
        <f>S581*H581</f>
        <v>0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59" t="s">
        <v>238</v>
      </c>
      <c r="AT581" s="159" t="s">
        <v>129</v>
      </c>
      <c r="AU581" s="159" t="s">
        <v>134</v>
      </c>
      <c r="AY581" s="18" t="s">
        <v>127</v>
      </c>
      <c r="BE581" s="160">
        <f>IF(N581="základná",J581,0)</f>
        <v>0</v>
      </c>
      <c r="BF581" s="160">
        <f>IF(N581="znížená",J581,0)</f>
        <v>0</v>
      </c>
      <c r="BG581" s="160">
        <f>IF(N581="zákl. prenesená",J581,0)</f>
        <v>0</v>
      </c>
      <c r="BH581" s="160">
        <f>IF(N581="zníž. prenesená",J581,0)</f>
        <v>0</v>
      </c>
      <c r="BI581" s="160">
        <f>IF(N581="nulová",J581,0)</f>
        <v>0</v>
      </c>
      <c r="BJ581" s="18" t="s">
        <v>134</v>
      </c>
      <c r="BK581" s="160">
        <f>ROUND(I581*H581,2)</f>
        <v>0</v>
      </c>
      <c r="BL581" s="18" t="s">
        <v>238</v>
      </c>
      <c r="BM581" s="159" t="s">
        <v>775</v>
      </c>
    </row>
    <row r="582" spans="1:65" s="14" customFormat="1">
      <c r="B582" s="169"/>
      <c r="D582" s="162" t="s">
        <v>136</v>
      </c>
      <c r="E582" s="170" t="s">
        <v>1</v>
      </c>
      <c r="F582" s="171" t="s">
        <v>776</v>
      </c>
      <c r="H582" s="172">
        <v>799.12</v>
      </c>
      <c r="I582" s="173"/>
      <c r="L582" s="169"/>
      <c r="M582" s="174"/>
      <c r="N582" s="175"/>
      <c r="O582" s="175"/>
      <c r="P582" s="175"/>
      <c r="Q582" s="175"/>
      <c r="R582" s="175"/>
      <c r="S582" s="175"/>
      <c r="T582" s="176"/>
      <c r="AT582" s="170" t="s">
        <v>136</v>
      </c>
      <c r="AU582" s="170" t="s">
        <v>134</v>
      </c>
      <c r="AV582" s="14" t="s">
        <v>134</v>
      </c>
      <c r="AW582" s="14" t="s">
        <v>31</v>
      </c>
      <c r="AX582" s="14" t="s">
        <v>81</v>
      </c>
      <c r="AY582" s="170" t="s">
        <v>127</v>
      </c>
    </row>
    <row r="583" spans="1:65" s="2" customFormat="1" ht="16.5" customHeight="1">
      <c r="A583" s="33"/>
      <c r="B583" s="146"/>
      <c r="C583" s="193" t="s">
        <v>777</v>
      </c>
      <c r="D583" s="193" t="s">
        <v>522</v>
      </c>
      <c r="E583" s="194" t="s">
        <v>778</v>
      </c>
      <c r="F583" s="195" t="s">
        <v>779</v>
      </c>
      <c r="G583" s="196" t="s">
        <v>194</v>
      </c>
      <c r="H583" s="197">
        <v>918.98800000000006</v>
      </c>
      <c r="I583" s="198"/>
      <c r="J583" s="199">
        <f>ROUND(I583*H583,2)</f>
        <v>0</v>
      </c>
      <c r="K583" s="200"/>
      <c r="L583" s="201"/>
      <c r="M583" s="202" t="s">
        <v>1</v>
      </c>
      <c r="N583" s="203" t="s">
        <v>40</v>
      </c>
      <c r="O583" s="60"/>
      <c r="P583" s="157">
        <f>O583*H583</f>
        <v>0</v>
      </c>
      <c r="Q583" s="157">
        <v>0</v>
      </c>
      <c r="R583" s="157">
        <f>Q583*H583</f>
        <v>0</v>
      </c>
      <c r="S583" s="157">
        <v>0</v>
      </c>
      <c r="T583" s="158">
        <f>S583*H583</f>
        <v>0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59" t="s">
        <v>340</v>
      </c>
      <c r="AT583" s="159" t="s">
        <v>522</v>
      </c>
      <c r="AU583" s="159" t="s">
        <v>134</v>
      </c>
      <c r="AY583" s="18" t="s">
        <v>127</v>
      </c>
      <c r="BE583" s="160">
        <f>IF(N583="základná",J583,0)</f>
        <v>0</v>
      </c>
      <c r="BF583" s="160">
        <f>IF(N583="znížená",J583,0)</f>
        <v>0</v>
      </c>
      <c r="BG583" s="160">
        <f>IF(N583="zákl. prenesená",J583,0)</f>
        <v>0</v>
      </c>
      <c r="BH583" s="160">
        <f>IF(N583="zníž. prenesená",J583,0)</f>
        <v>0</v>
      </c>
      <c r="BI583" s="160">
        <f>IF(N583="nulová",J583,0)</f>
        <v>0</v>
      </c>
      <c r="BJ583" s="18" t="s">
        <v>134</v>
      </c>
      <c r="BK583" s="160">
        <f>ROUND(I583*H583,2)</f>
        <v>0</v>
      </c>
      <c r="BL583" s="18" t="s">
        <v>238</v>
      </c>
      <c r="BM583" s="159" t="s">
        <v>780</v>
      </c>
    </row>
    <row r="584" spans="1:65" s="14" customFormat="1">
      <c r="B584" s="169"/>
      <c r="D584" s="162" t="s">
        <v>136</v>
      </c>
      <c r="F584" s="171" t="s">
        <v>781</v>
      </c>
      <c r="H584" s="172">
        <v>918.98800000000006</v>
      </c>
      <c r="I584" s="173"/>
      <c r="L584" s="169"/>
      <c r="M584" s="174"/>
      <c r="N584" s="175"/>
      <c r="O584" s="175"/>
      <c r="P584" s="175"/>
      <c r="Q584" s="175"/>
      <c r="R584" s="175"/>
      <c r="S584" s="175"/>
      <c r="T584" s="176"/>
      <c r="AT584" s="170" t="s">
        <v>136</v>
      </c>
      <c r="AU584" s="170" t="s">
        <v>134</v>
      </c>
      <c r="AV584" s="14" t="s">
        <v>134</v>
      </c>
      <c r="AW584" s="14" t="s">
        <v>3</v>
      </c>
      <c r="AX584" s="14" t="s">
        <v>81</v>
      </c>
      <c r="AY584" s="170" t="s">
        <v>127</v>
      </c>
    </row>
    <row r="585" spans="1:65" s="2" customFormat="1" ht="16.5" customHeight="1">
      <c r="A585" s="33"/>
      <c r="B585" s="146"/>
      <c r="C585" s="193" t="s">
        <v>782</v>
      </c>
      <c r="D585" s="193" t="s">
        <v>522</v>
      </c>
      <c r="E585" s="194" t="s">
        <v>783</v>
      </c>
      <c r="F585" s="195" t="s">
        <v>784</v>
      </c>
      <c r="G585" s="196" t="s">
        <v>680</v>
      </c>
      <c r="H585" s="197">
        <v>159.82400000000001</v>
      </c>
      <c r="I585" s="198"/>
      <c r="J585" s="199">
        <f>ROUND(I585*H585,2)</f>
        <v>0</v>
      </c>
      <c r="K585" s="200"/>
      <c r="L585" s="201"/>
      <c r="M585" s="202" t="s">
        <v>1</v>
      </c>
      <c r="N585" s="203" t="s">
        <v>40</v>
      </c>
      <c r="O585" s="60"/>
      <c r="P585" s="157">
        <f>O585*H585</f>
        <v>0</v>
      </c>
      <c r="Q585" s="157">
        <v>0</v>
      </c>
      <c r="R585" s="157">
        <f>Q585*H585</f>
        <v>0</v>
      </c>
      <c r="S585" s="157">
        <v>0</v>
      </c>
      <c r="T585" s="158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59" t="s">
        <v>340</v>
      </c>
      <c r="AT585" s="159" t="s">
        <v>522</v>
      </c>
      <c r="AU585" s="159" t="s">
        <v>134</v>
      </c>
      <c r="AY585" s="18" t="s">
        <v>127</v>
      </c>
      <c r="BE585" s="160">
        <f>IF(N585="základná",J585,0)</f>
        <v>0</v>
      </c>
      <c r="BF585" s="160">
        <f>IF(N585="znížená",J585,0)</f>
        <v>0</v>
      </c>
      <c r="BG585" s="160">
        <f>IF(N585="zákl. prenesená",J585,0)</f>
        <v>0</v>
      </c>
      <c r="BH585" s="160">
        <f>IF(N585="zníž. prenesená",J585,0)</f>
        <v>0</v>
      </c>
      <c r="BI585" s="160">
        <f>IF(N585="nulová",J585,0)</f>
        <v>0</v>
      </c>
      <c r="BJ585" s="18" t="s">
        <v>134</v>
      </c>
      <c r="BK585" s="160">
        <f>ROUND(I585*H585,2)</f>
        <v>0</v>
      </c>
      <c r="BL585" s="18" t="s">
        <v>238</v>
      </c>
      <c r="BM585" s="159" t="s">
        <v>785</v>
      </c>
    </row>
    <row r="586" spans="1:65" s="14" customFormat="1">
      <c r="B586" s="169"/>
      <c r="D586" s="162" t="s">
        <v>136</v>
      </c>
      <c r="E586" s="170" t="s">
        <v>1</v>
      </c>
      <c r="F586" s="171" t="s">
        <v>786</v>
      </c>
      <c r="H586" s="172">
        <v>159.82400000000001</v>
      </c>
      <c r="I586" s="173"/>
      <c r="L586" s="169"/>
      <c r="M586" s="174"/>
      <c r="N586" s="175"/>
      <c r="O586" s="175"/>
      <c r="P586" s="175"/>
      <c r="Q586" s="175"/>
      <c r="R586" s="175"/>
      <c r="S586" s="175"/>
      <c r="T586" s="176"/>
      <c r="AT586" s="170" t="s">
        <v>136</v>
      </c>
      <c r="AU586" s="170" t="s">
        <v>134</v>
      </c>
      <c r="AV586" s="14" t="s">
        <v>134</v>
      </c>
      <c r="AW586" s="14" t="s">
        <v>31</v>
      </c>
      <c r="AX586" s="14" t="s">
        <v>81</v>
      </c>
      <c r="AY586" s="170" t="s">
        <v>127</v>
      </c>
    </row>
    <row r="587" spans="1:65" s="2" customFormat="1" ht="37.700000000000003" customHeight="1">
      <c r="A587" s="33"/>
      <c r="B587" s="146"/>
      <c r="C587" s="147" t="s">
        <v>787</v>
      </c>
      <c r="D587" s="147" t="s">
        <v>129</v>
      </c>
      <c r="E587" s="148" t="s">
        <v>788</v>
      </c>
      <c r="F587" s="149" t="s">
        <v>789</v>
      </c>
      <c r="G587" s="150" t="s">
        <v>194</v>
      </c>
      <c r="H587" s="151">
        <v>836.27</v>
      </c>
      <c r="I587" s="152"/>
      <c r="J587" s="153">
        <f>ROUND(I587*H587,2)</f>
        <v>0</v>
      </c>
      <c r="K587" s="154"/>
      <c r="L587" s="34"/>
      <c r="M587" s="155" t="s">
        <v>1</v>
      </c>
      <c r="N587" s="156" t="s">
        <v>40</v>
      </c>
      <c r="O587" s="60"/>
      <c r="P587" s="157">
        <f>O587*H587</f>
        <v>0</v>
      </c>
      <c r="Q587" s="157">
        <v>0</v>
      </c>
      <c r="R587" s="157">
        <f>Q587*H587</f>
        <v>0</v>
      </c>
      <c r="S587" s="157">
        <v>0</v>
      </c>
      <c r="T587" s="158">
        <f>S587*H587</f>
        <v>0</v>
      </c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R587" s="159" t="s">
        <v>238</v>
      </c>
      <c r="AT587" s="159" t="s">
        <v>129</v>
      </c>
      <c r="AU587" s="159" t="s">
        <v>134</v>
      </c>
      <c r="AY587" s="18" t="s">
        <v>127</v>
      </c>
      <c r="BE587" s="160">
        <f>IF(N587="základná",J587,0)</f>
        <v>0</v>
      </c>
      <c r="BF587" s="160">
        <f>IF(N587="znížená",J587,0)</f>
        <v>0</v>
      </c>
      <c r="BG587" s="160">
        <f>IF(N587="zákl. prenesená",J587,0)</f>
        <v>0</v>
      </c>
      <c r="BH587" s="160">
        <f>IF(N587="zníž. prenesená",J587,0)</f>
        <v>0</v>
      </c>
      <c r="BI587" s="160">
        <f>IF(N587="nulová",J587,0)</f>
        <v>0</v>
      </c>
      <c r="BJ587" s="18" t="s">
        <v>134</v>
      </c>
      <c r="BK587" s="160">
        <f>ROUND(I587*H587,2)</f>
        <v>0</v>
      </c>
      <c r="BL587" s="18" t="s">
        <v>238</v>
      </c>
      <c r="BM587" s="159" t="s">
        <v>790</v>
      </c>
    </row>
    <row r="588" spans="1:65" s="2" customFormat="1" ht="21.75" customHeight="1">
      <c r="A588" s="33"/>
      <c r="B588" s="146"/>
      <c r="C588" s="193" t="s">
        <v>791</v>
      </c>
      <c r="D588" s="193" t="s">
        <v>522</v>
      </c>
      <c r="E588" s="194" t="s">
        <v>792</v>
      </c>
      <c r="F588" s="195" t="s">
        <v>793</v>
      </c>
      <c r="G588" s="196" t="s">
        <v>194</v>
      </c>
      <c r="H588" s="197">
        <v>961.71100000000001</v>
      </c>
      <c r="I588" s="198"/>
      <c r="J588" s="199">
        <f>ROUND(I588*H588,2)</f>
        <v>0</v>
      </c>
      <c r="K588" s="200"/>
      <c r="L588" s="201"/>
      <c r="M588" s="202" t="s">
        <v>1</v>
      </c>
      <c r="N588" s="203" t="s">
        <v>40</v>
      </c>
      <c r="O588" s="60"/>
      <c r="P588" s="157">
        <f>O588*H588</f>
        <v>0</v>
      </c>
      <c r="Q588" s="157">
        <v>0</v>
      </c>
      <c r="R588" s="157">
        <f>Q588*H588</f>
        <v>0</v>
      </c>
      <c r="S588" s="157">
        <v>0</v>
      </c>
      <c r="T588" s="158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59" t="s">
        <v>340</v>
      </c>
      <c r="AT588" s="159" t="s">
        <v>522</v>
      </c>
      <c r="AU588" s="159" t="s">
        <v>134</v>
      </c>
      <c r="AY588" s="18" t="s">
        <v>127</v>
      </c>
      <c r="BE588" s="160">
        <f>IF(N588="základná",J588,0)</f>
        <v>0</v>
      </c>
      <c r="BF588" s="160">
        <f>IF(N588="znížená",J588,0)</f>
        <v>0</v>
      </c>
      <c r="BG588" s="160">
        <f>IF(N588="zákl. prenesená",J588,0)</f>
        <v>0</v>
      </c>
      <c r="BH588" s="160">
        <f>IF(N588="zníž. prenesená",J588,0)</f>
        <v>0</v>
      </c>
      <c r="BI588" s="160">
        <f>IF(N588="nulová",J588,0)</f>
        <v>0</v>
      </c>
      <c r="BJ588" s="18" t="s">
        <v>134</v>
      </c>
      <c r="BK588" s="160">
        <f>ROUND(I588*H588,2)</f>
        <v>0</v>
      </c>
      <c r="BL588" s="18" t="s">
        <v>238</v>
      </c>
      <c r="BM588" s="159" t="s">
        <v>794</v>
      </c>
    </row>
    <row r="589" spans="1:65" s="14" customFormat="1">
      <c r="B589" s="169"/>
      <c r="D589" s="162" t="s">
        <v>136</v>
      </c>
      <c r="E589" s="170" t="s">
        <v>1</v>
      </c>
      <c r="F589" s="171" t="s">
        <v>738</v>
      </c>
      <c r="H589" s="172">
        <v>961.71100000000001</v>
      </c>
      <c r="I589" s="173"/>
      <c r="L589" s="169"/>
      <c r="M589" s="174"/>
      <c r="N589" s="175"/>
      <c r="O589" s="175"/>
      <c r="P589" s="175"/>
      <c r="Q589" s="175"/>
      <c r="R589" s="175"/>
      <c r="S589" s="175"/>
      <c r="T589" s="176"/>
      <c r="AT589" s="170" t="s">
        <v>136</v>
      </c>
      <c r="AU589" s="170" t="s">
        <v>134</v>
      </c>
      <c r="AV589" s="14" t="s">
        <v>134</v>
      </c>
      <c r="AW589" s="14" t="s">
        <v>31</v>
      </c>
      <c r="AX589" s="14" t="s">
        <v>81</v>
      </c>
      <c r="AY589" s="170" t="s">
        <v>127</v>
      </c>
    </row>
    <row r="590" spans="1:65" s="2" customFormat="1" ht="37.700000000000003" customHeight="1">
      <c r="A590" s="33"/>
      <c r="B590" s="146"/>
      <c r="C590" s="147" t="s">
        <v>795</v>
      </c>
      <c r="D590" s="147" t="s">
        <v>129</v>
      </c>
      <c r="E590" s="148" t="s">
        <v>796</v>
      </c>
      <c r="F590" s="149" t="s">
        <v>797</v>
      </c>
      <c r="G590" s="150" t="s">
        <v>194</v>
      </c>
      <c r="H590" s="151">
        <v>836.27</v>
      </c>
      <c r="I590" s="152"/>
      <c r="J590" s="153">
        <f>ROUND(I590*H590,2)</f>
        <v>0</v>
      </c>
      <c r="K590" s="154"/>
      <c r="L590" s="34"/>
      <c r="M590" s="155" t="s">
        <v>1</v>
      </c>
      <c r="N590" s="156" t="s">
        <v>40</v>
      </c>
      <c r="O590" s="60"/>
      <c r="P590" s="157">
        <f>O590*H590</f>
        <v>0</v>
      </c>
      <c r="Q590" s="157">
        <v>4.6999999999999999E-4</v>
      </c>
      <c r="R590" s="157">
        <f>Q590*H590</f>
        <v>0.39304689999999998</v>
      </c>
      <c r="S590" s="157">
        <v>0</v>
      </c>
      <c r="T590" s="158">
        <f>S590*H590</f>
        <v>0</v>
      </c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R590" s="159" t="s">
        <v>238</v>
      </c>
      <c r="AT590" s="159" t="s">
        <v>129</v>
      </c>
      <c r="AU590" s="159" t="s">
        <v>134</v>
      </c>
      <c r="AY590" s="18" t="s">
        <v>127</v>
      </c>
      <c r="BE590" s="160">
        <f>IF(N590="základná",J590,0)</f>
        <v>0</v>
      </c>
      <c r="BF590" s="160">
        <f>IF(N590="znížená",J590,0)</f>
        <v>0</v>
      </c>
      <c r="BG590" s="160">
        <f>IF(N590="zákl. prenesená",J590,0)</f>
        <v>0</v>
      </c>
      <c r="BH590" s="160">
        <f>IF(N590="zníž. prenesená",J590,0)</f>
        <v>0</v>
      </c>
      <c r="BI590" s="160">
        <f>IF(N590="nulová",J590,0)</f>
        <v>0</v>
      </c>
      <c r="BJ590" s="18" t="s">
        <v>134</v>
      </c>
      <c r="BK590" s="160">
        <f>ROUND(I590*H590,2)</f>
        <v>0</v>
      </c>
      <c r="BL590" s="18" t="s">
        <v>238</v>
      </c>
      <c r="BM590" s="159" t="s">
        <v>798</v>
      </c>
    </row>
    <row r="591" spans="1:65" s="14" customFormat="1">
      <c r="B591" s="169"/>
      <c r="D591" s="162" t="s">
        <v>136</v>
      </c>
      <c r="E591" s="170" t="s">
        <v>1</v>
      </c>
      <c r="F591" s="171" t="s">
        <v>799</v>
      </c>
      <c r="H591" s="172">
        <v>836.27</v>
      </c>
      <c r="I591" s="173"/>
      <c r="L591" s="169"/>
      <c r="M591" s="174"/>
      <c r="N591" s="175"/>
      <c r="O591" s="175"/>
      <c r="P591" s="175"/>
      <c r="Q591" s="175"/>
      <c r="R591" s="175"/>
      <c r="S591" s="175"/>
      <c r="T591" s="176"/>
      <c r="AT591" s="170" t="s">
        <v>136</v>
      </c>
      <c r="AU591" s="170" t="s">
        <v>134</v>
      </c>
      <c r="AV591" s="14" t="s">
        <v>134</v>
      </c>
      <c r="AW591" s="14" t="s">
        <v>31</v>
      </c>
      <c r="AX591" s="14" t="s">
        <v>81</v>
      </c>
      <c r="AY591" s="170" t="s">
        <v>127</v>
      </c>
    </row>
    <row r="592" spans="1:65" s="2" customFormat="1" ht="16.5" customHeight="1">
      <c r="A592" s="33"/>
      <c r="B592" s="146"/>
      <c r="C592" s="193" t="s">
        <v>800</v>
      </c>
      <c r="D592" s="193" t="s">
        <v>522</v>
      </c>
      <c r="E592" s="194" t="s">
        <v>801</v>
      </c>
      <c r="F592" s="195" t="s">
        <v>802</v>
      </c>
      <c r="G592" s="196" t="s">
        <v>194</v>
      </c>
      <c r="H592" s="197">
        <v>961.71100000000001</v>
      </c>
      <c r="I592" s="198"/>
      <c r="J592" s="199">
        <f>ROUND(I592*H592,2)</f>
        <v>0</v>
      </c>
      <c r="K592" s="200"/>
      <c r="L592" s="201"/>
      <c r="M592" s="202" t="s">
        <v>1</v>
      </c>
      <c r="N592" s="203" t="s">
        <v>40</v>
      </c>
      <c r="O592" s="60"/>
      <c r="P592" s="157">
        <f>O592*H592</f>
        <v>0</v>
      </c>
      <c r="Q592" s="157">
        <v>0</v>
      </c>
      <c r="R592" s="157">
        <f>Q592*H592</f>
        <v>0</v>
      </c>
      <c r="S592" s="157">
        <v>0</v>
      </c>
      <c r="T592" s="158">
        <f>S592*H592</f>
        <v>0</v>
      </c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R592" s="159" t="s">
        <v>340</v>
      </c>
      <c r="AT592" s="159" t="s">
        <v>522</v>
      </c>
      <c r="AU592" s="159" t="s">
        <v>134</v>
      </c>
      <c r="AY592" s="18" t="s">
        <v>127</v>
      </c>
      <c r="BE592" s="160">
        <f>IF(N592="základná",J592,0)</f>
        <v>0</v>
      </c>
      <c r="BF592" s="160">
        <f>IF(N592="znížená",J592,0)</f>
        <v>0</v>
      </c>
      <c r="BG592" s="160">
        <f>IF(N592="zákl. prenesená",J592,0)</f>
        <v>0</v>
      </c>
      <c r="BH592" s="160">
        <f>IF(N592="zníž. prenesená",J592,0)</f>
        <v>0</v>
      </c>
      <c r="BI592" s="160">
        <f>IF(N592="nulová",J592,0)</f>
        <v>0</v>
      </c>
      <c r="BJ592" s="18" t="s">
        <v>134</v>
      </c>
      <c r="BK592" s="160">
        <f>ROUND(I592*H592,2)</f>
        <v>0</v>
      </c>
      <c r="BL592" s="18" t="s">
        <v>238</v>
      </c>
      <c r="BM592" s="159" t="s">
        <v>803</v>
      </c>
    </row>
    <row r="593" spans="1:65" s="14" customFormat="1">
      <c r="B593" s="169"/>
      <c r="D593" s="162" t="s">
        <v>136</v>
      </c>
      <c r="E593" s="170" t="s">
        <v>1</v>
      </c>
      <c r="F593" s="171" t="s">
        <v>738</v>
      </c>
      <c r="H593" s="172">
        <v>961.71100000000001</v>
      </c>
      <c r="I593" s="173"/>
      <c r="L593" s="169"/>
      <c r="M593" s="174"/>
      <c r="N593" s="175"/>
      <c r="O593" s="175"/>
      <c r="P593" s="175"/>
      <c r="Q593" s="175"/>
      <c r="R593" s="175"/>
      <c r="S593" s="175"/>
      <c r="T593" s="176"/>
      <c r="AT593" s="170" t="s">
        <v>136</v>
      </c>
      <c r="AU593" s="170" t="s">
        <v>134</v>
      </c>
      <c r="AV593" s="14" t="s">
        <v>134</v>
      </c>
      <c r="AW593" s="14" t="s">
        <v>31</v>
      </c>
      <c r="AX593" s="14" t="s">
        <v>81</v>
      </c>
      <c r="AY593" s="170" t="s">
        <v>127</v>
      </c>
    </row>
    <row r="594" spans="1:65" s="2" customFormat="1" ht="24.2" customHeight="1">
      <c r="A594" s="33"/>
      <c r="B594" s="146"/>
      <c r="C594" s="147" t="s">
        <v>804</v>
      </c>
      <c r="D594" s="147" t="s">
        <v>129</v>
      </c>
      <c r="E594" s="148" t="s">
        <v>805</v>
      </c>
      <c r="F594" s="149" t="s">
        <v>806</v>
      </c>
      <c r="G594" s="150" t="s">
        <v>194</v>
      </c>
      <c r="H594" s="151">
        <v>799.12</v>
      </c>
      <c r="I594" s="152"/>
      <c r="J594" s="153">
        <f>ROUND(I594*H594,2)</f>
        <v>0</v>
      </c>
      <c r="K594" s="154"/>
      <c r="L594" s="34"/>
      <c r="M594" s="155" t="s">
        <v>1</v>
      </c>
      <c r="N594" s="156" t="s">
        <v>40</v>
      </c>
      <c r="O594" s="60"/>
      <c r="P594" s="157">
        <f>O594*H594</f>
        <v>0</v>
      </c>
      <c r="Q594" s="157">
        <v>0</v>
      </c>
      <c r="R594" s="157">
        <f>Q594*H594</f>
        <v>0</v>
      </c>
      <c r="S594" s="157">
        <v>0</v>
      </c>
      <c r="T594" s="158">
        <f>S594*H594</f>
        <v>0</v>
      </c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R594" s="159" t="s">
        <v>238</v>
      </c>
      <c r="AT594" s="159" t="s">
        <v>129</v>
      </c>
      <c r="AU594" s="159" t="s">
        <v>134</v>
      </c>
      <c r="AY594" s="18" t="s">
        <v>127</v>
      </c>
      <c r="BE594" s="160">
        <f>IF(N594="základná",J594,0)</f>
        <v>0</v>
      </c>
      <c r="BF594" s="160">
        <f>IF(N594="znížená",J594,0)</f>
        <v>0</v>
      </c>
      <c r="BG594" s="160">
        <f>IF(N594="zákl. prenesená",J594,0)</f>
        <v>0</v>
      </c>
      <c r="BH594" s="160">
        <f>IF(N594="zníž. prenesená",J594,0)</f>
        <v>0</v>
      </c>
      <c r="BI594" s="160">
        <f>IF(N594="nulová",J594,0)</f>
        <v>0</v>
      </c>
      <c r="BJ594" s="18" t="s">
        <v>134</v>
      </c>
      <c r="BK594" s="160">
        <f>ROUND(I594*H594,2)</f>
        <v>0</v>
      </c>
      <c r="BL594" s="18" t="s">
        <v>238</v>
      </c>
      <c r="BM594" s="159" t="s">
        <v>807</v>
      </c>
    </row>
    <row r="595" spans="1:65" s="2" customFormat="1" ht="24.2" customHeight="1">
      <c r="A595" s="33"/>
      <c r="B595" s="146"/>
      <c r="C595" s="193" t="s">
        <v>808</v>
      </c>
      <c r="D595" s="193" t="s">
        <v>522</v>
      </c>
      <c r="E595" s="194" t="s">
        <v>809</v>
      </c>
      <c r="F595" s="195" t="s">
        <v>810</v>
      </c>
      <c r="G595" s="196" t="s">
        <v>194</v>
      </c>
      <c r="H595" s="197">
        <v>918.98800000000006</v>
      </c>
      <c r="I595" s="198"/>
      <c r="J595" s="199">
        <f>ROUND(I595*H595,2)</f>
        <v>0</v>
      </c>
      <c r="K595" s="200"/>
      <c r="L595" s="201"/>
      <c r="M595" s="202" t="s">
        <v>1</v>
      </c>
      <c r="N595" s="203" t="s">
        <v>40</v>
      </c>
      <c r="O595" s="60"/>
      <c r="P595" s="157">
        <f>O595*H595</f>
        <v>0</v>
      </c>
      <c r="Q595" s="157">
        <v>0</v>
      </c>
      <c r="R595" s="157">
        <f>Q595*H595</f>
        <v>0</v>
      </c>
      <c r="S595" s="157">
        <v>0</v>
      </c>
      <c r="T595" s="158">
        <f>S595*H595</f>
        <v>0</v>
      </c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R595" s="159" t="s">
        <v>340</v>
      </c>
      <c r="AT595" s="159" t="s">
        <v>522</v>
      </c>
      <c r="AU595" s="159" t="s">
        <v>134</v>
      </c>
      <c r="AY595" s="18" t="s">
        <v>127</v>
      </c>
      <c r="BE595" s="160">
        <f>IF(N595="základná",J595,0)</f>
        <v>0</v>
      </c>
      <c r="BF595" s="160">
        <f>IF(N595="znížená",J595,0)</f>
        <v>0</v>
      </c>
      <c r="BG595" s="160">
        <f>IF(N595="zákl. prenesená",J595,0)</f>
        <v>0</v>
      </c>
      <c r="BH595" s="160">
        <f>IF(N595="zníž. prenesená",J595,0)</f>
        <v>0</v>
      </c>
      <c r="BI595" s="160">
        <f>IF(N595="nulová",J595,0)</f>
        <v>0</v>
      </c>
      <c r="BJ595" s="18" t="s">
        <v>134</v>
      </c>
      <c r="BK595" s="160">
        <f>ROUND(I595*H595,2)</f>
        <v>0</v>
      </c>
      <c r="BL595" s="18" t="s">
        <v>238</v>
      </c>
      <c r="BM595" s="159" t="s">
        <v>811</v>
      </c>
    </row>
    <row r="596" spans="1:65" s="14" customFormat="1">
      <c r="B596" s="169"/>
      <c r="D596" s="162" t="s">
        <v>136</v>
      </c>
      <c r="E596" s="170" t="s">
        <v>1</v>
      </c>
      <c r="F596" s="171" t="s">
        <v>812</v>
      </c>
      <c r="H596" s="172">
        <v>918.98800000000006</v>
      </c>
      <c r="I596" s="173"/>
      <c r="L596" s="169"/>
      <c r="M596" s="174"/>
      <c r="N596" s="175"/>
      <c r="O596" s="175"/>
      <c r="P596" s="175"/>
      <c r="Q596" s="175"/>
      <c r="R596" s="175"/>
      <c r="S596" s="175"/>
      <c r="T596" s="176"/>
      <c r="AT596" s="170" t="s">
        <v>136</v>
      </c>
      <c r="AU596" s="170" t="s">
        <v>134</v>
      </c>
      <c r="AV596" s="14" t="s">
        <v>134</v>
      </c>
      <c r="AW596" s="14" t="s">
        <v>31</v>
      </c>
      <c r="AX596" s="14" t="s">
        <v>81</v>
      </c>
      <c r="AY596" s="170" t="s">
        <v>127</v>
      </c>
    </row>
    <row r="597" spans="1:65" s="2" customFormat="1" ht="24.2" customHeight="1">
      <c r="A597" s="33"/>
      <c r="B597" s="146"/>
      <c r="C597" s="147" t="s">
        <v>813</v>
      </c>
      <c r="D597" s="147" t="s">
        <v>129</v>
      </c>
      <c r="E597" s="148" t="s">
        <v>814</v>
      </c>
      <c r="F597" s="149" t="s">
        <v>815</v>
      </c>
      <c r="G597" s="150" t="s">
        <v>768</v>
      </c>
      <c r="H597" s="204"/>
      <c r="I597" s="152"/>
      <c r="J597" s="153">
        <f>ROUND(I597*H597,2)</f>
        <v>0</v>
      </c>
      <c r="K597" s="154"/>
      <c r="L597" s="34"/>
      <c r="M597" s="155" t="s">
        <v>1</v>
      </c>
      <c r="N597" s="156" t="s">
        <v>40</v>
      </c>
      <c r="O597" s="60"/>
      <c r="P597" s="157">
        <f>O597*H597</f>
        <v>0</v>
      </c>
      <c r="Q597" s="157">
        <v>0</v>
      </c>
      <c r="R597" s="157">
        <f>Q597*H597</f>
        <v>0</v>
      </c>
      <c r="S597" s="157">
        <v>0</v>
      </c>
      <c r="T597" s="158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59" t="s">
        <v>238</v>
      </c>
      <c r="AT597" s="159" t="s">
        <v>129</v>
      </c>
      <c r="AU597" s="159" t="s">
        <v>134</v>
      </c>
      <c r="AY597" s="18" t="s">
        <v>127</v>
      </c>
      <c r="BE597" s="160">
        <f>IF(N597="základná",J597,0)</f>
        <v>0</v>
      </c>
      <c r="BF597" s="160">
        <f>IF(N597="znížená",J597,0)</f>
        <v>0</v>
      </c>
      <c r="BG597" s="160">
        <f>IF(N597="zákl. prenesená",J597,0)</f>
        <v>0</v>
      </c>
      <c r="BH597" s="160">
        <f>IF(N597="zníž. prenesená",J597,0)</f>
        <v>0</v>
      </c>
      <c r="BI597" s="160">
        <f>IF(N597="nulová",J597,0)</f>
        <v>0</v>
      </c>
      <c r="BJ597" s="18" t="s">
        <v>134</v>
      </c>
      <c r="BK597" s="160">
        <f>ROUND(I597*H597,2)</f>
        <v>0</v>
      </c>
      <c r="BL597" s="18" t="s">
        <v>238</v>
      </c>
      <c r="BM597" s="159" t="s">
        <v>816</v>
      </c>
    </row>
    <row r="598" spans="1:65" s="12" customFormat="1" ht="22.7" customHeight="1">
      <c r="B598" s="133"/>
      <c r="D598" s="134" t="s">
        <v>73</v>
      </c>
      <c r="E598" s="144" t="s">
        <v>817</v>
      </c>
      <c r="F598" s="144" t="s">
        <v>818</v>
      </c>
      <c r="I598" s="136"/>
      <c r="J598" s="145">
        <f>BK598</f>
        <v>0</v>
      </c>
      <c r="L598" s="133"/>
      <c r="M598" s="138"/>
      <c r="N598" s="139"/>
      <c r="O598" s="139"/>
      <c r="P598" s="140">
        <f>SUM(P599:P621)</f>
        <v>0</v>
      </c>
      <c r="Q598" s="139"/>
      <c r="R598" s="140">
        <f>SUM(R599:R621)</f>
        <v>10.059224509999998</v>
      </c>
      <c r="S598" s="139"/>
      <c r="T598" s="141">
        <f>SUM(T599:T621)</f>
        <v>0</v>
      </c>
      <c r="AR598" s="134" t="s">
        <v>134</v>
      </c>
      <c r="AT598" s="142" t="s">
        <v>73</v>
      </c>
      <c r="AU598" s="142" t="s">
        <v>81</v>
      </c>
      <c r="AY598" s="134" t="s">
        <v>127</v>
      </c>
      <c r="BK598" s="143">
        <f>SUM(BK599:BK621)</f>
        <v>0</v>
      </c>
    </row>
    <row r="599" spans="1:65" s="2" customFormat="1" ht="16.5" customHeight="1">
      <c r="A599" s="33"/>
      <c r="B599" s="146"/>
      <c r="C599" s="147" t="s">
        <v>819</v>
      </c>
      <c r="D599" s="147" t="s">
        <v>129</v>
      </c>
      <c r="E599" s="148" t="s">
        <v>820</v>
      </c>
      <c r="F599" s="149" t="s">
        <v>821</v>
      </c>
      <c r="G599" s="150" t="s">
        <v>194</v>
      </c>
      <c r="H599" s="151">
        <v>1237.28</v>
      </c>
      <c r="I599" s="152"/>
      <c r="J599" s="153">
        <f>ROUND(I599*H599,2)</f>
        <v>0</v>
      </c>
      <c r="K599" s="154"/>
      <c r="L599" s="34"/>
      <c r="M599" s="155" t="s">
        <v>1</v>
      </c>
      <c r="N599" s="156" t="s">
        <v>40</v>
      </c>
      <c r="O599" s="60"/>
      <c r="P599" s="157">
        <f>O599*H599</f>
        <v>0</v>
      </c>
      <c r="Q599" s="157">
        <v>0</v>
      </c>
      <c r="R599" s="157">
        <f>Q599*H599</f>
        <v>0</v>
      </c>
      <c r="S599" s="157">
        <v>0</v>
      </c>
      <c r="T599" s="158">
        <f>S599*H599</f>
        <v>0</v>
      </c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R599" s="159" t="s">
        <v>238</v>
      </c>
      <c r="AT599" s="159" t="s">
        <v>129</v>
      </c>
      <c r="AU599" s="159" t="s">
        <v>134</v>
      </c>
      <c r="AY599" s="18" t="s">
        <v>127</v>
      </c>
      <c r="BE599" s="160">
        <f>IF(N599="základná",J599,0)</f>
        <v>0</v>
      </c>
      <c r="BF599" s="160">
        <f>IF(N599="znížená",J599,0)</f>
        <v>0</v>
      </c>
      <c r="BG599" s="160">
        <f>IF(N599="zákl. prenesená",J599,0)</f>
        <v>0</v>
      </c>
      <c r="BH599" s="160">
        <f>IF(N599="zníž. prenesená",J599,0)</f>
        <v>0</v>
      </c>
      <c r="BI599" s="160">
        <f>IF(N599="nulová",J599,0)</f>
        <v>0</v>
      </c>
      <c r="BJ599" s="18" t="s">
        <v>134</v>
      </c>
      <c r="BK599" s="160">
        <f>ROUND(I599*H599,2)</f>
        <v>0</v>
      </c>
      <c r="BL599" s="18" t="s">
        <v>238</v>
      </c>
      <c r="BM599" s="159" t="s">
        <v>822</v>
      </c>
    </row>
    <row r="600" spans="1:65" s="13" customFormat="1">
      <c r="B600" s="161"/>
      <c r="D600" s="162" t="s">
        <v>136</v>
      </c>
      <c r="E600" s="163" t="s">
        <v>1</v>
      </c>
      <c r="F600" s="164" t="s">
        <v>823</v>
      </c>
      <c r="H600" s="163" t="s">
        <v>1</v>
      </c>
      <c r="I600" s="165"/>
      <c r="L600" s="161"/>
      <c r="M600" s="166"/>
      <c r="N600" s="167"/>
      <c r="O600" s="167"/>
      <c r="P600" s="167"/>
      <c r="Q600" s="167"/>
      <c r="R600" s="167"/>
      <c r="S600" s="167"/>
      <c r="T600" s="168"/>
      <c r="AT600" s="163" t="s">
        <v>136</v>
      </c>
      <c r="AU600" s="163" t="s">
        <v>134</v>
      </c>
      <c r="AV600" s="13" t="s">
        <v>81</v>
      </c>
      <c r="AW600" s="13" t="s">
        <v>31</v>
      </c>
      <c r="AX600" s="13" t="s">
        <v>74</v>
      </c>
      <c r="AY600" s="163" t="s">
        <v>127</v>
      </c>
    </row>
    <row r="601" spans="1:65" s="14" customFormat="1">
      <c r="B601" s="169"/>
      <c r="D601" s="162" t="s">
        <v>136</v>
      </c>
      <c r="E601" s="170" t="s">
        <v>1</v>
      </c>
      <c r="F601" s="171" t="s">
        <v>824</v>
      </c>
      <c r="H601" s="172">
        <v>1237.28</v>
      </c>
      <c r="I601" s="173"/>
      <c r="L601" s="169"/>
      <c r="M601" s="174"/>
      <c r="N601" s="175"/>
      <c r="O601" s="175"/>
      <c r="P601" s="175"/>
      <c r="Q601" s="175"/>
      <c r="R601" s="175"/>
      <c r="S601" s="175"/>
      <c r="T601" s="176"/>
      <c r="AT601" s="170" t="s">
        <v>136</v>
      </c>
      <c r="AU601" s="170" t="s">
        <v>134</v>
      </c>
      <c r="AV601" s="14" t="s">
        <v>134</v>
      </c>
      <c r="AW601" s="14" t="s">
        <v>31</v>
      </c>
      <c r="AX601" s="14" t="s">
        <v>81</v>
      </c>
      <c r="AY601" s="170" t="s">
        <v>127</v>
      </c>
    </row>
    <row r="602" spans="1:65" s="2" customFormat="1" ht="16.5" customHeight="1">
      <c r="A602" s="33"/>
      <c r="B602" s="146"/>
      <c r="C602" s="193" t="s">
        <v>825</v>
      </c>
      <c r="D602" s="193" t="s">
        <v>522</v>
      </c>
      <c r="E602" s="194" t="s">
        <v>826</v>
      </c>
      <c r="F602" s="195" t="s">
        <v>827</v>
      </c>
      <c r="G602" s="196" t="s">
        <v>194</v>
      </c>
      <c r="H602" s="197">
        <v>1422.8720000000001</v>
      </c>
      <c r="I602" s="198"/>
      <c r="J602" s="199">
        <f>ROUND(I602*H602,2)</f>
        <v>0</v>
      </c>
      <c r="K602" s="200"/>
      <c r="L602" s="201"/>
      <c r="M602" s="202" t="s">
        <v>1</v>
      </c>
      <c r="N602" s="203" t="s">
        <v>40</v>
      </c>
      <c r="O602" s="60"/>
      <c r="P602" s="157">
        <f>O602*H602</f>
        <v>0</v>
      </c>
      <c r="Q602" s="157">
        <v>1E-4</v>
      </c>
      <c r="R602" s="157">
        <f>Q602*H602</f>
        <v>0.1422872</v>
      </c>
      <c r="S602" s="157">
        <v>0</v>
      </c>
      <c r="T602" s="158">
        <f>S602*H602</f>
        <v>0</v>
      </c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R602" s="159" t="s">
        <v>340</v>
      </c>
      <c r="AT602" s="159" t="s">
        <v>522</v>
      </c>
      <c r="AU602" s="159" t="s">
        <v>134</v>
      </c>
      <c r="AY602" s="18" t="s">
        <v>127</v>
      </c>
      <c r="BE602" s="160">
        <f>IF(N602="základná",J602,0)</f>
        <v>0</v>
      </c>
      <c r="BF602" s="160">
        <f>IF(N602="znížená",J602,0)</f>
        <v>0</v>
      </c>
      <c r="BG602" s="160">
        <f>IF(N602="zákl. prenesená",J602,0)</f>
        <v>0</v>
      </c>
      <c r="BH602" s="160">
        <f>IF(N602="zníž. prenesená",J602,0)</f>
        <v>0</v>
      </c>
      <c r="BI602" s="160">
        <f>IF(N602="nulová",J602,0)</f>
        <v>0</v>
      </c>
      <c r="BJ602" s="18" t="s">
        <v>134</v>
      </c>
      <c r="BK602" s="160">
        <f>ROUND(I602*H602,2)</f>
        <v>0</v>
      </c>
      <c r="BL602" s="18" t="s">
        <v>238</v>
      </c>
      <c r="BM602" s="159" t="s">
        <v>828</v>
      </c>
    </row>
    <row r="603" spans="1:65" s="14" customFormat="1">
      <c r="B603" s="169"/>
      <c r="D603" s="162" t="s">
        <v>136</v>
      </c>
      <c r="F603" s="171" t="s">
        <v>829</v>
      </c>
      <c r="H603" s="172">
        <v>1422.8720000000001</v>
      </c>
      <c r="I603" s="173"/>
      <c r="L603" s="169"/>
      <c r="M603" s="174"/>
      <c r="N603" s="175"/>
      <c r="O603" s="175"/>
      <c r="P603" s="175"/>
      <c r="Q603" s="175"/>
      <c r="R603" s="175"/>
      <c r="S603" s="175"/>
      <c r="T603" s="176"/>
      <c r="AT603" s="170" t="s">
        <v>136</v>
      </c>
      <c r="AU603" s="170" t="s">
        <v>134</v>
      </c>
      <c r="AV603" s="14" t="s">
        <v>134</v>
      </c>
      <c r="AW603" s="14" t="s">
        <v>3</v>
      </c>
      <c r="AX603" s="14" t="s">
        <v>81</v>
      </c>
      <c r="AY603" s="170" t="s">
        <v>127</v>
      </c>
    </row>
    <row r="604" spans="1:65" s="2" customFormat="1" ht="33" customHeight="1">
      <c r="A604" s="33"/>
      <c r="B604" s="146"/>
      <c r="C604" s="147" t="s">
        <v>830</v>
      </c>
      <c r="D604" s="147" t="s">
        <v>129</v>
      </c>
      <c r="E604" s="148" t="s">
        <v>831</v>
      </c>
      <c r="F604" s="149" t="s">
        <v>832</v>
      </c>
      <c r="G604" s="150" t="s">
        <v>194</v>
      </c>
      <c r="H604" s="151">
        <v>799.12</v>
      </c>
      <c r="I604" s="152"/>
      <c r="J604" s="153">
        <f>ROUND(I604*H604,2)</f>
        <v>0</v>
      </c>
      <c r="K604" s="154"/>
      <c r="L604" s="34"/>
      <c r="M604" s="155" t="s">
        <v>1</v>
      </c>
      <c r="N604" s="156" t="s">
        <v>40</v>
      </c>
      <c r="O604" s="60"/>
      <c r="P604" s="157">
        <f>O604*H604</f>
        <v>0</v>
      </c>
      <c r="Q604" s="157">
        <v>1.2E-4</v>
      </c>
      <c r="R604" s="157">
        <f>Q604*H604</f>
        <v>9.5894400000000005E-2</v>
      </c>
      <c r="S604" s="157">
        <v>0</v>
      </c>
      <c r="T604" s="158">
        <f>S604*H604</f>
        <v>0</v>
      </c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R604" s="159" t="s">
        <v>238</v>
      </c>
      <c r="AT604" s="159" t="s">
        <v>129</v>
      </c>
      <c r="AU604" s="159" t="s">
        <v>134</v>
      </c>
      <c r="AY604" s="18" t="s">
        <v>127</v>
      </c>
      <c r="BE604" s="160">
        <f>IF(N604="základná",J604,0)</f>
        <v>0</v>
      </c>
      <c r="BF604" s="160">
        <f>IF(N604="znížená",J604,0)</f>
        <v>0</v>
      </c>
      <c r="BG604" s="160">
        <f>IF(N604="zákl. prenesená",J604,0)</f>
        <v>0</v>
      </c>
      <c r="BH604" s="160">
        <f>IF(N604="zníž. prenesená",J604,0)</f>
        <v>0</v>
      </c>
      <c r="BI604" s="160">
        <f>IF(N604="nulová",J604,0)</f>
        <v>0</v>
      </c>
      <c r="BJ604" s="18" t="s">
        <v>134</v>
      </c>
      <c r="BK604" s="160">
        <f>ROUND(I604*H604,2)</f>
        <v>0</v>
      </c>
      <c r="BL604" s="18" t="s">
        <v>238</v>
      </c>
      <c r="BM604" s="159" t="s">
        <v>833</v>
      </c>
    </row>
    <row r="605" spans="1:65" s="2" customFormat="1" ht="33" customHeight="1">
      <c r="A605" s="33"/>
      <c r="B605" s="146"/>
      <c r="C605" s="193" t="s">
        <v>834</v>
      </c>
      <c r="D605" s="193" t="s">
        <v>522</v>
      </c>
      <c r="E605" s="194" t="s">
        <v>835</v>
      </c>
      <c r="F605" s="195" t="s">
        <v>836</v>
      </c>
      <c r="G605" s="196" t="s">
        <v>194</v>
      </c>
      <c r="H605" s="197">
        <v>1630.2049999999999</v>
      </c>
      <c r="I605" s="198"/>
      <c r="J605" s="199">
        <f>ROUND(I605*H605,2)</f>
        <v>0</v>
      </c>
      <c r="K605" s="200"/>
      <c r="L605" s="201"/>
      <c r="M605" s="202" t="s">
        <v>1</v>
      </c>
      <c r="N605" s="203" t="s">
        <v>40</v>
      </c>
      <c r="O605" s="60"/>
      <c r="P605" s="157">
        <f>O605*H605</f>
        <v>0</v>
      </c>
      <c r="Q605" s="157">
        <v>4.1999999999999997E-3</v>
      </c>
      <c r="R605" s="157">
        <f>Q605*H605</f>
        <v>6.8468609999999996</v>
      </c>
      <c r="S605" s="157">
        <v>0</v>
      </c>
      <c r="T605" s="158">
        <f>S605*H605</f>
        <v>0</v>
      </c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R605" s="159" t="s">
        <v>340</v>
      </c>
      <c r="AT605" s="159" t="s">
        <v>522</v>
      </c>
      <c r="AU605" s="159" t="s">
        <v>134</v>
      </c>
      <c r="AY605" s="18" t="s">
        <v>127</v>
      </c>
      <c r="BE605" s="160">
        <f>IF(N605="základná",J605,0)</f>
        <v>0</v>
      </c>
      <c r="BF605" s="160">
        <f>IF(N605="znížená",J605,0)</f>
        <v>0</v>
      </c>
      <c r="BG605" s="160">
        <f>IF(N605="zákl. prenesená",J605,0)</f>
        <v>0</v>
      </c>
      <c r="BH605" s="160">
        <f>IF(N605="zníž. prenesená",J605,0)</f>
        <v>0</v>
      </c>
      <c r="BI605" s="160">
        <f>IF(N605="nulová",J605,0)</f>
        <v>0</v>
      </c>
      <c r="BJ605" s="18" t="s">
        <v>134</v>
      </c>
      <c r="BK605" s="160">
        <f>ROUND(I605*H605,2)</f>
        <v>0</v>
      </c>
      <c r="BL605" s="18" t="s">
        <v>238</v>
      </c>
      <c r="BM605" s="159" t="s">
        <v>837</v>
      </c>
    </row>
    <row r="606" spans="1:65" s="14" customFormat="1">
      <c r="B606" s="169"/>
      <c r="D606" s="162" t="s">
        <v>136</v>
      </c>
      <c r="E606" s="170" t="s">
        <v>1</v>
      </c>
      <c r="F606" s="171" t="s">
        <v>838</v>
      </c>
      <c r="H606" s="172">
        <v>1630.2049999999999</v>
      </c>
      <c r="I606" s="173"/>
      <c r="L606" s="169"/>
      <c r="M606" s="174"/>
      <c r="N606" s="175"/>
      <c r="O606" s="175"/>
      <c r="P606" s="175"/>
      <c r="Q606" s="175"/>
      <c r="R606" s="175"/>
      <c r="S606" s="175"/>
      <c r="T606" s="176"/>
      <c r="AT606" s="170" t="s">
        <v>136</v>
      </c>
      <c r="AU606" s="170" t="s">
        <v>134</v>
      </c>
      <c r="AV606" s="14" t="s">
        <v>134</v>
      </c>
      <c r="AW606" s="14" t="s">
        <v>31</v>
      </c>
      <c r="AX606" s="14" t="s">
        <v>81</v>
      </c>
      <c r="AY606" s="170" t="s">
        <v>127</v>
      </c>
    </row>
    <row r="607" spans="1:65" s="2" customFormat="1" ht="33" customHeight="1">
      <c r="A607" s="33"/>
      <c r="B607" s="146"/>
      <c r="C607" s="147" t="s">
        <v>839</v>
      </c>
      <c r="D607" s="147" t="s">
        <v>129</v>
      </c>
      <c r="E607" s="148" t="s">
        <v>840</v>
      </c>
      <c r="F607" s="149" t="s">
        <v>841</v>
      </c>
      <c r="G607" s="150" t="s">
        <v>194</v>
      </c>
      <c r="H607" s="151">
        <v>799.12</v>
      </c>
      <c r="I607" s="152"/>
      <c r="J607" s="153">
        <f>ROUND(I607*H607,2)</f>
        <v>0</v>
      </c>
      <c r="K607" s="154"/>
      <c r="L607" s="34"/>
      <c r="M607" s="155" t="s">
        <v>1</v>
      </c>
      <c r="N607" s="156" t="s">
        <v>40</v>
      </c>
      <c r="O607" s="60"/>
      <c r="P607" s="157">
        <f>O607*H607</f>
        <v>0</v>
      </c>
      <c r="Q607" s="157">
        <v>0</v>
      </c>
      <c r="R607" s="157">
        <f>Q607*H607</f>
        <v>0</v>
      </c>
      <c r="S607" s="157">
        <v>0</v>
      </c>
      <c r="T607" s="158">
        <f>S607*H607</f>
        <v>0</v>
      </c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R607" s="159" t="s">
        <v>238</v>
      </c>
      <c r="AT607" s="159" t="s">
        <v>129</v>
      </c>
      <c r="AU607" s="159" t="s">
        <v>134</v>
      </c>
      <c r="AY607" s="18" t="s">
        <v>127</v>
      </c>
      <c r="BE607" s="160">
        <f>IF(N607="základná",J607,0)</f>
        <v>0</v>
      </c>
      <c r="BF607" s="160">
        <f>IF(N607="znížená",J607,0)</f>
        <v>0</v>
      </c>
      <c r="BG607" s="160">
        <f>IF(N607="zákl. prenesená",J607,0)</f>
        <v>0</v>
      </c>
      <c r="BH607" s="160">
        <f>IF(N607="zníž. prenesená",J607,0)</f>
        <v>0</v>
      </c>
      <c r="BI607" s="160">
        <f>IF(N607="nulová",J607,0)</f>
        <v>0</v>
      </c>
      <c r="BJ607" s="18" t="s">
        <v>134</v>
      </c>
      <c r="BK607" s="160">
        <f>ROUND(I607*H607,2)</f>
        <v>0</v>
      </c>
      <c r="BL607" s="18" t="s">
        <v>238</v>
      </c>
      <c r="BM607" s="159" t="s">
        <v>842</v>
      </c>
    </row>
    <row r="608" spans="1:65" s="2" customFormat="1" ht="24.2" customHeight="1">
      <c r="A608" s="33"/>
      <c r="B608" s="146"/>
      <c r="C608" s="193" t="s">
        <v>843</v>
      </c>
      <c r="D608" s="193" t="s">
        <v>522</v>
      </c>
      <c r="E608" s="194" t="s">
        <v>844</v>
      </c>
      <c r="F608" s="195" t="s">
        <v>845</v>
      </c>
      <c r="G608" s="196" t="s">
        <v>132</v>
      </c>
      <c r="H608" s="197">
        <v>40.755000000000003</v>
      </c>
      <c r="I608" s="198"/>
      <c r="J608" s="199">
        <f>ROUND(I608*H608,2)</f>
        <v>0</v>
      </c>
      <c r="K608" s="200"/>
      <c r="L608" s="201"/>
      <c r="M608" s="202" t="s">
        <v>1</v>
      </c>
      <c r="N608" s="203" t="s">
        <v>40</v>
      </c>
      <c r="O608" s="60"/>
      <c r="P608" s="157">
        <f>O608*H608</f>
        <v>0</v>
      </c>
      <c r="Q608" s="157">
        <v>1.95E-2</v>
      </c>
      <c r="R608" s="157">
        <f>Q608*H608</f>
        <v>0.7947225</v>
      </c>
      <c r="S608" s="157">
        <v>0</v>
      </c>
      <c r="T608" s="158">
        <f>S608*H608</f>
        <v>0</v>
      </c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R608" s="159" t="s">
        <v>340</v>
      </c>
      <c r="AT608" s="159" t="s">
        <v>522</v>
      </c>
      <c r="AU608" s="159" t="s">
        <v>134</v>
      </c>
      <c r="AY608" s="18" t="s">
        <v>127</v>
      </c>
      <c r="BE608" s="160">
        <f>IF(N608="základná",J608,0)</f>
        <v>0</v>
      </c>
      <c r="BF608" s="160">
        <f>IF(N608="znížená",J608,0)</f>
        <v>0</v>
      </c>
      <c r="BG608" s="160">
        <f>IF(N608="zákl. prenesená",J608,0)</f>
        <v>0</v>
      </c>
      <c r="BH608" s="160">
        <f>IF(N608="zníž. prenesená",J608,0)</f>
        <v>0</v>
      </c>
      <c r="BI608" s="160">
        <f>IF(N608="nulová",J608,0)</f>
        <v>0</v>
      </c>
      <c r="BJ608" s="18" t="s">
        <v>134</v>
      </c>
      <c r="BK608" s="160">
        <f>ROUND(I608*H608,2)</f>
        <v>0</v>
      </c>
      <c r="BL608" s="18" t="s">
        <v>238</v>
      </c>
      <c r="BM608" s="159" t="s">
        <v>846</v>
      </c>
    </row>
    <row r="609" spans="1:65" s="14" customFormat="1">
      <c r="B609" s="169"/>
      <c r="D609" s="162" t="s">
        <v>136</v>
      </c>
      <c r="E609" s="170" t="s">
        <v>1</v>
      </c>
      <c r="F609" s="171" t="s">
        <v>847</v>
      </c>
      <c r="H609" s="172">
        <v>40.755000000000003</v>
      </c>
      <c r="I609" s="173"/>
      <c r="L609" s="169"/>
      <c r="M609" s="174"/>
      <c r="N609" s="175"/>
      <c r="O609" s="175"/>
      <c r="P609" s="175"/>
      <c r="Q609" s="175"/>
      <c r="R609" s="175"/>
      <c r="S609" s="175"/>
      <c r="T609" s="176"/>
      <c r="AT609" s="170" t="s">
        <v>136</v>
      </c>
      <c r="AU609" s="170" t="s">
        <v>134</v>
      </c>
      <c r="AV609" s="14" t="s">
        <v>134</v>
      </c>
      <c r="AW609" s="14" t="s">
        <v>31</v>
      </c>
      <c r="AX609" s="14" t="s">
        <v>81</v>
      </c>
      <c r="AY609" s="170" t="s">
        <v>127</v>
      </c>
    </row>
    <row r="610" spans="1:65" s="2" customFormat="1" ht="24.2" customHeight="1">
      <c r="A610" s="33"/>
      <c r="B610" s="146"/>
      <c r="C610" s="147" t="s">
        <v>848</v>
      </c>
      <c r="D610" s="147" t="s">
        <v>129</v>
      </c>
      <c r="E610" s="148" t="s">
        <v>849</v>
      </c>
      <c r="F610" s="149" t="s">
        <v>850</v>
      </c>
      <c r="G610" s="150" t="s">
        <v>194</v>
      </c>
      <c r="H610" s="151">
        <v>1237.28</v>
      </c>
      <c r="I610" s="152"/>
      <c r="J610" s="153">
        <f>ROUND(I610*H610,2)</f>
        <v>0</v>
      </c>
      <c r="K610" s="154"/>
      <c r="L610" s="34"/>
      <c r="M610" s="155" t="s">
        <v>1</v>
      </c>
      <c r="N610" s="156" t="s">
        <v>40</v>
      </c>
      <c r="O610" s="60"/>
      <c r="P610" s="157">
        <f>O610*H610</f>
        <v>0</v>
      </c>
      <c r="Q610" s="157">
        <v>0</v>
      </c>
      <c r="R610" s="157">
        <f>Q610*H610</f>
        <v>0</v>
      </c>
      <c r="S610" s="157">
        <v>0</v>
      </c>
      <c r="T610" s="158">
        <f>S610*H610</f>
        <v>0</v>
      </c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R610" s="159" t="s">
        <v>238</v>
      </c>
      <c r="AT610" s="159" t="s">
        <v>129</v>
      </c>
      <c r="AU610" s="159" t="s">
        <v>134</v>
      </c>
      <c r="AY610" s="18" t="s">
        <v>127</v>
      </c>
      <c r="BE610" s="160">
        <f>IF(N610="základná",J610,0)</f>
        <v>0</v>
      </c>
      <c r="BF610" s="160">
        <f>IF(N610="znížená",J610,0)</f>
        <v>0</v>
      </c>
      <c r="BG610" s="160">
        <f>IF(N610="zákl. prenesená",J610,0)</f>
        <v>0</v>
      </c>
      <c r="BH610" s="160">
        <f>IF(N610="zníž. prenesená",J610,0)</f>
        <v>0</v>
      </c>
      <c r="BI610" s="160">
        <f>IF(N610="nulová",J610,0)</f>
        <v>0</v>
      </c>
      <c r="BJ610" s="18" t="s">
        <v>134</v>
      </c>
      <c r="BK610" s="160">
        <f>ROUND(I610*H610,2)</f>
        <v>0</v>
      </c>
      <c r="BL610" s="18" t="s">
        <v>238</v>
      </c>
      <c r="BM610" s="159" t="s">
        <v>851</v>
      </c>
    </row>
    <row r="611" spans="1:65" s="13" customFormat="1">
      <c r="B611" s="161"/>
      <c r="D611" s="162" t="s">
        <v>136</v>
      </c>
      <c r="E611" s="163" t="s">
        <v>1</v>
      </c>
      <c r="F611" s="164" t="s">
        <v>852</v>
      </c>
      <c r="H611" s="163" t="s">
        <v>1</v>
      </c>
      <c r="I611" s="165"/>
      <c r="L611" s="161"/>
      <c r="M611" s="166"/>
      <c r="N611" s="167"/>
      <c r="O611" s="167"/>
      <c r="P611" s="167"/>
      <c r="Q611" s="167"/>
      <c r="R611" s="167"/>
      <c r="S611" s="167"/>
      <c r="T611" s="168"/>
      <c r="AT611" s="163" t="s">
        <v>136</v>
      </c>
      <c r="AU611" s="163" t="s">
        <v>134</v>
      </c>
      <c r="AV611" s="13" t="s">
        <v>81</v>
      </c>
      <c r="AW611" s="13" t="s">
        <v>31</v>
      </c>
      <c r="AX611" s="13" t="s">
        <v>74</v>
      </c>
      <c r="AY611" s="163" t="s">
        <v>127</v>
      </c>
    </row>
    <row r="612" spans="1:65" s="14" customFormat="1">
      <c r="B612" s="169"/>
      <c r="D612" s="162" t="s">
        <v>136</v>
      </c>
      <c r="E612" s="170" t="s">
        <v>1</v>
      </c>
      <c r="F612" s="171" t="s">
        <v>824</v>
      </c>
      <c r="H612" s="172">
        <v>1237.28</v>
      </c>
      <c r="I612" s="173"/>
      <c r="L612" s="169"/>
      <c r="M612" s="174"/>
      <c r="N612" s="175"/>
      <c r="O612" s="175"/>
      <c r="P612" s="175"/>
      <c r="Q612" s="175"/>
      <c r="R612" s="175"/>
      <c r="S612" s="175"/>
      <c r="T612" s="176"/>
      <c r="AT612" s="170" t="s">
        <v>136</v>
      </c>
      <c r="AU612" s="170" t="s">
        <v>134</v>
      </c>
      <c r="AV612" s="14" t="s">
        <v>134</v>
      </c>
      <c r="AW612" s="14" t="s">
        <v>31</v>
      </c>
      <c r="AX612" s="14" t="s">
        <v>81</v>
      </c>
      <c r="AY612" s="170" t="s">
        <v>127</v>
      </c>
    </row>
    <row r="613" spans="1:65" s="2" customFormat="1" ht="37.700000000000003" customHeight="1">
      <c r="A613" s="33"/>
      <c r="B613" s="146"/>
      <c r="C613" s="193" t="s">
        <v>853</v>
      </c>
      <c r="D613" s="193" t="s">
        <v>522</v>
      </c>
      <c r="E613" s="194" t="s">
        <v>854</v>
      </c>
      <c r="F613" s="195" t="s">
        <v>855</v>
      </c>
      <c r="G613" s="196" t="s">
        <v>194</v>
      </c>
      <c r="H613" s="197">
        <v>70.954999999999998</v>
      </c>
      <c r="I613" s="198"/>
      <c r="J613" s="199">
        <f>ROUND(I613*H613,2)</f>
        <v>0</v>
      </c>
      <c r="K613" s="200"/>
      <c r="L613" s="201"/>
      <c r="M613" s="202" t="s">
        <v>1</v>
      </c>
      <c r="N613" s="203" t="s">
        <v>40</v>
      </c>
      <c r="O613" s="60"/>
      <c r="P613" s="157">
        <f>O613*H613</f>
        <v>0</v>
      </c>
      <c r="Q613" s="157">
        <v>3.0000000000000001E-3</v>
      </c>
      <c r="R613" s="157">
        <f>Q613*H613</f>
        <v>0.212865</v>
      </c>
      <c r="S613" s="157">
        <v>0</v>
      </c>
      <c r="T613" s="158">
        <f>S613*H613</f>
        <v>0</v>
      </c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R613" s="159" t="s">
        <v>340</v>
      </c>
      <c r="AT613" s="159" t="s">
        <v>522</v>
      </c>
      <c r="AU613" s="159" t="s">
        <v>134</v>
      </c>
      <c r="AY613" s="18" t="s">
        <v>127</v>
      </c>
      <c r="BE613" s="160">
        <f>IF(N613="základná",J613,0)</f>
        <v>0</v>
      </c>
      <c r="BF613" s="160">
        <f>IF(N613="znížená",J613,0)</f>
        <v>0</v>
      </c>
      <c r="BG613" s="160">
        <f>IF(N613="zákl. prenesená",J613,0)</f>
        <v>0</v>
      </c>
      <c r="BH613" s="160">
        <f>IF(N613="zníž. prenesená",J613,0)</f>
        <v>0</v>
      </c>
      <c r="BI613" s="160">
        <f>IF(N613="nulová",J613,0)</f>
        <v>0</v>
      </c>
      <c r="BJ613" s="18" t="s">
        <v>134</v>
      </c>
      <c r="BK613" s="160">
        <f>ROUND(I613*H613,2)</f>
        <v>0</v>
      </c>
      <c r="BL613" s="18" t="s">
        <v>238</v>
      </c>
      <c r="BM613" s="159" t="s">
        <v>856</v>
      </c>
    </row>
    <row r="614" spans="1:65" s="14" customFormat="1">
      <c r="B614" s="169"/>
      <c r="D614" s="162" t="s">
        <v>136</v>
      </c>
      <c r="E614" s="170" t="s">
        <v>1</v>
      </c>
      <c r="F614" s="171" t="s">
        <v>857</v>
      </c>
      <c r="H614" s="172">
        <v>70.954999999999998</v>
      </c>
      <c r="I614" s="173"/>
      <c r="L614" s="169"/>
      <c r="M614" s="174"/>
      <c r="N614" s="175"/>
      <c r="O614" s="175"/>
      <c r="P614" s="175"/>
      <c r="Q614" s="175"/>
      <c r="R614" s="175"/>
      <c r="S614" s="175"/>
      <c r="T614" s="176"/>
      <c r="AT614" s="170" t="s">
        <v>136</v>
      </c>
      <c r="AU614" s="170" t="s">
        <v>134</v>
      </c>
      <c r="AV614" s="14" t="s">
        <v>134</v>
      </c>
      <c r="AW614" s="14" t="s">
        <v>31</v>
      </c>
      <c r="AX614" s="14" t="s">
        <v>81</v>
      </c>
      <c r="AY614" s="170" t="s">
        <v>127</v>
      </c>
    </row>
    <row r="615" spans="1:65" s="2" customFormat="1" ht="24.2" customHeight="1">
      <c r="A615" s="33"/>
      <c r="B615" s="146"/>
      <c r="C615" s="147" t="s">
        <v>858</v>
      </c>
      <c r="D615" s="147" t="s">
        <v>129</v>
      </c>
      <c r="E615" s="148" t="s">
        <v>859</v>
      </c>
      <c r="F615" s="149" t="s">
        <v>860</v>
      </c>
      <c r="G615" s="150" t="s">
        <v>194</v>
      </c>
      <c r="H615" s="151">
        <v>649.16999999999996</v>
      </c>
      <c r="I615" s="152"/>
      <c r="J615" s="153">
        <f>ROUND(I615*H615,2)</f>
        <v>0</v>
      </c>
      <c r="K615" s="154"/>
      <c r="L615" s="34"/>
      <c r="M615" s="155" t="s">
        <v>1</v>
      </c>
      <c r="N615" s="156" t="s">
        <v>40</v>
      </c>
      <c r="O615" s="60"/>
      <c r="P615" s="157">
        <f>O615*H615</f>
        <v>0</v>
      </c>
      <c r="Q615" s="157">
        <v>0</v>
      </c>
      <c r="R615" s="157">
        <f>Q615*H615</f>
        <v>0</v>
      </c>
      <c r="S615" s="157">
        <v>0</v>
      </c>
      <c r="T615" s="158">
        <f>S615*H615</f>
        <v>0</v>
      </c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R615" s="159" t="s">
        <v>238</v>
      </c>
      <c r="AT615" s="159" t="s">
        <v>129</v>
      </c>
      <c r="AU615" s="159" t="s">
        <v>134</v>
      </c>
      <c r="AY615" s="18" t="s">
        <v>127</v>
      </c>
      <c r="BE615" s="160">
        <f>IF(N615="základná",J615,0)</f>
        <v>0</v>
      </c>
      <c r="BF615" s="160">
        <f>IF(N615="znížená",J615,0)</f>
        <v>0</v>
      </c>
      <c r="BG615" s="160">
        <f>IF(N615="zákl. prenesená",J615,0)</f>
        <v>0</v>
      </c>
      <c r="BH615" s="160">
        <f>IF(N615="zníž. prenesená",J615,0)</f>
        <v>0</v>
      </c>
      <c r="BI615" s="160">
        <f>IF(N615="nulová",J615,0)</f>
        <v>0</v>
      </c>
      <c r="BJ615" s="18" t="s">
        <v>134</v>
      </c>
      <c r="BK615" s="160">
        <f>ROUND(I615*H615,2)</f>
        <v>0</v>
      </c>
      <c r="BL615" s="18" t="s">
        <v>238</v>
      </c>
      <c r="BM615" s="159" t="s">
        <v>861</v>
      </c>
    </row>
    <row r="616" spans="1:65" s="13" customFormat="1">
      <c r="B616" s="161"/>
      <c r="D616" s="162" t="s">
        <v>136</v>
      </c>
      <c r="E616" s="163" t="s">
        <v>1</v>
      </c>
      <c r="F616" s="164" t="s">
        <v>862</v>
      </c>
      <c r="H616" s="163" t="s">
        <v>1</v>
      </c>
      <c r="I616" s="165"/>
      <c r="L616" s="161"/>
      <c r="M616" s="166"/>
      <c r="N616" s="167"/>
      <c r="O616" s="167"/>
      <c r="P616" s="167"/>
      <c r="Q616" s="167"/>
      <c r="R616" s="167"/>
      <c r="S616" s="167"/>
      <c r="T616" s="168"/>
      <c r="AT616" s="163" t="s">
        <v>136</v>
      </c>
      <c r="AU616" s="163" t="s">
        <v>134</v>
      </c>
      <c r="AV616" s="13" t="s">
        <v>81</v>
      </c>
      <c r="AW616" s="13" t="s">
        <v>31</v>
      </c>
      <c r="AX616" s="13" t="s">
        <v>74</v>
      </c>
      <c r="AY616" s="163" t="s">
        <v>127</v>
      </c>
    </row>
    <row r="617" spans="1:65" s="14" customFormat="1">
      <c r="B617" s="169"/>
      <c r="D617" s="162" t="s">
        <v>136</v>
      </c>
      <c r="E617" s="170" t="s">
        <v>1</v>
      </c>
      <c r="F617" s="171" t="s">
        <v>863</v>
      </c>
      <c r="H617" s="172">
        <v>649.16999999999996</v>
      </c>
      <c r="I617" s="173"/>
      <c r="L617" s="169"/>
      <c r="M617" s="174"/>
      <c r="N617" s="175"/>
      <c r="O617" s="175"/>
      <c r="P617" s="175"/>
      <c r="Q617" s="175"/>
      <c r="R617" s="175"/>
      <c r="S617" s="175"/>
      <c r="T617" s="176"/>
      <c r="AT617" s="170" t="s">
        <v>136</v>
      </c>
      <c r="AU617" s="170" t="s">
        <v>134</v>
      </c>
      <c r="AV617" s="14" t="s">
        <v>134</v>
      </c>
      <c r="AW617" s="14" t="s">
        <v>31</v>
      </c>
      <c r="AX617" s="14" t="s">
        <v>81</v>
      </c>
      <c r="AY617" s="170" t="s">
        <v>127</v>
      </c>
    </row>
    <row r="618" spans="1:65" s="2" customFormat="1" ht="37.700000000000003" customHeight="1">
      <c r="A618" s="33"/>
      <c r="B618" s="146"/>
      <c r="C618" s="193" t="s">
        <v>864</v>
      </c>
      <c r="D618" s="193" t="s">
        <v>522</v>
      </c>
      <c r="E618" s="194" t="s">
        <v>865</v>
      </c>
      <c r="F618" s="195" t="s">
        <v>866</v>
      </c>
      <c r="G618" s="196" t="s">
        <v>194</v>
      </c>
      <c r="H618" s="197">
        <v>662.15300000000002</v>
      </c>
      <c r="I618" s="198"/>
      <c r="J618" s="199">
        <f>ROUND(I618*H618,2)</f>
        <v>0</v>
      </c>
      <c r="K618" s="200"/>
      <c r="L618" s="201"/>
      <c r="M618" s="202" t="s">
        <v>1</v>
      </c>
      <c r="N618" s="203" t="s">
        <v>40</v>
      </c>
      <c r="O618" s="60"/>
      <c r="P618" s="157">
        <f>O618*H618</f>
        <v>0</v>
      </c>
      <c r="Q618" s="157">
        <v>1.32E-3</v>
      </c>
      <c r="R618" s="157">
        <f>Q618*H618</f>
        <v>0.87404196000000001</v>
      </c>
      <c r="S618" s="157">
        <v>0</v>
      </c>
      <c r="T618" s="158">
        <f>S618*H618</f>
        <v>0</v>
      </c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R618" s="159" t="s">
        <v>340</v>
      </c>
      <c r="AT618" s="159" t="s">
        <v>522</v>
      </c>
      <c r="AU618" s="159" t="s">
        <v>134</v>
      </c>
      <c r="AY618" s="18" t="s">
        <v>127</v>
      </c>
      <c r="BE618" s="160">
        <f>IF(N618="základná",J618,0)</f>
        <v>0</v>
      </c>
      <c r="BF618" s="160">
        <f>IF(N618="znížená",J618,0)</f>
        <v>0</v>
      </c>
      <c r="BG618" s="160">
        <f>IF(N618="zákl. prenesená",J618,0)</f>
        <v>0</v>
      </c>
      <c r="BH618" s="160">
        <f>IF(N618="zníž. prenesená",J618,0)</f>
        <v>0</v>
      </c>
      <c r="BI618" s="160">
        <f>IF(N618="nulová",J618,0)</f>
        <v>0</v>
      </c>
      <c r="BJ618" s="18" t="s">
        <v>134</v>
      </c>
      <c r="BK618" s="160">
        <f>ROUND(I618*H618,2)</f>
        <v>0</v>
      </c>
      <c r="BL618" s="18" t="s">
        <v>238</v>
      </c>
      <c r="BM618" s="159" t="s">
        <v>867</v>
      </c>
    </row>
    <row r="619" spans="1:65" s="14" customFormat="1">
      <c r="B619" s="169"/>
      <c r="D619" s="162" t="s">
        <v>136</v>
      </c>
      <c r="E619" s="170" t="s">
        <v>1</v>
      </c>
      <c r="F619" s="171" t="s">
        <v>868</v>
      </c>
      <c r="H619" s="172">
        <v>662.15300000000002</v>
      </c>
      <c r="I619" s="173"/>
      <c r="L619" s="169"/>
      <c r="M619" s="174"/>
      <c r="N619" s="175"/>
      <c r="O619" s="175"/>
      <c r="P619" s="175"/>
      <c r="Q619" s="175"/>
      <c r="R619" s="175"/>
      <c r="S619" s="175"/>
      <c r="T619" s="176"/>
      <c r="AT619" s="170" t="s">
        <v>136</v>
      </c>
      <c r="AU619" s="170" t="s">
        <v>134</v>
      </c>
      <c r="AV619" s="14" t="s">
        <v>134</v>
      </c>
      <c r="AW619" s="14" t="s">
        <v>31</v>
      </c>
      <c r="AX619" s="14" t="s">
        <v>81</v>
      </c>
      <c r="AY619" s="170" t="s">
        <v>127</v>
      </c>
    </row>
    <row r="620" spans="1:65" s="2" customFormat="1" ht="37.700000000000003" customHeight="1">
      <c r="A620" s="33"/>
      <c r="B620" s="146"/>
      <c r="C620" s="193" t="s">
        <v>869</v>
      </c>
      <c r="D620" s="193" t="s">
        <v>522</v>
      </c>
      <c r="E620" s="194" t="s">
        <v>870</v>
      </c>
      <c r="F620" s="195" t="s">
        <v>871</v>
      </c>
      <c r="G620" s="196" t="s">
        <v>194</v>
      </c>
      <c r="H620" s="197">
        <v>662.15300000000002</v>
      </c>
      <c r="I620" s="198"/>
      <c r="J620" s="199">
        <f>ROUND(I620*H620,2)</f>
        <v>0</v>
      </c>
      <c r="K620" s="200"/>
      <c r="L620" s="201"/>
      <c r="M620" s="202" t="s">
        <v>1</v>
      </c>
      <c r="N620" s="203" t="s">
        <v>40</v>
      </c>
      <c r="O620" s="60"/>
      <c r="P620" s="157">
        <f>O620*H620</f>
        <v>0</v>
      </c>
      <c r="Q620" s="157">
        <v>1.65E-3</v>
      </c>
      <c r="R620" s="157">
        <f>Q620*H620</f>
        <v>1.0925524500000001</v>
      </c>
      <c r="S620" s="157">
        <v>0</v>
      </c>
      <c r="T620" s="158">
        <f>S620*H620</f>
        <v>0</v>
      </c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R620" s="159" t="s">
        <v>340</v>
      </c>
      <c r="AT620" s="159" t="s">
        <v>522</v>
      </c>
      <c r="AU620" s="159" t="s">
        <v>134</v>
      </c>
      <c r="AY620" s="18" t="s">
        <v>127</v>
      </c>
      <c r="BE620" s="160">
        <f>IF(N620="základná",J620,0)</f>
        <v>0</v>
      </c>
      <c r="BF620" s="160">
        <f>IF(N620="znížená",J620,0)</f>
        <v>0</v>
      </c>
      <c r="BG620" s="160">
        <f>IF(N620="zákl. prenesená",J620,0)</f>
        <v>0</v>
      </c>
      <c r="BH620" s="160">
        <f>IF(N620="zníž. prenesená",J620,0)</f>
        <v>0</v>
      </c>
      <c r="BI620" s="160">
        <f>IF(N620="nulová",J620,0)</f>
        <v>0</v>
      </c>
      <c r="BJ620" s="18" t="s">
        <v>134</v>
      </c>
      <c r="BK620" s="160">
        <f>ROUND(I620*H620,2)</f>
        <v>0</v>
      </c>
      <c r="BL620" s="18" t="s">
        <v>238</v>
      </c>
      <c r="BM620" s="159" t="s">
        <v>872</v>
      </c>
    </row>
    <row r="621" spans="1:65" s="2" customFormat="1" ht="24.2" customHeight="1">
      <c r="A621" s="33"/>
      <c r="B621" s="146"/>
      <c r="C621" s="147" t="s">
        <v>873</v>
      </c>
      <c r="D621" s="147" t="s">
        <v>129</v>
      </c>
      <c r="E621" s="148" t="s">
        <v>874</v>
      </c>
      <c r="F621" s="149" t="s">
        <v>875</v>
      </c>
      <c r="G621" s="150" t="s">
        <v>768</v>
      </c>
      <c r="H621" s="204"/>
      <c r="I621" s="152"/>
      <c r="J621" s="153">
        <f>ROUND(I621*H621,2)</f>
        <v>0</v>
      </c>
      <c r="K621" s="154"/>
      <c r="L621" s="34"/>
      <c r="M621" s="155" t="s">
        <v>1</v>
      </c>
      <c r="N621" s="156" t="s">
        <v>40</v>
      </c>
      <c r="O621" s="60"/>
      <c r="P621" s="157">
        <f>O621*H621</f>
        <v>0</v>
      </c>
      <c r="Q621" s="157">
        <v>0</v>
      </c>
      <c r="R621" s="157">
        <f>Q621*H621</f>
        <v>0</v>
      </c>
      <c r="S621" s="157">
        <v>0</v>
      </c>
      <c r="T621" s="158">
        <f>S621*H621</f>
        <v>0</v>
      </c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R621" s="159" t="s">
        <v>238</v>
      </c>
      <c r="AT621" s="159" t="s">
        <v>129</v>
      </c>
      <c r="AU621" s="159" t="s">
        <v>134</v>
      </c>
      <c r="AY621" s="18" t="s">
        <v>127</v>
      </c>
      <c r="BE621" s="160">
        <f>IF(N621="základná",J621,0)</f>
        <v>0</v>
      </c>
      <c r="BF621" s="160">
        <f>IF(N621="znížená",J621,0)</f>
        <v>0</v>
      </c>
      <c r="BG621" s="160">
        <f>IF(N621="zákl. prenesená",J621,0)</f>
        <v>0</v>
      </c>
      <c r="BH621" s="160">
        <f>IF(N621="zníž. prenesená",J621,0)</f>
        <v>0</v>
      </c>
      <c r="BI621" s="160">
        <f>IF(N621="nulová",J621,0)</f>
        <v>0</v>
      </c>
      <c r="BJ621" s="18" t="s">
        <v>134</v>
      </c>
      <c r="BK621" s="160">
        <f>ROUND(I621*H621,2)</f>
        <v>0</v>
      </c>
      <c r="BL621" s="18" t="s">
        <v>238</v>
      </c>
      <c r="BM621" s="159" t="s">
        <v>876</v>
      </c>
    </row>
    <row r="622" spans="1:65" s="12" customFormat="1" ht="22.7" customHeight="1">
      <c r="B622" s="133"/>
      <c r="D622" s="134" t="s">
        <v>73</v>
      </c>
      <c r="E622" s="144" t="s">
        <v>877</v>
      </c>
      <c r="F622" s="144" t="s">
        <v>878</v>
      </c>
      <c r="I622" s="136"/>
      <c r="J622" s="145">
        <f>BK622</f>
        <v>0</v>
      </c>
      <c r="L622" s="133"/>
      <c r="M622" s="138"/>
      <c r="N622" s="139"/>
      <c r="O622" s="139"/>
      <c r="P622" s="140">
        <f>SUM(P623:P641)</f>
        <v>0</v>
      </c>
      <c r="Q622" s="139"/>
      <c r="R622" s="140">
        <f>SUM(R623:R641)</f>
        <v>12.767375599999999</v>
      </c>
      <c r="S622" s="139"/>
      <c r="T622" s="141">
        <f>SUM(T623:T641)</f>
        <v>0</v>
      </c>
      <c r="AR622" s="134" t="s">
        <v>134</v>
      </c>
      <c r="AT622" s="142" t="s">
        <v>73</v>
      </c>
      <c r="AU622" s="142" t="s">
        <v>81</v>
      </c>
      <c r="AY622" s="134" t="s">
        <v>127</v>
      </c>
      <c r="BK622" s="143">
        <f>SUM(BK623:BK641)</f>
        <v>0</v>
      </c>
    </row>
    <row r="623" spans="1:65" s="2" customFormat="1" ht="37.700000000000003" customHeight="1">
      <c r="A623" s="33"/>
      <c r="B623" s="146"/>
      <c r="C623" s="147" t="s">
        <v>879</v>
      </c>
      <c r="D623" s="147" t="s">
        <v>129</v>
      </c>
      <c r="E623" s="148" t="s">
        <v>880</v>
      </c>
      <c r="F623" s="149" t="s">
        <v>881</v>
      </c>
      <c r="G623" s="150" t="s">
        <v>194</v>
      </c>
      <c r="H623" s="151">
        <v>73.8</v>
      </c>
      <c r="I623" s="152"/>
      <c r="J623" s="153">
        <f>ROUND(I623*H623,2)</f>
        <v>0</v>
      </c>
      <c r="K623" s="154"/>
      <c r="L623" s="34"/>
      <c r="M623" s="155" t="s">
        <v>1</v>
      </c>
      <c r="N623" s="156" t="s">
        <v>40</v>
      </c>
      <c r="O623" s="60"/>
      <c r="P623" s="157">
        <f>O623*H623</f>
        <v>0</v>
      </c>
      <c r="Q623" s="157">
        <v>1.1950000000000001E-2</v>
      </c>
      <c r="R623" s="157">
        <f>Q623*H623</f>
        <v>0.88190999999999997</v>
      </c>
      <c r="S623" s="157">
        <v>0</v>
      </c>
      <c r="T623" s="158">
        <f>S623*H623</f>
        <v>0</v>
      </c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R623" s="159" t="s">
        <v>238</v>
      </c>
      <c r="AT623" s="159" t="s">
        <v>129</v>
      </c>
      <c r="AU623" s="159" t="s">
        <v>134</v>
      </c>
      <c r="AY623" s="18" t="s">
        <v>127</v>
      </c>
      <c r="BE623" s="160">
        <f>IF(N623="základná",J623,0)</f>
        <v>0</v>
      </c>
      <c r="BF623" s="160">
        <f>IF(N623="znížená",J623,0)</f>
        <v>0</v>
      </c>
      <c r="BG623" s="160">
        <f>IF(N623="zákl. prenesená",J623,0)</f>
        <v>0</v>
      </c>
      <c r="BH623" s="160">
        <f>IF(N623="zníž. prenesená",J623,0)</f>
        <v>0</v>
      </c>
      <c r="BI623" s="160">
        <f>IF(N623="nulová",J623,0)</f>
        <v>0</v>
      </c>
      <c r="BJ623" s="18" t="s">
        <v>134</v>
      </c>
      <c r="BK623" s="160">
        <f>ROUND(I623*H623,2)</f>
        <v>0</v>
      </c>
      <c r="BL623" s="18" t="s">
        <v>238</v>
      </c>
      <c r="BM623" s="159" t="s">
        <v>882</v>
      </c>
    </row>
    <row r="624" spans="1:65" s="14" customFormat="1">
      <c r="B624" s="169"/>
      <c r="D624" s="162" t="s">
        <v>136</v>
      </c>
      <c r="E624" s="170" t="s">
        <v>1</v>
      </c>
      <c r="F624" s="171" t="s">
        <v>883</v>
      </c>
      <c r="H624" s="172">
        <v>73.8</v>
      </c>
      <c r="I624" s="173"/>
      <c r="L624" s="169"/>
      <c r="M624" s="174"/>
      <c r="N624" s="175"/>
      <c r="O624" s="175"/>
      <c r="P624" s="175"/>
      <c r="Q624" s="175"/>
      <c r="R624" s="175"/>
      <c r="S624" s="175"/>
      <c r="T624" s="176"/>
      <c r="AT624" s="170" t="s">
        <v>136</v>
      </c>
      <c r="AU624" s="170" t="s">
        <v>134</v>
      </c>
      <c r="AV624" s="14" t="s">
        <v>134</v>
      </c>
      <c r="AW624" s="14" t="s">
        <v>31</v>
      </c>
      <c r="AX624" s="14" t="s">
        <v>81</v>
      </c>
      <c r="AY624" s="170" t="s">
        <v>127</v>
      </c>
    </row>
    <row r="625" spans="1:65" s="2" customFormat="1" ht="37.700000000000003" customHeight="1">
      <c r="A625" s="33"/>
      <c r="B625" s="146"/>
      <c r="C625" s="147" t="s">
        <v>884</v>
      </c>
      <c r="D625" s="147" t="s">
        <v>129</v>
      </c>
      <c r="E625" s="148" t="s">
        <v>885</v>
      </c>
      <c r="F625" s="149" t="s">
        <v>886</v>
      </c>
      <c r="G625" s="150" t="s">
        <v>194</v>
      </c>
      <c r="H625" s="151">
        <v>705.05</v>
      </c>
      <c r="I625" s="152"/>
      <c r="J625" s="153">
        <f>ROUND(I625*H625,2)</f>
        <v>0</v>
      </c>
      <c r="K625" s="154"/>
      <c r="L625" s="34"/>
      <c r="M625" s="155" t="s">
        <v>1</v>
      </c>
      <c r="N625" s="156" t="s">
        <v>40</v>
      </c>
      <c r="O625" s="60"/>
      <c r="P625" s="157">
        <f>O625*H625</f>
        <v>0</v>
      </c>
      <c r="Q625" s="157">
        <v>1.184E-2</v>
      </c>
      <c r="R625" s="157">
        <f>Q625*H625</f>
        <v>8.3477920000000001</v>
      </c>
      <c r="S625" s="157">
        <v>0</v>
      </c>
      <c r="T625" s="158">
        <f>S625*H625</f>
        <v>0</v>
      </c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R625" s="159" t="s">
        <v>238</v>
      </c>
      <c r="AT625" s="159" t="s">
        <v>129</v>
      </c>
      <c r="AU625" s="159" t="s">
        <v>134</v>
      </c>
      <c r="AY625" s="18" t="s">
        <v>127</v>
      </c>
      <c r="BE625" s="160">
        <f>IF(N625="základná",J625,0)</f>
        <v>0</v>
      </c>
      <c r="BF625" s="160">
        <f>IF(N625="znížená",J625,0)</f>
        <v>0</v>
      </c>
      <c r="BG625" s="160">
        <f>IF(N625="zákl. prenesená",J625,0)</f>
        <v>0</v>
      </c>
      <c r="BH625" s="160">
        <f>IF(N625="zníž. prenesená",J625,0)</f>
        <v>0</v>
      </c>
      <c r="BI625" s="160">
        <f>IF(N625="nulová",J625,0)</f>
        <v>0</v>
      </c>
      <c r="BJ625" s="18" t="s">
        <v>134</v>
      </c>
      <c r="BK625" s="160">
        <f>ROUND(I625*H625,2)</f>
        <v>0</v>
      </c>
      <c r="BL625" s="18" t="s">
        <v>238</v>
      </c>
      <c r="BM625" s="159" t="s">
        <v>887</v>
      </c>
    </row>
    <row r="626" spans="1:65" s="13" customFormat="1">
      <c r="B626" s="161"/>
      <c r="D626" s="162" t="s">
        <v>136</v>
      </c>
      <c r="E626" s="163" t="s">
        <v>1</v>
      </c>
      <c r="F626" s="164" t="s">
        <v>280</v>
      </c>
      <c r="H626" s="163" t="s">
        <v>1</v>
      </c>
      <c r="I626" s="165"/>
      <c r="L626" s="161"/>
      <c r="M626" s="166"/>
      <c r="N626" s="167"/>
      <c r="O626" s="167"/>
      <c r="P626" s="167"/>
      <c r="Q626" s="167"/>
      <c r="R626" s="167"/>
      <c r="S626" s="167"/>
      <c r="T626" s="168"/>
      <c r="AT626" s="163" t="s">
        <v>136</v>
      </c>
      <c r="AU626" s="163" t="s">
        <v>134</v>
      </c>
      <c r="AV626" s="13" t="s">
        <v>81</v>
      </c>
      <c r="AW626" s="13" t="s">
        <v>31</v>
      </c>
      <c r="AX626" s="13" t="s">
        <v>74</v>
      </c>
      <c r="AY626" s="163" t="s">
        <v>127</v>
      </c>
    </row>
    <row r="627" spans="1:65" s="14" customFormat="1">
      <c r="B627" s="169"/>
      <c r="D627" s="162" t="s">
        <v>136</v>
      </c>
      <c r="E627" s="170" t="s">
        <v>1</v>
      </c>
      <c r="F627" s="171" t="s">
        <v>888</v>
      </c>
      <c r="H627" s="172">
        <v>107.09</v>
      </c>
      <c r="I627" s="173"/>
      <c r="L627" s="169"/>
      <c r="M627" s="174"/>
      <c r="N627" s="175"/>
      <c r="O627" s="175"/>
      <c r="P627" s="175"/>
      <c r="Q627" s="175"/>
      <c r="R627" s="175"/>
      <c r="S627" s="175"/>
      <c r="T627" s="176"/>
      <c r="AT627" s="170" t="s">
        <v>136</v>
      </c>
      <c r="AU627" s="170" t="s">
        <v>134</v>
      </c>
      <c r="AV627" s="14" t="s">
        <v>134</v>
      </c>
      <c r="AW627" s="14" t="s">
        <v>31</v>
      </c>
      <c r="AX627" s="14" t="s">
        <v>74</v>
      </c>
      <c r="AY627" s="170" t="s">
        <v>127</v>
      </c>
    </row>
    <row r="628" spans="1:65" s="14" customFormat="1">
      <c r="B628" s="169"/>
      <c r="D628" s="162" t="s">
        <v>136</v>
      </c>
      <c r="E628" s="170" t="s">
        <v>1</v>
      </c>
      <c r="F628" s="171" t="s">
        <v>889</v>
      </c>
      <c r="H628" s="172">
        <v>182.7</v>
      </c>
      <c r="I628" s="173"/>
      <c r="L628" s="169"/>
      <c r="M628" s="174"/>
      <c r="N628" s="175"/>
      <c r="O628" s="175"/>
      <c r="P628" s="175"/>
      <c r="Q628" s="175"/>
      <c r="R628" s="175"/>
      <c r="S628" s="175"/>
      <c r="T628" s="176"/>
      <c r="AT628" s="170" t="s">
        <v>136</v>
      </c>
      <c r="AU628" s="170" t="s">
        <v>134</v>
      </c>
      <c r="AV628" s="14" t="s">
        <v>134</v>
      </c>
      <c r="AW628" s="14" t="s">
        <v>31</v>
      </c>
      <c r="AX628" s="14" t="s">
        <v>74</v>
      </c>
      <c r="AY628" s="170" t="s">
        <v>127</v>
      </c>
    </row>
    <row r="629" spans="1:65" s="13" customFormat="1">
      <c r="B629" s="161"/>
      <c r="D629" s="162" t="s">
        <v>136</v>
      </c>
      <c r="E629" s="163" t="s">
        <v>1</v>
      </c>
      <c r="F629" s="164" t="s">
        <v>338</v>
      </c>
      <c r="H629" s="163" t="s">
        <v>1</v>
      </c>
      <c r="I629" s="165"/>
      <c r="L629" s="161"/>
      <c r="M629" s="166"/>
      <c r="N629" s="167"/>
      <c r="O629" s="167"/>
      <c r="P629" s="167"/>
      <c r="Q629" s="167"/>
      <c r="R629" s="167"/>
      <c r="S629" s="167"/>
      <c r="T629" s="168"/>
      <c r="AT629" s="163" t="s">
        <v>136</v>
      </c>
      <c r="AU629" s="163" t="s">
        <v>134</v>
      </c>
      <c r="AV629" s="13" t="s">
        <v>81</v>
      </c>
      <c r="AW629" s="13" t="s">
        <v>31</v>
      </c>
      <c r="AX629" s="13" t="s">
        <v>74</v>
      </c>
      <c r="AY629" s="163" t="s">
        <v>127</v>
      </c>
    </row>
    <row r="630" spans="1:65" s="14" customFormat="1">
      <c r="B630" s="169"/>
      <c r="D630" s="162" t="s">
        <v>136</v>
      </c>
      <c r="E630" s="170" t="s">
        <v>1</v>
      </c>
      <c r="F630" s="171" t="s">
        <v>890</v>
      </c>
      <c r="H630" s="172">
        <v>338.44</v>
      </c>
      <c r="I630" s="173"/>
      <c r="L630" s="169"/>
      <c r="M630" s="174"/>
      <c r="N630" s="175"/>
      <c r="O630" s="175"/>
      <c r="P630" s="175"/>
      <c r="Q630" s="175"/>
      <c r="R630" s="175"/>
      <c r="S630" s="175"/>
      <c r="T630" s="176"/>
      <c r="AT630" s="170" t="s">
        <v>136</v>
      </c>
      <c r="AU630" s="170" t="s">
        <v>134</v>
      </c>
      <c r="AV630" s="14" t="s">
        <v>134</v>
      </c>
      <c r="AW630" s="14" t="s">
        <v>31</v>
      </c>
      <c r="AX630" s="14" t="s">
        <v>74</v>
      </c>
      <c r="AY630" s="170" t="s">
        <v>127</v>
      </c>
    </row>
    <row r="631" spans="1:65" s="14" customFormat="1">
      <c r="B631" s="169"/>
      <c r="D631" s="162" t="s">
        <v>136</v>
      </c>
      <c r="E631" s="170" t="s">
        <v>1</v>
      </c>
      <c r="F631" s="171" t="s">
        <v>891</v>
      </c>
      <c r="H631" s="172">
        <v>76.819999999999993</v>
      </c>
      <c r="I631" s="173"/>
      <c r="L631" s="169"/>
      <c r="M631" s="174"/>
      <c r="N631" s="175"/>
      <c r="O631" s="175"/>
      <c r="P631" s="175"/>
      <c r="Q631" s="175"/>
      <c r="R631" s="175"/>
      <c r="S631" s="175"/>
      <c r="T631" s="176"/>
      <c r="AT631" s="170" t="s">
        <v>136</v>
      </c>
      <c r="AU631" s="170" t="s">
        <v>134</v>
      </c>
      <c r="AV631" s="14" t="s">
        <v>134</v>
      </c>
      <c r="AW631" s="14" t="s">
        <v>31</v>
      </c>
      <c r="AX631" s="14" t="s">
        <v>74</v>
      </c>
      <c r="AY631" s="170" t="s">
        <v>127</v>
      </c>
    </row>
    <row r="632" spans="1:65" s="15" customFormat="1">
      <c r="B632" s="177"/>
      <c r="D632" s="162" t="s">
        <v>136</v>
      </c>
      <c r="E632" s="178" t="s">
        <v>1</v>
      </c>
      <c r="F632" s="179" t="s">
        <v>142</v>
      </c>
      <c r="H632" s="180">
        <v>705.05</v>
      </c>
      <c r="I632" s="181"/>
      <c r="L632" s="177"/>
      <c r="M632" s="182"/>
      <c r="N632" s="183"/>
      <c r="O632" s="183"/>
      <c r="P632" s="183"/>
      <c r="Q632" s="183"/>
      <c r="R632" s="183"/>
      <c r="S632" s="183"/>
      <c r="T632" s="184"/>
      <c r="AT632" s="178" t="s">
        <v>136</v>
      </c>
      <c r="AU632" s="178" t="s">
        <v>134</v>
      </c>
      <c r="AV632" s="15" t="s">
        <v>133</v>
      </c>
      <c r="AW632" s="15" t="s">
        <v>31</v>
      </c>
      <c r="AX632" s="15" t="s">
        <v>81</v>
      </c>
      <c r="AY632" s="178" t="s">
        <v>127</v>
      </c>
    </row>
    <row r="633" spans="1:65" s="2" customFormat="1" ht="37.700000000000003" customHeight="1">
      <c r="A633" s="33"/>
      <c r="B633" s="146"/>
      <c r="C633" s="147" t="s">
        <v>892</v>
      </c>
      <c r="D633" s="147" t="s">
        <v>129</v>
      </c>
      <c r="E633" s="148" t="s">
        <v>893</v>
      </c>
      <c r="F633" s="149" t="s">
        <v>894</v>
      </c>
      <c r="G633" s="150" t="s">
        <v>194</v>
      </c>
      <c r="H633" s="151">
        <v>298.79000000000002</v>
      </c>
      <c r="I633" s="152"/>
      <c r="J633" s="153">
        <f>ROUND(I633*H633,2)</f>
        <v>0</v>
      </c>
      <c r="K633" s="154"/>
      <c r="L633" s="34"/>
      <c r="M633" s="155" t="s">
        <v>1</v>
      </c>
      <c r="N633" s="156" t="s">
        <v>40</v>
      </c>
      <c r="O633" s="60"/>
      <c r="P633" s="157">
        <f>O633*H633</f>
        <v>0</v>
      </c>
      <c r="Q633" s="157">
        <v>1.184E-2</v>
      </c>
      <c r="R633" s="157">
        <f>Q633*H633</f>
        <v>3.5376736000000002</v>
      </c>
      <c r="S633" s="157">
        <v>0</v>
      </c>
      <c r="T633" s="158">
        <f>S633*H633</f>
        <v>0</v>
      </c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R633" s="159" t="s">
        <v>238</v>
      </c>
      <c r="AT633" s="159" t="s">
        <v>129</v>
      </c>
      <c r="AU633" s="159" t="s">
        <v>134</v>
      </c>
      <c r="AY633" s="18" t="s">
        <v>127</v>
      </c>
      <c r="BE633" s="160">
        <f>IF(N633="základná",J633,0)</f>
        <v>0</v>
      </c>
      <c r="BF633" s="160">
        <f>IF(N633="znížená",J633,0)</f>
        <v>0</v>
      </c>
      <c r="BG633" s="160">
        <f>IF(N633="zákl. prenesená",J633,0)</f>
        <v>0</v>
      </c>
      <c r="BH633" s="160">
        <f>IF(N633="zníž. prenesená",J633,0)</f>
        <v>0</v>
      </c>
      <c r="BI633" s="160">
        <f>IF(N633="nulová",J633,0)</f>
        <v>0</v>
      </c>
      <c r="BJ633" s="18" t="s">
        <v>134</v>
      </c>
      <c r="BK633" s="160">
        <f>ROUND(I633*H633,2)</f>
        <v>0</v>
      </c>
      <c r="BL633" s="18" t="s">
        <v>238</v>
      </c>
      <c r="BM633" s="159" t="s">
        <v>895</v>
      </c>
    </row>
    <row r="634" spans="1:65" s="13" customFormat="1">
      <c r="B634" s="161"/>
      <c r="D634" s="162" t="s">
        <v>136</v>
      </c>
      <c r="E634" s="163" t="s">
        <v>1</v>
      </c>
      <c r="F634" s="164" t="s">
        <v>280</v>
      </c>
      <c r="H634" s="163" t="s">
        <v>1</v>
      </c>
      <c r="I634" s="165"/>
      <c r="L634" s="161"/>
      <c r="M634" s="166"/>
      <c r="N634" s="167"/>
      <c r="O634" s="167"/>
      <c r="P634" s="167"/>
      <c r="Q634" s="167"/>
      <c r="R634" s="167"/>
      <c r="S634" s="167"/>
      <c r="T634" s="168"/>
      <c r="AT634" s="163" t="s">
        <v>136</v>
      </c>
      <c r="AU634" s="163" t="s">
        <v>134</v>
      </c>
      <c r="AV634" s="13" t="s">
        <v>81</v>
      </c>
      <c r="AW634" s="13" t="s">
        <v>31</v>
      </c>
      <c r="AX634" s="13" t="s">
        <v>74</v>
      </c>
      <c r="AY634" s="163" t="s">
        <v>127</v>
      </c>
    </row>
    <row r="635" spans="1:65" s="14" customFormat="1">
      <c r="B635" s="169"/>
      <c r="D635" s="162" t="s">
        <v>136</v>
      </c>
      <c r="E635" s="170" t="s">
        <v>1</v>
      </c>
      <c r="F635" s="171" t="s">
        <v>896</v>
      </c>
      <c r="H635" s="172">
        <v>23.99</v>
      </c>
      <c r="I635" s="173"/>
      <c r="L635" s="169"/>
      <c r="M635" s="174"/>
      <c r="N635" s="175"/>
      <c r="O635" s="175"/>
      <c r="P635" s="175"/>
      <c r="Q635" s="175"/>
      <c r="R635" s="175"/>
      <c r="S635" s="175"/>
      <c r="T635" s="176"/>
      <c r="AT635" s="170" t="s">
        <v>136</v>
      </c>
      <c r="AU635" s="170" t="s">
        <v>134</v>
      </c>
      <c r="AV635" s="14" t="s">
        <v>134</v>
      </c>
      <c r="AW635" s="14" t="s">
        <v>31</v>
      </c>
      <c r="AX635" s="14" t="s">
        <v>74</v>
      </c>
      <c r="AY635" s="170" t="s">
        <v>127</v>
      </c>
    </row>
    <row r="636" spans="1:65" s="14" customFormat="1">
      <c r="B636" s="169"/>
      <c r="D636" s="162" t="s">
        <v>136</v>
      </c>
      <c r="E636" s="170" t="s">
        <v>1</v>
      </c>
      <c r="F636" s="171" t="s">
        <v>897</v>
      </c>
      <c r="H636" s="172">
        <v>99.12</v>
      </c>
      <c r="I636" s="173"/>
      <c r="L636" s="169"/>
      <c r="M636" s="174"/>
      <c r="N636" s="175"/>
      <c r="O636" s="175"/>
      <c r="P636" s="175"/>
      <c r="Q636" s="175"/>
      <c r="R636" s="175"/>
      <c r="S636" s="175"/>
      <c r="T636" s="176"/>
      <c r="AT636" s="170" t="s">
        <v>136</v>
      </c>
      <c r="AU636" s="170" t="s">
        <v>134</v>
      </c>
      <c r="AV636" s="14" t="s">
        <v>134</v>
      </c>
      <c r="AW636" s="14" t="s">
        <v>31</v>
      </c>
      <c r="AX636" s="14" t="s">
        <v>74</v>
      </c>
      <c r="AY636" s="170" t="s">
        <v>127</v>
      </c>
    </row>
    <row r="637" spans="1:65" s="14" customFormat="1">
      <c r="B637" s="169"/>
      <c r="D637" s="162" t="s">
        <v>136</v>
      </c>
      <c r="E637" s="170" t="s">
        <v>1</v>
      </c>
      <c r="F637" s="171" t="s">
        <v>898</v>
      </c>
      <c r="H637" s="172">
        <v>9.8800000000000008</v>
      </c>
      <c r="I637" s="173"/>
      <c r="L637" s="169"/>
      <c r="M637" s="174"/>
      <c r="N637" s="175"/>
      <c r="O637" s="175"/>
      <c r="P637" s="175"/>
      <c r="Q637" s="175"/>
      <c r="R637" s="175"/>
      <c r="S637" s="175"/>
      <c r="T637" s="176"/>
      <c r="AT637" s="170" t="s">
        <v>136</v>
      </c>
      <c r="AU637" s="170" t="s">
        <v>134</v>
      </c>
      <c r="AV637" s="14" t="s">
        <v>134</v>
      </c>
      <c r="AW637" s="14" t="s">
        <v>31</v>
      </c>
      <c r="AX637" s="14" t="s">
        <v>74</v>
      </c>
      <c r="AY637" s="170" t="s">
        <v>127</v>
      </c>
    </row>
    <row r="638" spans="1:65" s="13" customFormat="1">
      <c r="B638" s="161"/>
      <c r="D638" s="162" t="s">
        <v>136</v>
      </c>
      <c r="E638" s="163" t="s">
        <v>1</v>
      </c>
      <c r="F638" s="164" t="s">
        <v>338</v>
      </c>
      <c r="H638" s="163" t="s">
        <v>1</v>
      </c>
      <c r="I638" s="165"/>
      <c r="L638" s="161"/>
      <c r="M638" s="166"/>
      <c r="N638" s="167"/>
      <c r="O638" s="167"/>
      <c r="P638" s="167"/>
      <c r="Q638" s="167"/>
      <c r="R638" s="167"/>
      <c r="S638" s="167"/>
      <c r="T638" s="168"/>
      <c r="AT638" s="163" t="s">
        <v>136</v>
      </c>
      <c r="AU638" s="163" t="s">
        <v>134</v>
      </c>
      <c r="AV638" s="13" t="s">
        <v>81</v>
      </c>
      <c r="AW638" s="13" t="s">
        <v>31</v>
      </c>
      <c r="AX638" s="13" t="s">
        <v>74</v>
      </c>
      <c r="AY638" s="163" t="s">
        <v>127</v>
      </c>
    </row>
    <row r="639" spans="1:65" s="14" customFormat="1">
      <c r="B639" s="169"/>
      <c r="D639" s="162" t="s">
        <v>136</v>
      </c>
      <c r="E639" s="170" t="s">
        <v>1</v>
      </c>
      <c r="F639" s="171" t="s">
        <v>899</v>
      </c>
      <c r="H639" s="172">
        <v>165.8</v>
      </c>
      <c r="I639" s="173"/>
      <c r="L639" s="169"/>
      <c r="M639" s="174"/>
      <c r="N639" s="175"/>
      <c r="O639" s="175"/>
      <c r="P639" s="175"/>
      <c r="Q639" s="175"/>
      <c r="R639" s="175"/>
      <c r="S639" s="175"/>
      <c r="T639" s="176"/>
      <c r="AT639" s="170" t="s">
        <v>136</v>
      </c>
      <c r="AU639" s="170" t="s">
        <v>134</v>
      </c>
      <c r="AV639" s="14" t="s">
        <v>134</v>
      </c>
      <c r="AW639" s="14" t="s">
        <v>31</v>
      </c>
      <c r="AX639" s="14" t="s">
        <v>74</v>
      </c>
      <c r="AY639" s="170" t="s">
        <v>127</v>
      </c>
    </row>
    <row r="640" spans="1:65" s="15" customFormat="1">
      <c r="B640" s="177"/>
      <c r="D640" s="162" t="s">
        <v>136</v>
      </c>
      <c r="E640" s="178" t="s">
        <v>1</v>
      </c>
      <c r="F640" s="179" t="s">
        <v>142</v>
      </c>
      <c r="H640" s="180">
        <v>298.79000000000002</v>
      </c>
      <c r="I640" s="181"/>
      <c r="L640" s="177"/>
      <c r="M640" s="182"/>
      <c r="N640" s="183"/>
      <c r="O640" s="183"/>
      <c r="P640" s="183"/>
      <c r="Q640" s="183"/>
      <c r="R640" s="183"/>
      <c r="S640" s="183"/>
      <c r="T640" s="184"/>
      <c r="AT640" s="178" t="s">
        <v>136</v>
      </c>
      <c r="AU640" s="178" t="s">
        <v>134</v>
      </c>
      <c r="AV640" s="15" t="s">
        <v>133</v>
      </c>
      <c r="AW640" s="15" t="s">
        <v>31</v>
      </c>
      <c r="AX640" s="15" t="s">
        <v>81</v>
      </c>
      <c r="AY640" s="178" t="s">
        <v>127</v>
      </c>
    </row>
    <row r="641" spans="1:65" s="2" customFormat="1" ht="21.75" customHeight="1">
      <c r="A641" s="33"/>
      <c r="B641" s="146"/>
      <c r="C641" s="147" t="s">
        <v>900</v>
      </c>
      <c r="D641" s="147" t="s">
        <v>129</v>
      </c>
      <c r="E641" s="148" t="s">
        <v>901</v>
      </c>
      <c r="F641" s="149" t="s">
        <v>902</v>
      </c>
      <c r="G641" s="150" t="s">
        <v>768</v>
      </c>
      <c r="H641" s="204"/>
      <c r="I641" s="152"/>
      <c r="J641" s="153">
        <f>ROUND(I641*H641,2)</f>
        <v>0</v>
      </c>
      <c r="K641" s="154"/>
      <c r="L641" s="34"/>
      <c r="M641" s="155" t="s">
        <v>1</v>
      </c>
      <c r="N641" s="156" t="s">
        <v>40</v>
      </c>
      <c r="O641" s="60"/>
      <c r="P641" s="157">
        <f>O641*H641</f>
        <v>0</v>
      </c>
      <c r="Q641" s="157">
        <v>0</v>
      </c>
      <c r="R641" s="157">
        <f>Q641*H641</f>
        <v>0</v>
      </c>
      <c r="S641" s="157">
        <v>0</v>
      </c>
      <c r="T641" s="158">
        <f>S641*H641</f>
        <v>0</v>
      </c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R641" s="159" t="s">
        <v>238</v>
      </c>
      <c r="AT641" s="159" t="s">
        <v>129</v>
      </c>
      <c r="AU641" s="159" t="s">
        <v>134</v>
      </c>
      <c r="AY641" s="18" t="s">
        <v>127</v>
      </c>
      <c r="BE641" s="160">
        <f>IF(N641="základná",J641,0)</f>
        <v>0</v>
      </c>
      <c r="BF641" s="160">
        <f>IF(N641="znížená",J641,0)</f>
        <v>0</v>
      </c>
      <c r="BG641" s="160">
        <f>IF(N641="zákl. prenesená",J641,0)</f>
        <v>0</v>
      </c>
      <c r="BH641" s="160">
        <f>IF(N641="zníž. prenesená",J641,0)</f>
        <v>0</v>
      </c>
      <c r="BI641" s="160">
        <f>IF(N641="nulová",J641,0)</f>
        <v>0</v>
      </c>
      <c r="BJ641" s="18" t="s">
        <v>134</v>
      </c>
      <c r="BK641" s="160">
        <f>ROUND(I641*H641,2)</f>
        <v>0</v>
      </c>
      <c r="BL641" s="18" t="s">
        <v>238</v>
      </c>
      <c r="BM641" s="159" t="s">
        <v>903</v>
      </c>
    </row>
    <row r="642" spans="1:65" s="12" customFormat="1" ht="22.7" customHeight="1">
      <c r="B642" s="133"/>
      <c r="D642" s="134" t="s">
        <v>73</v>
      </c>
      <c r="E642" s="144" t="s">
        <v>904</v>
      </c>
      <c r="F642" s="144" t="s">
        <v>905</v>
      </c>
      <c r="I642" s="136"/>
      <c r="J642" s="145">
        <f>BK642</f>
        <v>0</v>
      </c>
      <c r="L642" s="133"/>
      <c r="M642" s="138"/>
      <c r="N642" s="139"/>
      <c r="O642" s="139"/>
      <c r="P642" s="140">
        <f>SUM(P643:P652)</f>
        <v>0</v>
      </c>
      <c r="Q642" s="139"/>
      <c r="R642" s="140">
        <f>SUM(R643:R652)</f>
        <v>0.19861263579999999</v>
      </c>
      <c r="S642" s="139"/>
      <c r="T642" s="141">
        <f>SUM(T643:T652)</f>
        <v>0</v>
      </c>
      <c r="AR642" s="134" t="s">
        <v>134</v>
      </c>
      <c r="AT642" s="142" t="s">
        <v>73</v>
      </c>
      <c r="AU642" s="142" t="s">
        <v>81</v>
      </c>
      <c r="AY642" s="134" t="s">
        <v>127</v>
      </c>
      <c r="BK642" s="143">
        <f>SUM(BK643:BK652)</f>
        <v>0</v>
      </c>
    </row>
    <row r="643" spans="1:65" s="2" customFormat="1" ht="24.2" customHeight="1">
      <c r="A643" s="33"/>
      <c r="B643" s="146"/>
      <c r="C643" s="147" t="s">
        <v>906</v>
      </c>
      <c r="D643" s="147" t="s">
        <v>129</v>
      </c>
      <c r="E643" s="148" t="s">
        <v>907</v>
      </c>
      <c r="F643" s="149" t="s">
        <v>908</v>
      </c>
      <c r="G643" s="150" t="s">
        <v>194</v>
      </c>
      <c r="H643" s="151">
        <v>28.12</v>
      </c>
      <c r="I643" s="152"/>
      <c r="J643" s="153">
        <f>ROUND(I643*H643,2)</f>
        <v>0</v>
      </c>
      <c r="K643" s="154"/>
      <c r="L643" s="34"/>
      <c r="M643" s="155" t="s">
        <v>1</v>
      </c>
      <c r="N643" s="156" t="s">
        <v>40</v>
      </c>
      <c r="O643" s="60"/>
      <c r="P643" s="157">
        <f>O643*H643</f>
        <v>0</v>
      </c>
      <c r="Q643" s="157">
        <v>2.8E-3</v>
      </c>
      <c r="R643" s="157">
        <f>Q643*H643</f>
        <v>7.8736E-2</v>
      </c>
      <c r="S643" s="157">
        <v>0</v>
      </c>
      <c r="T643" s="158">
        <f>S643*H643</f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59" t="s">
        <v>238</v>
      </c>
      <c r="AT643" s="159" t="s">
        <v>129</v>
      </c>
      <c r="AU643" s="159" t="s">
        <v>134</v>
      </c>
      <c r="AY643" s="18" t="s">
        <v>127</v>
      </c>
      <c r="BE643" s="160">
        <f>IF(N643="základná",J643,0)</f>
        <v>0</v>
      </c>
      <c r="BF643" s="160">
        <f>IF(N643="znížená",J643,0)</f>
        <v>0</v>
      </c>
      <c r="BG643" s="160">
        <f>IF(N643="zákl. prenesená",J643,0)</f>
        <v>0</v>
      </c>
      <c r="BH643" s="160">
        <f>IF(N643="zníž. prenesená",J643,0)</f>
        <v>0</v>
      </c>
      <c r="BI643" s="160">
        <f>IF(N643="nulová",J643,0)</f>
        <v>0</v>
      </c>
      <c r="BJ643" s="18" t="s">
        <v>134</v>
      </c>
      <c r="BK643" s="160">
        <f>ROUND(I643*H643,2)</f>
        <v>0</v>
      </c>
      <c r="BL643" s="18" t="s">
        <v>238</v>
      </c>
      <c r="BM643" s="159" t="s">
        <v>909</v>
      </c>
    </row>
    <row r="644" spans="1:65" s="14" customFormat="1">
      <c r="B644" s="169"/>
      <c r="D644" s="162" t="s">
        <v>136</v>
      </c>
      <c r="E644" s="170" t="s">
        <v>1</v>
      </c>
      <c r="F644" s="171" t="s">
        <v>910</v>
      </c>
      <c r="H644" s="172">
        <v>15.16</v>
      </c>
      <c r="I644" s="173"/>
      <c r="L644" s="169"/>
      <c r="M644" s="174"/>
      <c r="N644" s="175"/>
      <c r="O644" s="175"/>
      <c r="P644" s="175"/>
      <c r="Q644" s="175"/>
      <c r="R644" s="175"/>
      <c r="S644" s="175"/>
      <c r="T644" s="176"/>
      <c r="AT644" s="170" t="s">
        <v>136</v>
      </c>
      <c r="AU644" s="170" t="s">
        <v>134</v>
      </c>
      <c r="AV644" s="14" t="s">
        <v>134</v>
      </c>
      <c r="AW644" s="14" t="s">
        <v>31</v>
      </c>
      <c r="AX644" s="14" t="s">
        <v>74</v>
      </c>
      <c r="AY644" s="170" t="s">
        <v>127</v>
      </c>
    </row>
    <row r="645" spans="1:65" s="14" customFormat="1">
      <c r="B645" s="169"/>
      <c r="D645" s="162" t="s">
        <v>136</v>
      </c>
      <c r="E645" s="170" t="s">
        <v>1</v>
      </c>
      <c r="F645" s="171" t="s">
        <v>911</v>
      </c>
      <c r="H645" s="172">
        <v>12.96</v>
      </c>
      <c r="I645" s="173"/>
      <c r="L645" s="169"/>
      <c r="M645" s="174"/>
      <c r="N645" s="175"/>
      <c r="O645" s="175"/>
      <c r="P645" s="175"/>
      <c r="Q645" s="175"/>
      <c r="R645" s="175"/>
      <c r="S645" s="175"/>
      <c r="T645" s="176"/>
      <c r="AT645" s="170" t="s">
        <v>136</v>
      </c>
      <c r="AU645" s="170" t="s">
        <v>134</v>
      </c>
      <c r="AV645" s="14" t="s">
        <v>134</v>
      </c>
      <c r="AW645" s="14" t="s">
        <v>31</v>
      </c>
      <c r="AX645" s="14" t="s">
        <v>74</v>
      </c>
      <c r="AY645" s="170" t="s">
        <v>127</v>
      </c>
    </row>
    <row r="646" spans="1:65" s="15" customFormat="1">
      <c r="B646" s="177"/>
      <c r="D646" s="162" t="s">
        <v>136</v>
      </c>
      <c r="E646" s="178" t="s">
        <v>1</v>
      </c>
      <c r="F646" s="179" t="s">
        <v>142</v>
      </c>
      <c r="H646" s="180">
        <v>28.12</v>
      </c>
      <c r="I646" s="181"/>
      <c r="L646" s="177"/>
      <c r="M646" s="182"/>
      <c r="N646" s="183"/>
      <c r="O646" s="183"/>
      <c r="P646" s="183"/>
      <c r="Q646" s="183"/>
      <c r="R646" s="183"/>
      <c r="S646" s="183"/>
      <c r="T646" s="184"/>
      <c r="AT646" s="178" t="s">
        <v>136</v>
      </c>
      <c r="AU646" s="178" t="s">
        <v>134</v>
      </c>
      <c r="AV646" s="15" t="s">
        <v>133</v>
      </c>
      <c r="AW646" s="15" t="s">
        <v>31</v>
      </c>
      <c r="AX646" s="15" t="s">
        <v>81</v>
      </c>
      <c r="AY646" s="178" t="s">
        <v>127</v>
      </c>
    </row>
    <row r="647" spans="1:65" s="2" customFormat="1" ht="24.2" customHeight="1">
      <c r="A647" s="33"/>
      <c r="B647" s="146"/>
      <c r="C647" s="147" t="s">
        <v>912</v>
      </c>
      <c r="D647" s="147" t="s">
        <v>129</v>
      </c>
      <c r="E647" s="148" t="s">
        <v>913</v>
      </c>
      <c r="F647" s="149" t="s">
        <v>914</v>
      </c>
      <c r="G647" s="150" t="s">
        <v>680</v>
      </c>
      <c r="H647" s="151">
        <v>51.3</v>
      </c>
      <c r="I647" s="152"/>
      <c r="J647" s="153">
        <f>ROUND(I647*H647,2)</f>
        <v>0</v>
      </c>
      <c r="K647" s="154"/>
      <c r="L647" s="34"/>
      <c r="M647" s="155" t="s">
        <v>1</v>
      </c>
      <c r="N647" s="156" t="s">
        <v>40</v>
      </c>
      <c r="O647" s="60"/>
      <c r="P647" s="157">
        <f>O647*H647</f>
        <v>0</v>
      </c>
      <c r="Q647" s="157">
        <v>1.4425659999999999E-3</v>
      </c>
      <c r="R647" s="157">
        <f>Q647*H647</f>
        <v>7.4003635799999995E-2</v>
      </c>
      <c r="S647" s="157">
        <v>0</v>
      </c>
      <c r="T647" s="158">
        <f>S647*H647</f>
        <v>0</v>
      </c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R647" s="159" t="s">
        <v>238</v>
      </c>
      <c r="AT647" s="159" t="s">
        <v>129</v>
      </c>
      <c r="AU647" s="159" t="s">
        <v>134</v>
      </c>
      <c r="AY647" s="18" t="s">
        <v>127</v>
      </c>
      <c r="BE647" s="160">
        <f>IF(N647="základná",J647,0)</f>
        <v>0</v>
      </c>
      <c r="BF647" s="160">
        <f>IF(N647="znížená",J647,0)</f>
        <v>0</v>
      </c>
      <c r="BG647" s="160">
        <f>IF(N647="zákl. prenesená",J647,0)</f>
        <v>0</v>
      </c>
      <c r="BH647" s="160">
        <f>IF(N647="zníž. prenesená",J647,0)</f>
        <v>0</v>
      </c>
      <c r="BI647" s="160">
        <f>IF(N647="nulová",J647,0)</f>
        <v>0</v>
      </c>
      <c r="BJ647" s="18" t="s">
        <v>134</v>
      </c>
      <c r="BK647" s="160">
        <f>ROUND(I647*H647,2)</f>
        <v>0</v>
      </c>
      <c r="BL647" s="18" t="s">
        <v>238</v>
      </c>
      <c r="BM647" s="159" t="s">
        <v>915</v>
      </c>
    </row>
    <row r="648" spans="1:65" s="14" customFormat="1">
      <c r="B648" s="169"/>
      <c r="D648" s="162" t="s">
        <v>136</v>
      </c>
      <c r="E648" s="170" t="s">
        <v>1</v>
      </c>
      <c r="F648" s="171" t="s">
        <v>916</v>
      </c>
      <c r="H648" s="172">
        <v>51.3</v>
      </c>
      <c r="I648" s="173"/>
      <c r="L648" s="169"/>
      <c r="M648" s="174"/>
      <c r="N648" s="175"/>
      <c r="O648" s="175"/>
      <c r="P648" s="175"/>
      <c r="Q648" s="175"/>
      <c r="R648" s="175"/>
      <c r="S648" s="175"/>
      <c r="T648" s="176"/>
      <c r="AT648" s="170" t="s">
        <v>136</v>
      </c>
      <c r="AU648" s="170" t="s">
        <v>134</v>
      </c>
      <c r="AV648" s="14" t="s">
        <v>134</v>
      </c>
      <c r="AW648" s="14" t="s">
        <v>31</v>
      </c>
      <c r="AX648" s="14" t="s">
        <v>81</v>
      </c>
      <c r="AY648" s="170" t="s">
        <v>127</v>
      </c>
    </row>
    <row r="649" spans="1:65" s="2" customFormat="1" ht="24.2" customHeight="1">
      <c r="A649" s="33"/>
      <c r="B649" s="146"/>
      <c r="C649" s="147" t="s">
        <v>917</v>
      </c>
      <c r="D649" s="147" t="s">
        <v>129</v>
      </c>
      <c r="E649" s="148" t="s">
        <v>918</v>
      </c>
      <c r="F649" s="149" t="s">
        <v>919</v>
      </c>
      <c r="G649" s="150" t="s">
        <v>680</v>
      </c>
      <c r="H649" s="151">
        <v>9</v>
      </c>
      <c r="I649" s="152"/>
      <c r="J649" s="153">
        <f>ROUND(I649*H649,2)</f>
        <v>0</v>
      </c>
      <c r="K649" s="154"/>
      <c r="L649" s="34"/>
      <c r="M649" s="155" t="s">
        <v>1</v>
      </c>
      <c r="N649" s="156" t="s">
        <v>40</v>
      </c>
      <c r="O649" s="60"/>
      <c r="P649" s="157">
        <f>O649*H649</f>
        <v>0</v>
      </c>
      <c r="Q649" s="157">
        <v>1.2780000000000001E-3</v>
      </c>
      <c r="R649" s="157">
        <f>Q649*H649</f>
        <v>1.1502E-2</v>
      </c>
      <c r="S649" s="157">
        <v>0</v>
      </c>
      <c r="T649" s="158">
        <f>S649*H649</f>
        <v>0</v>
      </c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R649" s="159" t="s">
        <v>238</v>
      </c>
      <c r="AT649" s="159" t="s">
        <v>129</v>
      </c>
      <c r="AU649" s="159" t="s">
        <v>134</v>
      </c>
      <c r="AY649" s="18" t="s">
        <v>127</v>
      </c>
      <c r="BE649" s="160">
        <f>IF(N649="základná",J649,0)</f>
        <v>0</v>
      </c>
      <c r="BF649" s="160">
        <f>IF(N649="znížená",J649,0)</f>
        <v>0</v>
      </c>
      <c r="BG649" s="160">
        <f>IF(N649="zákl. prenesená",J649,0)</f>
        <v>0</v>
      </c>
      <c r="BH649" s="160">
        <f>IF(N649="zníž. prenesená",J649,0)</f>
        <v>0</v>
      </c>
      <c r="BI649" s="160">
        <f>IF(N649="nulová",J649,0)</f>
        <v>0</v>
      </c>
      <c r="BJ649" s="18" t="s">
        <v>134</v>
      </c>
      <c r="BK649" s="160">
        <f>ROUND(I649*H649,2)</f>
        <v>0</v>
      </c>
      <c r="BL649" s="18" t="s">
        <v>238</v>
      </c>
      <c r="BM649" s="159" t="s">
        <v>920</v>
      </c>
    </row>
    <row r="650" spans="1:65" s="14" customFormat="1">
      <c r="B650" s="169"/>
      <c r="D650" s="162" t="s">
        <v>136</v>
      </c>
      <c r="E650" s="170" t="s">
        <v>1</v>
      </c>
      <c r="F650" s="171" t="s">
        <v>921</v>
      </c>
      <c r="H650" s="172">
        <v>9</v>
      </c>
      <c r="I650" s="173"/>
      <c r="L650" s="169"/>
      <c r="M650" s="174"/>
      <c r="N650" s="175"/>
      <c r="O650" s="175"/>
      <c r="P650" s="175"/>
      <c r="Q650" s="175"/>
      <c r="R650" s="175"/>
      <c r="S650" s="175"/>
      <c r="T650" s="176"/>
      <c r="AT650" s="170" t="s">
        <v>136</v>
      </c>
      <c r="AU650" s="170" t="s">
        <v>134</v>
      </c>
      <c r="AV650" s="14" t="s">
        <v>134</v>
      </c>
      <c r="AW650" s="14" t="s">
        <v>31</v>
      </c>
      <c r="AX650" s="14" t="s">
        <v>81</v>
      </c>
      <c r="AY650" s="170" t="s">
        <v>127</v>
      </c>
    </row>
    <row r="651" spans="1:65" s="2" customFormat="1" ht="21.75" customHeight="1">
      <c r="A651" s="33"/>
      <c r="B651" s="146"/>
      <c r="C651" s="147" t="s">
        <v>922</v>
      </c>
      <c r="D651" s="147" t="s">
        <v>129</v>
      </c>
      <c r="E651" s="148" t="s">
        <v>923</v>
      </c>
      <c r="F651" s="149" t="s">
        <v>924</v>
      </c>
      <c r="G651" s="150" t="s">
        <v>680</v>
      </c>
      <c r="H651" s="151">
        <v>51.3</v>
      </c>
      <c r="I651" s="152"/>
      <c r="J651" s="153">
        <f>ROUND(I651*H651,2)</f>
        <v>0</v>
      </c>
      <c r="K651" s="154"/>
      <c r="L651" s="34"/>
      <c r="M651" s="155" t="s">
        <v>1</v>
      </c>
      <c r="N651" s="156" t="s">
        <v>40</v>
      </c>
      <c r="O651" s="60"/>
      <c r="P651" s="157">
        <f>O651*H651</f>
        <v>0</v>
      </c>
      <c r="Q651" s="157">
        <v>6.7000000000000002E-4</v>
      </c>
      <c r="R651" s="157">
        <f>Q651*H651</f>
        <v>3.4370999999999999E-2</v>
      </c>
      <c r="S651" s="157">
        <v>0</v>
      </c>
      <c r="T651" s="158">
        <f>S651*H651</f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59" t="s">
        <v>238</v>
      </c>
      <c r="AT651" s="159" t="s">
        <v>129</v>
      </c>
      <c r="AU651" s="159" t="s">
        <v>134</v>
      </c>
      <c r="AY651" s="18" t="s">
        <v>127</v>
      </c>
      <c r="BE651" s="160">
        <f>IF(N651="základná",J651,0)</f>
        <v>0</v>
      </c>
      <c r="BF651" s="160">
        <f>IF(N651="znížená",J651,0)</f>
        <v>0</v>
      </c>
      <c r="BG651" s="160">
        <f>IF(N651="zákl. prenesená",J651,0)</f>
        <v>0</v>
      </c>
      <c r="BH651" s="160">
        <f>IF(N651="zníž. prenesená",J651,0)</f>
        <v>0</v>
      </c>
      <c r="BI651" s="160">
        <f>IF(N651="nulová",J651,0)</f>
        <v>0</v>
      </c>
      <c r="BJ651" s="18" t="s">
        <v>134</v>
      </c>
      <c r="BK651" s="160">
        <f>ROUND(I651*H651,2)</f>
        <v>0</v>
      </c>
      <c r="BL651" s="18" t="s">
        <v>238</v>
      </c>
      <c r="BM651" s="159" t="s">
        <v>925</v>
      </c>
    </row>
    <row r="652" spans="1:65" s="2" customFormat="1" ht="24.2" customHeight="1">
      <c r="A652" s="33"/>
      <c r="B652" s="146"/>
      <c r="C652" s="147" t="s">
        <v>926</v>
      </c>
      <c r="D652" s="147" t="s">
        <v>129</v>
      </c>
      <c r="E652" s="148" t="s">
        <v>927</v>
      </c>
      <c r="F652" s="149" t="s">
        <v>928</v>
      </c>
      <c r="G652" s="150" t="s">
        <v>768</v>
      </c>
      <c r="H652" s="204"/>
      <c r="I652" s="152"/>
      <c r="J652" s="153">
        <f>ROUND(I652*H652,2)</f>
        <v>0</v>
      </c>
      <c r="K652" s="154"/>
      <c r="L652" s="34"/>
      <c r="M652" s="155" t="s">
        <v>1</v>
      </c>
      <c r="N652" s="156" t="s">
        <v>40</v>
      </c>
      <c r="O652" s="60"/>
      <c r="P652" s="157">
        <f>O652*H652</f>
        <v>0</v>
      </c>
      <c r="Q652" s="157">
        <v>0</v>
      </c>
      <c r="R652" s="157">
        <f>Q652*H652</f>
        <v>0</v>
      </c>
      <c r="S652" s="157">
        <v>0</v>
      </c>
      <c r="T652" s="158">
        <f>S652*H652</f>
        <v>0</v>
      </c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R652" s="159" t="s">
        <v>238</v>
      </c>
      <c r="AT652" s="159" t="s">
        <v>129</v>
      </c>
      <c r="AU652" s="159" t="s">
        <v>134</v>
      </c>
      <c r="AY652" s="18" t="s">
        <v>127</v>
      </c>
      <c r="BE652" s="160">
        <f>IF(N652="základná",J652,0)</f>
        <v>0</v>
      </c>
      <c r="BF652" s="160">
        <f>IF(N652="znížená",J652,0)</f>
        <v>0</v>
      </c>
      <c r="BG652" s="160">
        <f>IF(N652="zákl. prenesená",J652,0)</f>
        <v>0</v>
      </c>
      <c r="BH652" s="160">
        <f>IF(N652="zníž. prenesená",J652,0)</f>
        <v>0</v>
      </c>
      <c r="BI652" s="160">
        <f>IF(N652="nulová",J652,0)</f>
        <v>0</v>
      </c>
      <c r="BJ652" s="18" t="s">
        <v>134</v>
      </c>
      <c r="BK652" s="160">
        <f>ROUND(I652*H652,2)</f>
        <v>0</v>
      </c>
      <c r="BL652" s="18" t="s">
        <v>238</v>
      </c>
      <c r="BM652" s="159" t="s">
        <v>929</v>
      </c>
    </row>
    <row r="653" spans="1:65" s="12" customFormat="1" ht="22.7" customHeight="1">
      <c r="B653" s="133"/>
      <c r="D653" s="134" t="s">
        <v>73</v>
      </c>
      <c r="E653" s="144" t="s">
        <v>930</v>
      </c>
      <c r="F653" s="144" t="s">
        <v>931</v>
      </c>
      <c r="I653" s="136"/>
      <c r="J653" s="145">
        <f>BK653</f>
        <v>0</v>
      </c>
      <c r="L653" s="133"/>
      <c r="M653" s="138"/>
      <c r="N653" s="139"/>
      <c r="O653" s="139"/>
      <c r="P653" s="140">
        <f>SUM(P654:P694)</f>
        <v>0</v>
      </c>
      <c r="Q653" s="139"/>
      <c r="R653" s="140">
        <f>SUM(R654:R694)</f>
        <v>0.15856638000000001</v>
      </c>
      <c r="S653" s="139"/>
      <c r="T653" s="141">
        <f>SUM(T654:T694)</f>
        <v>0</v>
      </c>
      <c r="AR653" s="134" t="s">
        <v>134</v>
      </c>
      <c r="AT653" s="142" t="s">
        <v>73</v>
      </c>
      <c r="AU653" s="142" t="s">
        <v>81</v>
      </c>
      <c r="AY653" s="134" t="s">
        <v>127</v>
      </c>
      <c r="BK653" s="143">
        <f>SUM(BK654:BK694)</f>
        <v>0</v>
      </c>
    </row>
    <row r="654" spans="1:65" s="2" customFormat="1" ht="24.2" customHeight="1">
      <c r="A654" s="33"/>
      <c r="B654" s="146"/>
      <c r="C654" s="147" t="s">
        <v>932</v>
      </c>
      <c r="D654" s="147" t="s">
        <v>129</v>
      </c>
      <c r="E654" s="148" t="s">
        <v>933</v>
      </c>
      <c r="F654" s="149" t="s">
        <v>934</v>
      </c>
      <c r="G654" s="150" t="s">
        <v>194</v>
      </c>
      <c r="H654" s="151">
        <v>156.71600000000001</v>
      </c>
      <c r="I654" s="152"/>
      <c r="J654" s="153">
        <f>ROUND(I654*H654,2)</f>
        <v>0</v>
      </c>
      <c r="K654" s="154"/>
      <c r="L654" s="34"/>
      <c r="M654" s="155" t="s">
        <v>1</v>
      </c>
      <c r="N654" s="156" t="s">
        <v>40</v>
      </c>
      <c r="O654" s="60"/>
      <c r="P654" s="157">
        <f>O654*H654</f>
        <v>0</v>
      </c>
      <c r="Q654" s="157">
        <v>2.1000000000000001E-4</v>
      </c>
      <c r="R654" s="157">
        <f>Q654*H654</f>
        <v>3.291036E-2</v>
      </c>
      <c r="S654" s="157">
        <v>0</v>
      </c>
      <c r="T654" s="158">
        <f>S654*H654</f>
        <v>0</v>
      </c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R654" s="159" t="s">
        <v>238</v>
      </c>
      <c r="AT654" s="159" t="s">
        <v>129</v>
      </c>
      <c r="AU654" s="159" t="s">
        <v>134</v>
      </c>
      <c r="AY654" s="18" t="s">
        <v>127</v>
      </c>
      <c r="BE654" s="160">
        <f>IF(N654="základná",J654,0)</f>
        <v>0</v>
      </c>
      <c r="BF654" s="160">
        <f>IF(N654="znížená",J654,0)</f>
        <v>0</v>
      </c>
      <c r="BG654" s="160">
        <f>IF(N654="zákl. prenesená",J654,0)</f>
        <v>0</v>
      </c>
      <c r="BH654" s="160">
        <f>IF(N654="zníž. prenesená",J654,0)</f>
        <v>0</v>
      </c>
      <c r="BI654" s="160">
        <f>IF(N654="nulová",J654,0)</f>
        <v>0</v>
      </c>
      <c r="BJ654" s="18" t="s">
        <v>134</v>
      </c>
      <c r="BK654" s="160">
        <f>ROUND(I654*H654,2)</f>
        <v>0</v>
      </c>
      <c r="BL654" s="18" t="s">
        <v>238</v>
      </c>
      <c r="BM654" s="159" t="s">
        <v>935</v>
      </c>
    </row>
    <row r="655" spans="1:65" s="13" customFormat="1">
      <c r="B655" s="161"/>
      <c r="D655" s="162" t="s">
        <v>136</v>
      </c>
      <c r="E655" s="163" t="s">
        <v>1</v>
      </c>
      <c r="F655" s="164" t="s">
        <v>280</v>
      </c>
      <c r="H655" s="163" t="s">
        <v>1</v>
      </c>
      <c r="I655" s="165"/>
      <c r="L655" s="161"/>
      <c r="M655" s="166"/>
      <c r="N655" s="167"/>
      <c r="O655" s="167"/>
      <c r="P655" s="167"/>
      <c r="Q655" s="167"/>
      <c r="R655" s="167"/>
      <c r="S655" s="167"/>
      <c r="T655" s="168"/>
      <c r="AT655" s="163" t="s">
        <v>136</v>
      </c>
      <c r="AU655" s="163" t="s">
        <v>134</v>
      </c>
      <c r="AV655" s="13" t="s">
        <v>81</v>
      </c>
      <c r="AW655" s="13" t="s">
        <v>31</v>
      </c>
      <c r="AX655" s="13" t="s">
        <v>74</v>
      </c>
      <c r="AY655" s="163" t="s">
        <v>127</v>
      </c>
    </row>
    <row r="656" spans="1:65" s="14" customFormat="1">
      <c r="B656" s="169"/>
      <c r="D656" s="162" t="s">
        <v>136</v>
      </c>
      <c r="E656" s="170" t="s">
        <v>1</v>
      </c>
      <c r="F656" s="171" t="s">
        <v>936</v>
      </c>
      <c r="H656" s="172">
        <v>61.106000000000002</v>
      </c>
      <c r="I656" s="173"/>
      <c r="L656" s="169"/>
      <c r="M656" s="174"/>
      <c r="N656" s="175"/>
      <c r="O656" s="175"/>
      <c r="P656" s="175"/>
      <c r="Q656" s="175"/>
      <c r="R656" s="175"/>
      <c r="S656" s="175"/>
      <c r="T656" s="176"/>
      <c r="AT656" s="170" t="s">
        <v>136</v>
      </c>
      <c r="AU656" s="170" t="s">
        <v>134</v>
      </c>
      <c r="AV656" s="14" t="s">
        <v>134</v>
      </c>
      <c r="AW656" s="14" t="s">
        <v>31</v>
      </c>
      <c r="AX656" s="14" t="s">
        <v>74</v>
      </c>
      <c r="AY656" s="170" t="s">
        <v>127</v>
      </c>
    </row>
    <row r="657" spans="1:65" s="14" customFormat="1">
      <c r="B657" s="169"/>
      <c r="D657" s="162" t="s">
        <v>136</v>
      </c>
      <c r="E657" s="170" t="s">
        <v>1</v>
      </c>
      <c r="F657" s="171" t="s">
        <v>937</v>
      </c>
      <c r="H657" s="172">
        <v>15.96</v>
      </c>
      <c r="I657" s="173"/>
      <c r="L657" s="169"/>
      <c r="M657" s="174"/>
      <c r="N657" s="175"/>
      <c r="O657" s="175"/>
      <c r="P657" s="175"/>
      <c r="Q657" s="175"/>
      <c r="R657" s="175"/>
      <c r="S657" s="175"/>
      <c r="T657" s="176"/>
      <c r="AT657" s="170" t="s">
        <v>136</v>
      </c>
      <c r="AU657" s="170" t="s">
        <v>134</v>
      </c>
      <c r="AV657" s="14" t="s">
        <v>134</v>
      </c>
      <c r="AW657" s="14" t="s">
        <v>31</v>
      </c>
      <c r="AX657" s="14" t="s">
        <v>74</v>
      </c>
      <c r="AY657" s="170" t="s">
        <v>127</v>
      </c>
    </row>
    <row r="658" spans="1:65" s="13" customFormat="1">
      <c r="B658" s="161"/>
      <c r="D658" s="162" t="s">
        <v>136</v>
      </c>
      <c r="E658" s="163" t="s">
        <v>1</v>
      </c>
      <c r="F658" s="164" t="s">
        <v>338</v>
      </c>
      <c r="H658" s="163" t="s">
        <v>1</v>
      </c>
      <c r="I658" s="165"/>
      <c r="L658" s="161"/>
      <c r="M658" s="166"/>
      <c r="N658" s="167"/>
      <c r="O658" s="167"/>
      <c r="P658" s="167"/>
      <c r="Q658" s="167"/>
      <c r="R658" s="167"/>
      <c r="S658" s="167"/>
      <c r="T658" s="168"/>
      <c r="AT658" s="163" t="s">
        <v>136</v>
      </c>
      <c r="AU658" s="163" t="s">
        <v>134</v>
      </c>
      <c r="AV658" s="13" t="s">
        <v>81</v>
      </c>
      <c r="AW658" s="13" t="s">
        <v>31</v>
      </c>
      <c r="AX658" s="13" t="s">
        <v>74</v>
      </c>
      <c r="AY658" s="163" t="s">
        <v>127</v>
      </c>
    </row>
    <row r="659" spans="1:65" s="14" customFormat="1">
      <c r="B659" s="169"/>
      <c r="D659" s="162" t="s">
        <v>136</v>
      </c>
      <c r="E659" s="170" t="s">
        <v>1</v>
      </c>
      <c r="F659" s="171" t="s">
        <v>938</v>
      </c>
      <c r="H659" s="172">
        <v>71.25</v>
      </c>
      <c r="I659" s="173"/>
      <c r="L659" s="169"/>
      <c r="M659" s="174"/>
      <c r="N659" s="175"/>
      <c r="O659" s="175"/>
      <c r="P659" s="175"/>
      <c r="Q659" s="175"/>
      <c r="R659" s="175"/>
      <c r="S659" s="175"/>
      <c r="T659" s="176"/>
      <c r="AT659" s="170" t="s">
        <v>136</v>
      </c>
      <c r="AU659" s="170" t="s">
        <v>134</v>
      </c>
      <c r="AV659" s="14" t="s">
        <v>134</v>
      </c>
      <c r="AW659" s="14" t="s">
        <v>31</v>
      </c>
      <c r="AX659" s="14" t="s">
        <v>74</v>
      </c>
      <c r="AY659" s="170" t="s">
        <v>127</v>
      </c>
    </row>
    <row r="660" spans="1:65" s="14" customFormat="1">
      <c r="B660" s="169"/>
      <c r="D660" s="162" t="s">
        <v>136</v>
      </c>
      <c r="E660" s="170" t="s">
        <v>1</v>
      </c>
      <c r="F660" s="171" t="s">
        <v>939</v>
      </c>
      <c r="H660" s="172">
        <v>8.4</v>
      </c>
      <c r="I660" s="173"/>
      <c r="L660" s="169"/>
      <c r="M660" s="174"/>
      <c r="N660" s="175"/>
      <c r="O660" s="175"/>
      <c r="P660" s="175"/>
      <c r="Q660" s="175"/>
      <c r="R660" s="175"/>
      <c r="S660" s="175"/>
      <c r="T660" s="176"/>
      <c r="AT660" s="170" t="s">
        <v>136</v>
      </c>
      <c r="AU660" s="170" t="s">
        <v>134</v>
      </c>
      <c r="AV660" s="14" t="s">
        <v>134</v>
      </c>
      <c r="AW660" s="14" t="s">
        <v>31</v>
      </c>
      <c r="AX660" s="14" t="s">
        <v>74</v>
      </c>
      <c r="AY660" s="170" t="s">
        <v>127</v>
      </c>
    </row>
    <row r="661" spans="1:65" s="15" customFormat="1">
      <c r="B661" s="177"/>
      <c r="D661" s="162" t="s">
        <v>136</v>
      </c>
      <c r="E661" s="178" t="s">
        <v>1</v>
      </c>
      <c r="F661" s="179" t="s">
        <v>142</v>
      </c>
      <c r="H661" s="180">
        <v>156.71600000000001</v>
      </c>
      <c r="I661" s="181"/>
      <c r="L661" s="177"/>
      <c r="M661" s="182"/>
      <c r="N661" s="183"/>
      <c r="O661" s="183"/>
      <c r="P661" s="183"/>
      <c r="Q661" s="183"/>
      <c r="R661" s="183"/>
      <c r="S661" s="183"/>
      <c r="T661" s="184"/>
      <c r="AT661" s="178" t="s">
        <v>136</v>
      </c>
      <c r="AU661" s="178" t="s">
        <v>134</v>
      </c>
      <c r="AV661" s="15" t="s">
        <v>133</v>
      </c>
      <c r="AW661" s="15" t="s">
        <v>31</v>
      </c>
      <c r="AX661" s="15" t="s">
        <v>81</v>
      </c>
      <c r="AY661" s="178" t="s">
        <v>127</v>
      </c>
    </row>
    <row r="662" spans="1:65" s="2" customFormat="1" ht="24.2" customHeight="1">
      <c r="A662" s="33"/>
      <c r="B662" s="146"/>
      <c r="C662" s="147" t="s">
        <v>940</v>
      </c>
      <c r="D662" s="147" t="s">
        <v>129</v>
      </c>
      <c r="E662" s="148" t="s">
        <v>941</v>
      </c>
      <c r="F662" s="149" t="s">
        <v>942</v>
      </c>
      <c r="G662" s="150" t="s">
        <v>194</v>
      </c>
      <c r="H662" s="151">
        <v>44.231999999999999</v>
      </c>
      <c r="I662" s="152"/>
      <c r="J662" s="153">
        <f>ROUND(I662*H662,2)</f>
        <v>0</v>
      </c>
      <c r="K662" s="154"/>
      <c r="L662" s="34"/>
      <c r="M662" s="155" t="s">
        <v>1</v>
      </c>
      <c r="N662" s="156" t="s">
        <v>40</v>
      </c>
      <c r="O662" s="60"/>
      <c r="P662" s="157">
        <f>O662*H662</f>
        <v>0</v>
      </c>
      <c r="Q662" s="157">
        <v>2.1000000000000001E-4</v>
      </c>
      <c r="R662" s="157">
        <f>Q662*H662</f>
        <v>9.2887200000000003E-3</v>
      </c>
      <c r="S662" s="157">
        <v>0</v>
      </c>
      <c r="T662" s="158">
        <f>S662*H662</f>
        <v>0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59" t="s">
        <v>238</v>
      </c>
      <c r="AT662" s="159" t="s">
        <v>129</v>
      </c>
      <c r="AU662" s="159" t="s">
        <v>134</v>
      </c>
      <c r="AY662" s="18" t="s">
        <v>127</v>
      </c>
      <c r="BE662" s="160">
        <f>IF(N662="základná",J662,0)</f>
        <v>0</v>
      </c>
      <c r="BF662" s="160">
        <f>IF(N662="znížená",J662,0)</f>
        <v>0</v>
      </c>
      <c r="BG662" s="160">
        <f>IF(N662="zákl. prenesená",J662,0)</f>
        <v>0</v>
      </c>
      <c r="BH662" s="160">
        <f>IF(N662="zníž. prenesená",J662,0)</f>
        <v>0</v>
      </c>
      <c r="BI662" s="160">
        <f>IF(N662="nulová",J662,0)</f>
        <v>0</v>
      </c>
      <c r="BJ662" s="18" t="s">
        <v>134</v>
      </c>
      <c r="BK662" s="160">
        <f>ROUND(I662*H662,2)</f>
        <v>0</v>
      </c>
      <c r="BL662" s="18" t="s">
        <v>238</v>
      </c>
      <c r="BM662" s="159" t="s">
        <v>943</v>
      </c>
    </row>
    <row r="663" spans="1:65" s="13" customFormat="1">
      <c r="B663" s="161"/>
      <c r="D663" s="162" t="s">
        <v>136</v>
      </c>
      <c r="E663" s="163" t="s">
        <v>1</v>
      </c>
      <c r="F663" s="164" t="s">
        <v>280</v>
      </c>
      <c r="H663" s="163" t="s">
        <v>1</v>
      </c>
      <c r="I663" s="165"/>
      <c r="L663" s="161"/>
      <c r="M663" s="166"/>
      <c r="N663" s="167"/>
      <c r="O663" s="167"/>
      <c r="P663" s="167"/>
      <c r="Q663" s="167"/>
      <c r="R663" s="167"/>
      <c r="S663" s="167"/>
      <c r="T663" s="168"/>
      <c r="AT663" s="163" t="s">
        <v>136</v>
      </c>
      <c r="AU663" s="163" t="s">
        <v>134</v>
      </c>
      <c r="AV663" s="13" t="s">
        <v>81</v>
      </c>
      <c r="AW663" s="13" t="s">
        <v>31</v>
      </c>
      <c r="AX663" s="13" t="s">
        <v>74</v>
      </c>
      <c r="AY663" s="163" t="s">
        <v>127</v>
      </c>
    </row>
    <row r="664" spans="1:65" s="14" customFormat="1">
      <c r="B664" s="169"/>
      <c r="D664" s="162" t="s">
        <v>136</v>
      </c>
      <c r="E664" s="170" t="s">
        <v>1</v>
      </c>
      <c r="F664" s="171" t="s">
        <v>944</v>
      </c>
      <c r="H664" s="172">
        <v>17.567</v>
      </c>
      <c r="I664" s="173"/>
      <c r="L664" s="169"/>
      <c r="M664" s="174"/>
      <c r="N664" s="175"/>
      <c r="O664" s="175"/>
      <c r="P664" s="175"/>
      <c r="Q664" s="175"/>
      <c r="R664" s="175"/>
      <c r="S664" s="175"/>
      <c r="T664" s="176"/>
      <c r="AT664" s="170" t="s">
        <v>136</v>
      </c>
      <c r="AU664" s="170" t="s">
        <v>134</v>
      </c>
      <c r="AV664" s="14" t="s">
        <v>134</v>
      </c>
      <c r="AW664" s="14" t="s">
        <v>31</v>
      </c>
      <c r="AX664" s="14" t="s">
        <v>74</v>
      </c>
      <c r="AY664" s="170" t="s">
        <v>127</v>
      </c>
    </row>
    <row r="665" spans="1:65" s="14" customFormat="1">
      <c r="B665" s="169"/>
      <c r="D665" s="162" t="s">
        <v>136</v>
      </c>
      <c r="E665" s="170" t="s">
        <v>1</v>
      </c>
      <c r="F665" s="171" t="s">
        <v>945</v>
      </c>
      <c r="H665" s="172">
        <v>26.664999999999999</v>
      </c>
      <c r="I665" s="173"/>
      <c r="L665" s="169"/>
      <c r="M665" s="174"/>
      <c r="N665" s="175"/>
      <c r="O665" s="175"/>
      <c r="P665" s="175"/>
      <c r="Q665" s="175"/>
      <c r="R665" s="175"/>
      <c r="S665" s="175"/>
      <c r="T665" s="176"/>
      <c r="AT665" s="170" t="s">
        <v>136</v>
      </c>
      <c r="AU665" s="170" t="s">
        <v>134</v>
      </c>
      <c r="AV665" s="14" t="s">
        <v>134</v>
      </c>
      <c r="AW665" s="14" t="s">
        <v>31</v>
      </c>
      <c r="AX665" s="14" t="s">
        <v>74</v>
      </c>
      <c r="AY665" s="170" t="s">
        <v>127</v>
      </c>
    </row>
    <row r="666" spans="1:65" s="15" customFormat="1">
      <c r="B666" s="177"/>
      <c r="D666" s="162" t="s">
        <v>136</v>
      </c>
      <c r="E666" s="178" t="s">
        <v>1</v>
      </c>
      <c r="F666" s="179" t="s">
        <v>142</v>
      </c>
      <c r="H666" s="180">
        <v>44.231999999999999</v>
      </c>
      <c r="I666" s="181"/>
      <c r="L666" s="177"/>
      <c r="M666" s="182"/>
      <c r="N666" s="183"/>
      <c r="O666" s="183"/>
      <c r="P666" s="183"/>
      <c r="Q666" s="183"/>
      <c r="R666" s="183"/>
      <c r="S666" s="183"/>
      <c r="T666" s="184"/>
      <c r="AT666" s="178" t="s">
        <v>136</v>
      </c>
      <c r="AU666" s="178" t="s">
        <v>134</v>
      </c>
      <c r="AV666" s="15" t="s">
        <v>133</v>
      </c>
      <c r="AW666" s="15" t="s">
        <v>31</v>
      </c>
      <c r="AX666" s="15" t="s">
        <v>81</v>
      </c>
      <c r="AY666" s="178" t="s">
        <v>127</v>
      </c>
    </row>
    <row r="667" spans="1:65" s="2" customFormat="1" ht="21.75" customHeight="1">
      <c r="A667" s="33"/>
      <c r="B667" s="146"/>
      <c r="C667" s="147" t="s">
        <v>946</v>
      </c>
      <c r="D667" s="147" t="s">
        <v>129</v>
      </c>
      <c r="E667" s="148" t="s">
        <v>947</v>
      </c>
      <c r="F667" s="149" t="s">
        <v>948</v>
      </c>
      <c r="G667" s="150" t="s">
        <v>194</v>
      </c>
      <c r="H667" s="151">
        <v>212.03</v>
      </c>
      <c r="I667" s="152"/>
      <c r="J667" s="153">
        <f>ROUND(I667*H667,2)</f>
        <v>0</v>
      </c>
      <c r="K667" s="154"/>
      <c r="L667" s="34"/>
      <c r="M667" s="155" t="s">
        <v>1</v>
      </c>
      <c r="N667" s="156" t="s">
        <v>40</v>
      </c>
      <c r="O667" s="60"/>
      <c r="P667" s="157">
        <f>O667*H667</f>
        <v>0</v>
      </c>
      <c r="Q667" s="157">
        <v>2.1000000000000001E-4</v>
      </c>
      <c r="R667" s="157">
        <f>Q667*H667</f>
        <v>4.4526300000000005E-2</v>
      </c>
      <c r="S667" s="157">
        <v>0</v>
      </c>
      <c r="T667" s="158">
        <f>S667*H667</f>
        <v>0</v>
      </c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R667" s="159" t="s">
        <v>238</v>
      </c>
      <c r="AT667" s="159" t="s">
        <v>129</v>
      </c>
      <c r="AU667" s="159" t="s">
        <v>134</v>
      </c>
      <c r="AY667" s="18" t="s">
        <v>127</v>
      </c>
      <c r="BE667" s="160">
        <f>IF(N667="základná",J667,0)</f>
        <v>0</v>
      </c>
      <c r="BF667" s="160">
        <f>IF(N667="znížená",J667,0)</f>
        <v>0</v>
      </c>
      <c r="BG667" s="160">
        <f>IF(N667="zákl. prenesená",J667,0)</f>
        <v>0</v>
      </c>
      <c r="BH667" s="160">
        <f>IF(N667="zníž. prenesená",J667,0)</f>
        <v>0</v>
      </c>
      <c r="BI667" s="160">
        <f>IF(N667="nulová",J667,0)</f>
        <v>0</v>
      </c>
      <c r="BJ667" s="18" t="s">
        <v>134</v>
      </c>
      <c r="BK667" s="160">
        <f>ROUND(I667*H667,2)</f>
        <v>0</v>
      </c>
      <c r="BL667" s="18" t="s">
        <v>238</v>
      </c>
      <c r="BM667" s="159" t="s">
        <v>949</v>
      </c>
    </row>
    <row r="668" spans="1:65" s="13" customFormat="1">
      <c r="B668" s="161"/>
      <c r="D668" s="162" t="s">
        <v>136</v>
      </c>
      <c r="E668" s="163" t="s">
        <v>1</v>
      </c>
      <c r="F668" s="164" t="s">
        <v>280</v>
      </c>
      <c r="H668" s="163" t="s">
        <v>1</v>
      </c>
      <c r="I668" s="165"/>
      <c r="L668" s="161"/>
      <c r="M668" s="166"/>
      <c r="N668" s="167"/>
      <c r="O668" s="167"/>
      <c r="P668" s="167"/>
      <c r="Q668" s="167"/>
      <c r="R668" s="167"/>
      <c r="S668" s="167"/>
      <c r="T668" s="168"/>
      <c r="AT668" s="163" t="s">
        <v>136</v>
      </c>
      <c r="AU668" s="163" t="s">
        <v>134</v>
      </c>
      <c r="AV668" s="13" t="s">
        <v>81</v>
      </c>
      <c r="AW668" s="13" t="s">
        <v>31</v>
      </c>
      <c r="AX668" s="13" t="s">
        <v>74</v>
      </c>
      <c r="AY668" s="163" t="s">
        <v>127</v>
      </c>
    </row>
    <row r="669" spans="1:65" s="14" customFormat="1">
      <c r="B669" s="169"/>
      <c r="D669" s="162" t="s">
        <v>136</v>
      </c>
      <c r="E669" s="170" t="s">
        <v>1</v>
      </c>
      <c r="F669" s="171" t="s">
        <v>950</v>
      </c>
      <c r="H669" s="172">
        <v>27.6</v>
      </c>
      <c r="I669" s="173"/>
      <c r="L669" s="169"/>
      <c r="M669" s="174"/>
      <c r="N669" s="175"/>
      <c r="O669" s="175"/>
      <c r="P669" s="175"/>
      <c r="Q669" s="175"/>
      <c r="R669" s="175"/>
      <c r="S669" s="175"/>
      <c r="T669" s="176"/>
      <c r="AT669" s="170" t="s">
        <v>136</v>
      </c>
      <c r="AU669" s="170" t="s">
        <v>134</v>
      </c>
      <c r="AV669" s="14" t="s">
        <v>134</v>
      </c>
      <c r="AW669" s="14" t="s">
        <v>31</v>
      </c>
      <c r="AX669" s="14" t="s">
        <v>74</v>
      </c>
      <c r="AY669" s="170" t="s">
        <v>127</v>
      </c>
    </row>
    <row r="670" spans="1:65" s="13" customFormat="1">
      <c r="B670" s="161"/>
      <c r="D670" s="162" t="s">
        <v>136</v>
      </c>
      <c r="E670" s="163" t="s">
        <v>1</v>
      </c>
      <c r="F670" s="164" t="s">
        <v>338</v>
      </c>
      <c r="H670" s="163" t="s">
        <v>1</v>
      </c>
      <c r="I670" s="165"/>
      <c r="L670" s="161"/>
      <c r="M670" s="166"/>
      <c r="N670" s="167"/>
      <c r="O670" s="167"/>
      <c r="P670" s="167"/>
      <c r="Q670" s="167"/>
      <c r="R670" s="167"/>
      <c r="S670" s="167"/>
      <c r="T670" s="168"/>
      <c r="AT670" s="163" t="s">
        <v>136</v>
      </c>
      <c r="AU670" s="163" t="s">
        <v>134</v>
      </c>
      <c r="AV670" s="13" t="s">
        <v>81</v>
      </c>
      <c r="AW670" s="13" t="s">
        <v>31</v>
      </c>
      <c r="AX670" s="13" t="s">
        <v>74</v>
      </c>
      <c r="AY670" s="163" t="s">
        <v>127</v>
      </c>
    </row>
    <row r="671" spans="1:65" s="14" customFormat="1">
      <c r="B671" s="169"/>
      <c r="D671" s="162" t="s">
        <v>136</v>
      </c>
      <c r="E671" s="170" t="s">
        <v>1</v>
      </c>
      <c r="F671" s="171" t="s">
        <v>951</v>
      </c>
      <c r="H671" s="172">
        <v>163.91</v>
      </c>
      <c r="I671" s="173"/>
      <c r="L671" s="169"/>
      <c r="M671" s="174"/>
      <c r="N671" s="175"/>
      <c r="O671" s="175"/>
      <c r="P671" s="175"/>
      <c r="Q671" s="175"/>
      <c r="R671" s="175"/>
      <c r="S671" s="175"/>
      <c r="T671" s="176"/>
      <c r="AT671" s="170" t="s">
        <v>136</v>
      </c>
      <c r="AU671" s="170" t="s">
        <v>134</v>
      </c>
      <c r="AV671" s="14" t="s">
        <v>134</v>
      </c>
      <c r="AW671" s="14" t="s">
        <v>31</v>
      </c>
      <c r="AX671" s="14" t="s">
        <v>74</v>
      </c>
      <c r="AY671" s="170" t="s">
        <v>127</v>
      </c>
    </row>
    <row r="672" spans="1:65" s="14" customFormat="1">
      <c r="B672" s="169"/>
      <c r="D672" s="162" t="s">
        <v>136</v>
      </c>
      <c r="E672" s="170" t="s">
        <v>1</v>
      </c>
      <c r="F672" s="171" t="s">
        <v>952</v>
      </c>
      <c r="H672" s="172">
        <v>20.52</v>
      </c>
      <c r="I672" s="173"/>
      <c r="L672" s="169"/>
      <c r="M672" s="174"/>
      <c r="N672" s="175"/>
      <c r="O672" s="175"/>
      <c r="P672" s="175"/>
      <c r="Q672" s="175"/>
      <c r="R672" s="175"/>
      <c r="S672" s="175"/>
      <c r="T672" s="176"/>
      <c r="AT672" s="170" t="s">
        <v>136</v>
      </c>
      <c r="AU672" s="170" t="s">
        <v>134</v>
      </c>
      <c r="AV672" s="14" t="s">
        <v>134</v>
      </c>
      <c r="AW672" s="14" t="s">
        <v>31</v>
      </c>
      <c r="AX672" s="14" t="s">
        <v>74</v>
      </c>
      <c r="AY672" s="170" t="s">
        <v>127</v>
      </c>
    </row>
    <row r="673" spans="1:65" s="15" customFormat="1">
      <c r="B673" s="177"/>
      <c r="D673" s="162" t="s">
        <v>136</v>
      </c>
      <c r="E673" s="178" t="s">
        <v>1</v>
      </c>
      <c r="F673" s="179" t="s">
        <v>142</v>
      </c>
      <c r="H673" s="180">
        <v>212.03</v>
      </c>
      <c r="I673" s="181"/>
      <c r="L673" s="177"/>
      <c r="M673" s="182"/>
      <c r="N673" s="183"/>
      <c r="O673" s="183"/>
      <c r="P673" s="183"/>
      <c r="Q673" s="183"/>
      <c r="R673" s="183"/>
      <c r="S673" s="183"/>
      <c r="T673" s="184"/>
      <c r="AT673" s="178" t="s">
        <v>136</v>
      </c>
      <c r="AU673" s="178" t="s">
        <v>134</v>
      </c>
      <c r="AV673" s="15" t="s">
        <v>133</v>
      </c>
      <c r="AW673" s="15" t="s">
        <v>31</v>
      </c>
      <c r="AX673" s="15" t="s">
        <v>81</v>
      </c>
      <c r="AY673" s="178" t="s">
        <v>127</v>
      </c>
    </row>
    <row r="674" spans="1:65" s="2" customFormat="1" ht="24.2" customHeight="1">
      <c r="A674" s="33"/>
      <c r="B674" s="146"/>
      <c r="C674" s="147" t="s">
        <v>953</v>
      </c>
      <c r="D674" s="147" t="s">
        <v>129</v>
      </c>
      <c r="E674" s="148" t="s">
        <v>954</v>
      </c>
      <c r="F674" s="149" t="s">
        <v>955</v>
      </c>
      <c r="G674" s="150" t="s">
        <v>309</v>
      </c>
      <c r="H674" s="151">
        <v>25</v>
      </c>
      <c r="I674" s="152"/>
      <c r="J674" s="153">
        <f>ROUND(I674*H674,2)</f>
        <v>0</v>
      </c>
      <c r="K674" s="154"/>
      <c r="L674" s="34"/>
      <c r="M674" s="155" t="s">
        <v>1</v>
      </c>
      <c r="N674" s="156" t="s">
        <v>40</v>
      </c>
      <c r="O674" s="60"/>
      <c r="P674" s="157">
        <f>O674*H674</f>
        <v>0</v>
      </c>
      <c r="Q674" s="157">
        <v>2.1000000000000001E-4</v>
      </c>
      <c r="R674" s="157">
        <f>Q674*H674</f>
        <v>5.2500000000000003E-3</v>
      </c>
      <c r="S674" s="157">
        <v>0</v>
      </c>
      <c r="T674" s="158">
        <f>S674*H674</f>
        <v>0</v>
      </c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R674" s="159" t="s">
        <v>238</v>
      </c>
      <c r="AT674" s="159" t="s">
        <v>129</v>
      </c>
      <c r="AU674" s="159" t="s">
        <v>134</v>
      </c>
      <c r="AY674" s="18" t="s">
        <v>127</v>
      </c>
      <c r="BE674" s="160">
        <f>IF(N674="základná",J674,0)</f>
        <v>0</v>
      </c>
      <c r="BF674" s="160">
        <f>IF(N674="znížená",J674,0)</f>
        <v>0</v>
      </c>
      <c r="BG674" s="160">
        <f>IF(N674="zákl. prenesená",J674,0)</f>
        <v>0</v>
      </c>
      <c r="BH674" s="160">
        <f>IF(N674="zníž. prenesená",J674,0)</f>
        <v>0</v>
      </c>
      <c r="BI674" s="160">
        <f>IF(N674="nulová",J674,0)</f>
        <v>0</v>
      </c>
      <c r="BJ674" s="18" t="s">
        <v>134</v>
      </c>
      <c r="BK674" s="160">
        <f>ROUND(I674*H674,2)</f>
        <v>0</v>
      </c>
      <c r="BL674" s="18" t="s">
        <v>238</v>
      </c>
      <c r="BM674" s="159" t="s">
        <v>956</v>
      </c>
    </row>
    <row r="675" spans="1:65" s="13" customFormat="1">
      <c r="B675" s="161"/>
      <c r="D675" s="162" t="s">
        <v>136</v>
      </c>
      <c r="E675" s="163" t="s">
        <v>1</v>
      </c>
      <c r="F675" s="164" t="s">
        <v>280</v>
      </c>
      <c r="H675" s="163" t="s">
        <v>1</v>
      </c>
      <c r="I675" s="165"/>
      <c r="L675" s="161"/>
      <c r="M675" s="166"/>
      <c r="N675" s="167"/>
      <c r="O675" s="167"/>
      <c r="P675" s="167"/>
      <c r="Q675" s="167"/>
      <c r="R675" s="167"/>
      <c r="S675" s="167"/>
      <c r="T675" s="168"/>
      <c r="AT675" s="163" t="s">
        <v>136</v>
      </c>
      <c r="AU675" s="163" t="s">
        <v>134</v>
      </c>
      <c r="AV675" s="13" t="s">
        <v>81</v>
      </c>
      <c r="AW675" s="13" t="s">
        <v>31</v>
      </c>
      <c r="AX675" s="13" t="s">
        <v>74</v>
      </c>
      <c r="AY675" s="163" t="s">
        <v>127</v>
      </c>
    </row>
    <row r="676" spans="1:65" s="14" customFormat="1">
      <c r="B676" s="169"/>
      <c r="D676" s="162" t="s">
        <v>136</v>
      </c>
      <c r="E676" s="170" t="s">
        <v>1</v>
      </c>
      <c r="F676" s="171">
        <v>11</v>
      </c>
      <c r="H676" s="172">
        <v>11</v>
      </c>
      <c r="I676" s="173"/>
      <c r="L676" s="169"/>
      <c r="M676" s="174"/>
      <c r="N676" s="175"/>
      <c r="O676" s="175"/>
      <c r="P676" s="175"/>
      <c r="Q676" s="175"/>
      <c r="R676" s="175"/>
      <c r="S676" s="175"/>
      <c r="T676" s="176"/>
      <c r="AT676" s="170" t="s">
        <v>136</v>
      </c>
      <c r="AU676" s="170" t="s">
        <v>134</v>
      </c>
      <c r="AV676" s="14" t="s">
        <v>134</v>
      </c>
      <c r="AW676" s="14" t="s">
        <v>31</v>
      </c>
      <c r="AX676" s="14" t="s">
        <v>74</v>
      </c>
      <c r="AY676" s="170" t="s">
        <v>127</v>
      </c>
    </row>
    <row r="677" spans="1:65" s="13" customFormat="1">
      <c r="B677" s="161"/>
      <c r="D677" s="162" t="s">
        <v>136</v>
      </c>
      <c r="E677" s="163" t="s">
        <v>1</v>
      </c>
      <c r="F677" s="164" t="s">
        <v>338</v>
      </c>
      <c r="H677" s="163" t="s">
        <v>1</v>
      </c>
      <c r="I677" s="165"/>
      <c r="L677" s="161"/>
      <c r="M677" s="166"/>
      <c r="N677" s="167"/>
      <c r="O677" s="167"/>
      <c r="P677" s="167"/>
      <c r="Q677" s="167"/>
      <c r="R677" s="167"/>
      <c r="S677" s="167"/>
      <c r="T677" s="168"/>
      <c r="AT677" s="163" t="s">
        <v>136</v>
      </c>
      <c r="AU677" s="163" t="s">
        <v>134</v>
      </c>
      <c r="AV677" s="13" t="s">
        <v>81</v>
      </c>
      <c r="AW677" s="13" t="s">
        <v>31</v>
      </c>
      <c r="AX677" s="13" t="s">
        <v>74</v>
      </c>
      <c r="AY677" s="163" t="s">
        <v>127</v>
      </c>
    </row>
    <row r="678" spans="1:65" s="14" customFormat="1">
      <c r="B678" s="169"/>
      <c r="D678" s="162" t="s">
        <v>136</v>
      </c>
      <c r="E678" s="170" t="s">
        <v>1</v>
      </c>
      <c r="F678" s="171" t="s">
        <v>957</v>
      </c>
      <c r="H678" s="172">
        <v>14</v>
      </c>
      <c r="I678" s="173"/>
      <c r="L678" s="169"/>
      <c r="M678" s="174"/>
      <c r="N678" s="175"/>
      <c r="O678" s="175"/>
      <c r="P678" s="175"/>
      <c r="Q678" s="175"/>
      <c r="R678" s="175"/>
      <c r="S678" s="175"/>
      <c r="T678" s="176"/>
      <c r="AT678" s="170" t="s">
        <v>136</v>
      </c>
      <c r="AU678" s="170" t="s">
        <v>134</v>
      </c>
      <c r="AV678" s="14" t="s">
        <v>134</v>
      </c>
      <c r="AW678" s="14" t="s">
        <v>31</v>
      </c>
      <c r="AX678" s="14" t="s">
        <v>74</v>
      </c>
      <c r="AY678" s="170" t="s">
        <v>127</v>
      </c>
    </row>
    <row r="679" spans="1:65" s="15" customFormat="1">
      <c r="B679" s="177"/>
      <c r="D679" s="162" t="s">
        <v>136</v>
      </c>
      <c r="E679" s="178" t="s">
        <v>1</v>
      </c>
      <c r="F679" s="179" t="s">
        <v>142</v>
      </c>
      <c r="H679" s="180">
        <v>25</v>
      </c>
      <c r="I679" s="181"/>
      <c r="L679" s="177"/>
      <c r="M679" s="182"/>
      <c r="N679" s="183"/>
      <c r="O679" s="183"/>
      <c r="P679" s="183"/>
      <c r="Q679" s="183"/>
      <c r="R679" s="183"/>
      <c r="S679" s="183"/>
      <c r="T679" s="184"/>
      <c r="AT679" s="178" t="s">
        <v>136</v>
      </c>
      <c r="AU679" s="178" t="s">
        <v>134</v>
      </c>
      <c r="AV679" s="15" t="s">
        <v>133</v>
      </c>
      <c r="AW679" s="15" t="s">
        <v>31</v>
      </c>
      <c r="AX679" s="15" t="s">
        <v>81</v>
      </c>
      <c r="AY679" s="178" t="s">
        <v>127</v>
      </c>
    </row>
    <row r="680" spans="1:65" s="2" customFormat="1" ht="21.75" customHeight="1">
      <c r="A680" s="33"/>
      <c r="B680" s="146"/>
      <c r="C680" s="147" t="s">
        <v>958</v>
      </c>
      <c r="D680" s="147" t="s">
        <v>129</v>
      </c>
      <c r="E680" s="148" t="s">
        <v>959</v>
      </c>
      <c r="F680" s="149" t="s">
        <v>960</v>
      </c>
      <c r="G680" s="150" t="s">
        <v>309</v>
      </c>
      <c r="H680" s="151">
        <v>101</v>
      </c>
      <c r="I680" s="152"/>
      <c r="J680" s="153">
        <f>ROUND(I680*H680,2)</f>
        <v>0</v>
      </c>
      <c r="K680" s="154"/>
      <c r="L680" s="34"/>
      <c r="M680" s="155" t="s">
        <v>1</v>
      </c>
      <c r="N680" s="156" t="s">
        <v>40</v>
      </c>
      <c r="O680" s="60"/>
      <c r="P680" s="157">
        <f>O680*H680</f>
        <v>0</v>
      </c>
      <c r="Q680" s="157">
        <v>2.1000000000000001E-4</v>
      </c>
      <c r="R680" s="157">
        <f>Q680*H680</f>
        <v>2.121E-2</v>
      </c>
      <c r="S680" s="157">
        <v>0</v>
      </c>
      <c r="T680" s="158">
        <f>S680*H680</f>
        <v>0</v>
      </c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R680" s="159" t="s">
        <v>238</v>
      </c>
      <c r="AT680" s="159" t="s">
        <v>129</v>
      </c>
      <c r="AU680" s="159" t="s">
        <v>134</v>
      </c>
      <c r="AY680" s="18" t="s">
        <v>127</v>
      </c>
      <c r="BE680" s="160">
        <f>IF(N680="základná",J680,0)</f>
        <v>0</v>
      </c>
      <c r="BF680" s="160">
        <f>IF(N680="znížená",J680,0)</f>
        <v>0</v>
      </c>
      <c r="BG680" s="160">
        <f>IF(N680="zákl. prenesená",J680,0)</f>
        <v>0</v>
      </c>
      <c r="BH680" s="160">
        <f>IF(N680="zníž. prenesená",J680,0)</f>
        <v>0</v>
      </c>
      <c r="BI680" s="160">
        <f>IF(N680="nulová",J680,0)</f>
        <v>0</v>
      </c>
      <c r="BJ680" s="18" t="s">
        <v>134</v>
      </c>
      <c r="BK680" s="160">
        <f>ROUND(I680*H680,2)</f>
        <v>0</v>
      </c>
      <c r="BL680" s="18" t="s">
        <v>238</v>
      </c>
      <c r="BM680" s="159" t="s">
        <v>961</v>
      </c>
    </row>
    <row r="681" spans="1:65" s="13" customFormat="1">
      <c r="B681" s="161"/>
      <c r="D681" s="162" t="s">
        <v>136</v>
      </c>
      <c r="E681" s="163" t="s">
        <v>1</v>
      </c>
      <c r="F681" s="164" t="s">
        <v>280</v>
      </c>
      <c r="H681" s="163" t="s">
        <v>1</v>
      </c>
      <c r="I681" s="165"/>
      <c r="L681" s="161"/>
      <c r="M681" s="166"/>
      <c r="N681" s="167"/>
      <c r="O681" s="167"/>
      <c r="P681" s="167"/>
      <c r="Q681" s="167"/>
      <c r="R681" s="167"/>
      <c r="S681" s="167"/>
      <c r="T681" s="168"/>
      <c r="AT681" s="163" t="s">
        <v>136</v>
      </c>
      <c r="AU681" s="163" t="s">
        <v>134</v>
      </c>
      <c r="AV681" s="13" t="s">
        <v>81</v>
      </c>
      <c r="AW681" s="13" t="s">
        <v>31</v>
      </c>
      <c r="AX681" s="13" t="s">
        <v>74</v>
      </c>
      <c r="AY681" s="163" t="s">
        <v>127</v>
      </c>
    </row>
    <row r="682" spans="1:65" s="14" customFormat="1">
      <c r="B682" s="169"/>
      <c r="D682" s="162" t="s">
        <v>136</v>
      </c>
      <c r="E682" s="170" t="s">
        <v>1</v>
      </c>
      <c r="F682" s="171" t="s">
        <v>315</v>
      </c>
      <c r="H682" s="172">
        <v>27</v>
      </c>
      <c r="I682" s="173"/>
      <c r="L682" s="169"/>
      <c r="M682" s="174"/>
      <c r="N682" s="175"/>
      <c r="O682" s="175"/>
      <c r="P682" s="175"/>
      <c r="Q682" s="175"/>
      <c r="R682" s="175"/>
      <c r="S682" s="175"/>
      <c r="T682" s="176"/>
      <c r="AT682" s="170" t="s">
        <v>136</v>
      </c>
      <c r="AU682" s="170" t="s">
        <v>134</v>
      </c>
      <c r="AV682" s="14" t="s">
        <v>134</v>
      </c>
      <c r="AW682" s="14" t="s">
        <v>31</v>
      </c>
      <c r="AX682" s="14" t="s">
        <v>74</v>
      </c>
      <c r="AY682" s="170" t="s">
        <v>127</v>
      </c>
    </row>
    <row r="683" spans="1:65" s="13" customFormat="1">
      <c r="B683" s="161"/>
      <c r="D683" s="162" t="s">
        <v>136</v>
      </c>
      <c r="E683" s="163" t="s">
        <v>1</v>
      </c>
      <c r="F683" s="164" t="s">
        <v>338</v>
      </c>
      <c r="H683" s="163" t="s">
        <v>1</v>
      </c>
      <c r="I683" s="165"/>
      <c r="L683" s="161"/>
      <c r="M683" s="166"/>
      <c r="N683" s="167"/>
      <c r="O683" s="167"/>
      <c r="P683" s="167"/>
      <c r="Q683" s="167"/>
      <c r="R683" s="167"/>
      <c r="S683" s="167"/>
      <c r="T683" s="168"/>
      <c r="AT683" s="163" t="s">
        <v>136</v>
      </c>
      <c r="AU683" s="163" t="s">
        <v>134</v>
      </c>
      <c r="AV683" s="13" t="s">
        <v>81</v>
      </c>
      <c r="AW683" s="13" t="s">
        <v>31</v>
      </c>
      <c r="AX683" s="13" t="s">
        <v>74</v>
      </c>
      <c r="AY683" s="163" t="s">
        <v>127</v>
      </c>
    </row>
    <row r="684" spans="1:65" s="14" customFormat="1">
      <c r="B684" s="169"/>
      <c r="D684" s="162" t="s">
        <v>136</v>
      </c>
      <c r="E684" s="170" t="s">
        <v>1</v>
      </c>
      <c r="F684" s="171" t="s">
        <v>962</v>
      </c>
      <c r="H684" s="172">
        <v>74</v>
      </c>
      <c r="I684" s="173"/>
      <c r="L684" s="169"/>
      <c r="M684" s="174"/>
      <c r="N684" s="175"/>
      <c r="O684" s="175"/>
      <c r="P684" s="175"/>
      <c r="Q684" s="175"/>
      <c r="R684" s="175"/>
      <c r="S684" s="175"/>
      <c r="T684" s="176"/>
      <c r="AT684" s="170" t="s">
        <v>136</v>
      </c>
      <c r="AU684" s="170" t="s">
        <v>134</v>
      </c>
      <c r="AV684" s="14" t="s">
        <v>134</v>
      </c>
      <c r="AW684" s="14" t="s">
        <v>31</v>
      </c>
      <c r="AX684" s="14" t="s">
        <v>74</v>
      </c>
      <c r="AY684" s="170" t="s">
        <v>127</v>
      </c>
    </row>
    <row r="685" spans="1:65" s="15" customFormat="1">
      <c r="B685" s="177"/>
      <c r="D685" s="162" t="s">
        <v>136</v>
      </c>
      <c r="E685" s="178" t="s">
        <v>1</v>
      </c>
      <c r="F685" s="179" t="s">
        <v>142</v>
      </c>
      <c r="H685" s="180">
        <v>101</v>
      </c>
      <c r="I685" s="181"/>
      <c r="L685" s="177"/>
      <c r="M685" s="182"/>
      <c r="N685" s="183"/>
      <c r="O685" s="183"/>
      <c r="P685" s="183"/>
      <c r="Q685" s="183"/>
      <c r="R685" s="183"/>
      <c r="S685" s="183"/>
      <c r="T685" s="184"/>
      <c r="AT685" s="178" t="s">
        <v>136</v>
      </c>
      <c r="AU685" s="178" t="s">
        <v>134</v>
      </c>
      <c r="AV685" s="15" t="s">
        <v>133</v>
      </c>
      <c r="AW685" s="15" t="s">
        <v>31</v>
      </c>
      <c r="AX685" s="15" t="s">
        <v>81</v>
      </c>
      <c r="AY685" s="178" t="s">
        <v>127</v>
      </c>
    </row>
    <row r="686" spans="1:65" s="2" customFormat="1" ht="16.5" customHeight="1">
      <c r="A686" s="33"/>
      <c r="B686" s="146"/>
      <c r="C686" s="147" t="s">
        <v>963</v>
      </c>
      <c r="D686" s="147" t="s">
        <v>129</v>
      </c>
      <c r="E686" s="148" t="s">
        <v>964</v>
      </c>
      <c r="F686" s="149" t="s">
        <v>965</v>
      </c>
      <c r="G686" s="150" t="s">
        <v>680</v>
      </c>
      <c r="H686" s="151">
        <v>151.6</v>
      </c>
      <c r="I686" s="152"/>
      <c r="J686" s="153">
        <f>ROUND(I686*H686,2)</f>
        <v>0</v>
      </c>
      <c r="K686" s="154"/>
      <c r="L686" s="34"/>
      <c r="M686" s="155" t="s">
        <v>1</v>
      </c>
      <c r="N686" s="156" t="s">
        <v>40</v>
      </c>
      <c r="O686" s="60"/>
      <c r="P686" s="157">
        <f>O686*H686</f>
        <v>0</v>
      </c>
      <c r="Q686" s="157">
        <v>2.1000000000000001E-4</v>
      </c>
      <c r="R686" s="157">
        <f>Q686*H686</f>
        <v>3.1836000000000003E-2</v>
      </c>
      <c r="S686" s="157">
        <v>0</v>
      </c>
      <c r="T686" s="158">
        <f>S686*H686</f>
        <v>0</v>
      </c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R686" s="159" t="s">
        <v>238</v>
      </c>
      <c r="AT686" s="159" t="s">
        <v>129</v>
      </c>
      <c r="AU686" s="159" t="s">
        <v>134</v>
      </c>
      <c r="AY686" s="18" t="s">
        <v>127</v>
      </c>
      <c r="BE686" s="160">
        <f>IF(N686="základná",J686,0)</f>
        <v>0</v>
      </c>
      <c r="BF686" s="160">
        <f>IF(N686="znížená",J686,0)</f>
        <v>0</v>
      </c>
      <c r="BG686" s="160">
        <f>IF(N686="zákl. prenesená",J686,0)</f>
        <v>0</v>
      </c>
      <c r="BH686" s="160">
        <f>IF(N686="zníž. prenesená",J686,0)</f>
        <v>0</v>
      </c>
      <c r="BI686" s="160">
        <f>IF(N686="nulová",J686,0)</f>
        <v>0</v>
      </c>
      <c r="BJ686" s="18" t="s">
        <v>134</v>
      </c>
      <c r="BK686" s="160">
        <f>ROUND(I686*H686,2)</f>
        <v>0</v>
      </c>
      <c r="BL686" s="18" t="s">
        <v>238</v>
      </c>
      <c r="BM686" s="159" t="s">
        <v>966</v>
      </c>
    </row>
    <row r="687" spans="1:65" s="14" customFormat="1">
      <c r="B687" s="169"/>
      <c r="D687" s="162" t="s">
        <v>136</v>
      </c>
      <c r="E687" s="170" t="s">
        <v>1</v>
      </c>
      <c r="F687" s="171" t="s">
        <v>967</v>
      </c>
      <c r="H687" s="172">
        <v>109.6</v>
      </c>
      <c r="I687" s="173"/>
      <c r="L687" s="169"/>
      <c r="M687" s="174"/>
      <c r="N687" s="175"/>
      <c r="O687" s="175"/>
      <c r="P687" s="175"/>
      <c r="Q687" s="175"/>
      <c r="R687" s="175"/>
      <c r="S687" s="175"/>
      <c r="T687" s="176"/>
      <c r="AT687" s="170" t="s">
        <v>136</v>
      </c>
      <c r="AU687" s="170" t="s">
        <v>134</v>
      </c>
      <c r="AV687" s="14" t="s">
        <v>134</v>
      </c>
      <c r="AW687" s="14" t="s">
        <v>31</v>
      </c>
      <c r="AX687" s="14" t="s">
        <v>74</v>
      </c>
      <c r="AY687" s="170" t="s">
        <v>127</v>
      </c>
    </row>
    <row r="688" spans="1:65" s="14" customFormat="1">
      <c r="B688" s="169"/>
      <c r="D688" s="162" t="s">
        <v>136</v>
      </c>
      <c r="E688" s="170" t="s">
        <v>1</v>
      </c>
      <c r="F688" s="171" t="s">
        <v>968</v>
      </c>
      <c r="H688" s="172">
        <v>42</v>
      </c>
      <c r="I688" s="173"/>
      <c r="L688" s="169"/>
      <c r="M688" s="174"/>
      <c r="N688" s="175"/>
      <c r="O688" s="175"/>
      <c r="P688" s="175"/>
      <c r="Q688" s="175"/>
      <c r="R688" s="175"/>
      <c r="S688" s="175"/>
      <c r="T688" s="176"/>
      <c r="AT688" s="170" t="s">
        <v>136</v>
      </c>
      <c r="AU688" s="170" t="s">
        <v>134</v>
      </c>
      <c r="AV688" s="14" t="s">
        <v>134</v>
      </c>
      <c r="AW688" s="14" t="s">
        <v>31</v>
      </c>
      <c r="AX688" s="14" t="s">
        <v>74</v>
      </c>
      <c r="AY688" s="170" t="s">
        <v>127</v>
      </c>
    </row>
    <row r="689" spans="1:65" s="15" customFormat="1">
      <c r="B689" s="177"/>
      <c r="D689" s="162" t="s">
        <v>136</v>
      </c>
      <c r="E689" s="178" t="s">
        <v>1</v>
      </c>
      <c r="F689" s="179" t="s">
        <v>142</v>
      </c>
      <c r="H689" s="180">
        <v>151.6</v>
      </c>
      <c r="I689" s="181"/>
      <c r="L689" s="177"/>
      <c r="M689" s="182"/>
      <c r="N689" s="183"/>
      <c r="O689" s="183"/>
      <c r="P689" s="183"/>
      <c r="Q689" s="183"/>
      <c r="R689" s="183"/>
      <c r="S689" s="183"/>
      <c r="T689" s="184"/>
      <c r="AT689" s="178" t="s">
        <v>136</v>
      </c>
      <c r="AU689" s="178" t="s">
        <v>134</v>
      </c>
      <c r="AV689" s="15" t="s">
        <v>133</v>
      </c>
      <c r="AW689" s="15" t="s">
        <v>31</v>
      </c>
      <c r="AX689" s="15" t="s">
        <v>81</v>
      </c>
      <c r="AY689" s="178" t="s">
        <v>127</v>
      </c>
    </row>
    <row r="690" spans="1:65" s="2" customFormat="1" ht="16.5" customHeight="1">
      <c r="A690" s="33"/>
      <c r="B690" s="146"/>
      <c r="C690" s="147" t="s">
        <v>969</v>
      </c>
      <c r="D690" s="147" t="s">
        <v>129</v>
      </c>
      <c r="E690" s="148" t="s">
        <v>970</v>
      </c>
      <c r="F690" s="149" t="s">
        <v>971</v>
      </c>
      <c r="G690" s="150" t="s">
        <v>680</v>
      </c>
      <c r="H690" s="151">
        <v>35.5</v>
      </c>
      <c r="I690" s="152"/>
      <c r="J690" s="153">
        <f>ROUND(I690*H690,2)</f>
        <v>0</v>
      </c>
      <c r="K690" s="154"/>
      <c r="L690" s="34"/>
      <c r="M690" s="155" t="s">
        <v>1</v>
      </c>
      <c r="N690" s="156" t="s">
        <v>40</v>
      </c>
      <c r="O690" s="60"/>
      <c r="P690" s="157">
        <f>O690*H690</f>
        <v>0</v>
      </c>
      <c r="Q690" s="157">
        <v>2.1000000000000001E-4</v>
      </c>
      <c r="R690" s="157">
        <f>Q690*H690</f>
        <v>7.4550000000000007E-3</v>
      </c>
      <c r="S690" s="157">
        <v>0</v>
      </c>
      <c r="T690" s="158">
        <f>S690*H690</f>
        <v>0</v>
      </c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R690" s="159" t="s">
        <v>238</v>
      </c>
      <c r="AT690" s="159" t="s">
        <v>129</v>
      </c>
      <c r="AU690" s="159" t="s">
        <v>134</v>
      </c>
      <c r="AY690" s="18" t="s">
        <v>127</v>
      </c>
      <c r="BE690" s="160">
        <f>IF(N690="základná",J690,0)</f>
        <v>0</v>
      </c>
      <c r="BF690" s="160">
        <f>IF(N690="znížená",J690,0)</f>
        <v>0</v>
      </c>
      <c r="BG690" s="160">
        <f>IF(N690="zákl. prenesená",J690,0)</f>
        <v>0</v>
      </c>
      <c r="BH690" s="160">
        <f>IF(N690="zníž. prenesená",J690,0)</f>
        <v>0</v>
      </c>
      <c r="BI690" s="160">
        <f>IF(N690="nulová",J690,0)</f>
        <v>0</v>
      </c>
      <c r="BJ690" s="18" t="s">
        <v>134</v>
      </c>
      <c r="BK690" s="160">
        <f>ROUND(I690*H690,2)</f>
        <v>0</v>
      </c>
      <c r="BL690" s="18" t="s">
        <v>238</v>
      </c>
      <c r="BM690" s="159" t="s">
        <v>972</v>
      </c>
    </row>
    <row r="691" spans="1:65" s="14" customFormat="1">
      <c r="B691" s="169"/>
      <c r="D691" s="162" t="s">
        <v>136</v>
      </c>
      <c r="E691" s="170" t="s">
        <v>1</v>
      </c>
      <c r="F691" s="171" t="s">
        <v>973</v>
      </c>
      <c r="H691" s="172">
        <v>35.5</v>
      </c>
      <c r="I691" s="173"/>
      <c r="L691" s="169"/>
      <c r="M691" s="174"/>
      <c r="N691" s="175"/>
      <c r="O691" s="175"/>
      <c r="P691" s="175"/>
      <c r="Q691" s="175"/>
      <c r="R691" s="175"/>
      <c r="S691" s="175"/>
      <c r="T691" s="176"/>
      <c r="AT691" s="170" t="s">
        <v>136</v>
      </c>
      <c r="AU691" s="170" t="s">
        <v>134</v>
      </c>
      <c r="AV691" s="14" t="s">
        <v>134</v>
      </c>
      <c r="AW691" s="14" t="s">
        <v>31</v>
      </c>
      <c r="AX691" s="14" t="s">
        <v>81</v>
      </c>
      <c r="AY691" s="170" t="s">
        <v>127</v>
      </c>
    </row>
    <row r="692" spans="1:65" s="2" customFormat="1" ht="16.5" customHeight="1">
      <c r="A692" s="33"/>
      <c r="B692" s="146"/>
      <c r="C692" s="147" t="s">
        <v>974</v>
      </c>
      <c r="D692" s="147" t="s">
        <v>129</v>
      </c>
      <c r="E692" s="148" t="s">
        <v>975</v>
      </c>
      <c r="F692" s="149" t="s">
        <v>976</v>
      </c>
      <c r="G692" s="150" t="s">
        <v>680</v>
      </c>
      <c r="H692" s="151">
        <v>29</v>
      </c>
      <c r="I692" s="152"/>
      <c r="J692" s="153">
        <f>ROUND(I692*H692,2)</f>
        <v>0</v>
      </c>
      <c r="K692" s="154"/>
      <c r="L692" s="34"/>
      <c r="M692" s="155" t="s">
        <v>1</v>
      </c>
      <c r="N692" s="156" t="s">
        <v>40</v>
      </c>
      <c r="O692" s="60"/>
      <c r="P692" s="157">
        <f>O692*H692</f>
        <v>0</v>
      </c>
      <c r="Q692" s="157">
        <v>2.1000000000000001E-4</v>
      </c>
      <c r="R692" s="157">
        <f>Q692*H692</f>
        <v>6.0899999999999999E-3</v>
      </c>
      <c r="S692" s="157">
        <v>0</v>
      </c>
      <c r="T692" s="158">
        <f>S692*H692</f>
        <v>0</v>
      </c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R692" s="159" t="s">
        <v>238</v>
      </c>
      <c r="AT692" s="159" t="s">
        <v>129</v>
      </c>
      <c r="AU692" s="159" t="s">
        <v>134</v>
      </c>
      <c r="AY692" s="18" t="s">
        <v>127</v>
      </c>
      <c r="BE692" s="160">
        <f>IF(N692="základná",J692,0)</f>
        <v>0</v>
      </c>
      <c r="BF692" s="160">
        <f>IF(N692="znížená",J692,0)</f>
        <v>0</v>
      </c>
      <c r="BG692" s="160">
        <f>IF(N692="zákl. prenesená",J692,0)</f>
        <v>0</v>
      </c>
      <c r="BH692" s="160">
        <f>IF(N692="zníž. prenesená",J692,0)</f>
        <v>0</v>
      </c>
      <c r="BI692" s="160">
        <f>IF(N692="nulová",J692,0)</f>
        <v>0</v>
      </c>
      <c r="BJ692" s="18" t="s">
        <v>134</v>
      </c>
      <c r="BK692" s="160">
        <f>ROUND(I692*H692,2)</f>
        <v>0</v>
      </c>
      <c r="BL692" s="18" t="s">
        <v>238</v>
      </c>
      <c r="BM692" s="159" t="s">
        <v>977</v>
      </c>
    </row>
    <row r="693" spans="1:65" s="14" customFormat="1">
      <c r="B693" s="169"/>
      <c r="D693" s="162" t="s">
        <v>136</v>
      </c>
      <c r="E693" s="170" t="s">
        <v>1</v>
      </c>
      <c r="F693" s="171" t="s">
        <v>978</v>
      </c>
      <c r="H693" s="172">
        <v>29</v>
      </c>
      <c r="I693" s="173"/>
      <c r="L693" s="169"/>
      <c r="M693" s="174"/>
      <c r="N693" s="175"/>
      <c r="O693" s="175"/>
      <c r="P693" s="175"/>
      <c r="Q693" s="175"/>
      <c r="R693" s="175"/>
      <c r="S693" s="175"/>
      <c r="T693" s="176"/>
      <c r="AT693" s="170" t="s">
        <v>136</v>
      </c>
      <c r="AU693" s="170" t="s">
        <v>134</v>
      </c>
      <c r="AV693" s="14" t="s">
        <v>134</v>
      </c>
      <c r="AW693" s="14" t="s">
        <v>31</v>
      </c>
      <c r="AX693" s="14" t="s">
        <v>81</v>
      </c>
      <c r="AY693" s="170" t="s">
        <v>127</v>
      </c>
    </row>
    <row r="694" spans="1:65" s="2" customFormat="1" ht="24.2" customHeight="1">
      <c r="A694" s="33"/>
      <c r="B694" s="146"/>
      <c r="C694" s="147" t="s">
        <v>979</v>
      </c>
      <c r="D694" s="147" t="s">
        <v>129</v>
      </c>
      <c r="E694" s="148" t="s">
        <v>980</v>
      </c>
      <c r="F694" s="149" t="s">
        <v>981</v>
      </c>
      <c r="G694" s="150" t="s">
        <v>768</v>
      </c>
      <c r="H694" s="204"/>
      <c r="I694" s="152"/>
      <c r="J694" s="153">
        <f>ROUND(I694*H694,2)</f>
        <v>0</v>
      </c>
      <c r="K694" s="154"/>
      <c r="L694" s="34"/>
      <c r="M694" s="155" t="s">
        <v>1</v>
      </c>
      <c r="N694" s="156" t="s">
        <v>40</v>
      </c>
      <c r="O694" s="60"/>
      <c r="P694" s="157">
        <f>O694*H694</f>
        <v>0</v>
      </c>
      <c r="Q694" s="157">
        <v>0</v>
      </c>
      <c r="R694" s="157">
        <f>Q694*H694</f>
        <v>0</v>
      </c>
      <c r="S694" s="157">
        <v>0</v>
      </c>
      <c r="T694" s="158">
        <f>S694*H694</f>
        <v>0</v>
      </c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R694" s="159" t="s">
        <v>238</v>
      </c>
      <c r="AT694" s="159" t="s">
        <v>129</v>
      </c>
      <c r="AU694" s="159" t="s">
        <v>134</v>
      </c>
      <c r="AY694" s="18" t="s">
        <v>127</v>
      </c>
      <c r="BE694" s="160">
        <f>IF(N694="základná",J694,0)</f>
        <v>0</v>
      </c>
      <c r="BF694" s="160">
        <f>IF(N694="znížená",J694,0)</f>
        <v>0</v>
      </c>
      <c r="BG694" s="160">
        <f>IF(N694="zákl. prenesená",J694,0)</f>
        <v>0</v>
      </c>
      <c r="BH694" s="160">
        <f>IF(N694="zníž. prenesená",J694,0)</f>
        <v>0</v>
      </c>
      <c r="BI694" s="160">
        <f>IF(N694="nulová",J694,0)</f>
        <v>0</v>
      </c>
      <c r="BJ694" s="18" t="s">
        <v>134</v>
      </c>
      <c r="BK694" s="160">
        <f>ROUND(I694*H694,2)</f>
        <v>0</v>
      </c>
      <c r="BL694" s="18" t="s">
        <v>238</v>
      </c>
      <c r="BM694" s="159" t="s">
        <v>982</v>
      </c>
    </row>
    <row r="695" spans="1:65" s="12" customFormat="1" ht="22.7" customHeight="1">
      <c r="B695" s="133"/>
      <c r="D695" s="134" t="s">
        <v>73</v>
      </c>
      <c r="E695" s="144" t="s">
        <v>983</v>
      </c>
      <c r="F695" s="144" t="s">
        <v>984</v>
      </c>
      <c r="I695" s="136"/>
      <c r="J695" s="145">
        <f>BK695</f>
        <v>0</v>
      </c>
      <c r="L695" s="133"/>
      <c r="M695" s="138"/>
      <c r="N695" s="139"/>
      <c r="O695" s="139"/>
      <c r="P695" s="140">
        <f>SUM(P696:P699)</f>
        <v>0</v>
      </c>
      <c r="Q695" s="139"/>
      <c r="R695" s="140">
        <f>SUM(R696:R699)</f>
        <v>3.8826600000000003E-2</v>
      </c>
      <c r="S695" s="139"/>
      <c r="T695" s="141">
        <f>SUM(T696:T699)</f>
        <v>0</v>
      </c>
      <c r="AR695" s="134" t="s">
        <v>134</v>
      </c>
      <c r="AT695" s="142" t="s">
        <v>73</v>
      </c>
      <c r="AU695" s="142" t="s">
        <v>81</v>
      </c>
      <c r="AY695" s="134" t="s">
        <v>127</v>
      </c>
      <c r="BK695" s="143">
        <f>SUM(BK696:BK699)</f>
        <v>0</v>
      </c>
    </row>
    <row r="696" spans="1:65" s="2" customFormat="1" ht="16.5" customHeight="1">
      <c r="A696" s="33"/>
      <c r="B696" s="146"/>
      <c r="C696" s="147" t="s">
        <v>985</v>
      </c>
      <c r="D696" s="147" t="s">
        <v>129</v>
      </c>
      <c r="E696" s="148" t="s">
        <v>986</v>
      </c>
      <c r="F696" s="149" t="s">
        <v>987</v>
      </c>
      <c r="G696" s="150" t="s">
        <v>309</v>
      </c>
      <c r="H696" s="151">
        <v>1</v>
      </c>
      <c r="I696" s="152"/>
      <c r="J696" s="153">
        <f>ROUND(I696*H696,2)</f>
        <v>0</v>
      </c>
      <c r="K696" s="154"/>
      <c r="L696" s="34"/>
      <c r="M696" s="155" t="s">
        <v>1</v>
      </c>
      <c r="N696" s="156" t="s">
        <v>40</v>
      </c>
      <c r="O696" s="60"/>
      <c r="P696" s="157">
        <f>O696*H696</f>
        <v>0</v>
      </c>
      <c r="Q696" s="157">
        <v>4.6600000000000001E-5</v>
      </c>
      <c r="R696" s="157">
        <f>Q696*H696</f>
        <v>4.6600000000000001E-5</v>
      </c>
      <c r="S696" s="157">
        <v>0</v>
      </c>
      <c r="T696" s="158">
        <f>S696*H696</f>
        <v>0</v>
      </c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R696" s="159" t="s">
        <v>238</v>
      </c>
      <c r="AT696" s="159" t="s">
        <v>129</v>
      </c>
      <c r="AU696" s="159" t="s">
        <v>134</v>
      </c>
      <c r="AY696" s="18" t="s">
        <v>127</v>
      </c>
      <c r="BE696" s="160">
        <f>IF(N696="základná",J696,0)</f>
        <v>0</v>
      </c>
      <c r="BF696" s="160">
        <f>IF(N696="znížená",J696,0)</f>
        <v>0</v>
      </c>
      <c r="BG696" s="160">
        <f>IF(N696="zákl. prenesená",J696,0)</f>
        <v>0</v>
      </c>
      <c r="BH696" s="160">
        <f>IF(N696="zníž. prenesená",J696,0)</f>
        <v>0</v>
      </c>
      <c r="BI696" s="160">
        <f>IF(N696="nulová",J696,0)</f>
        <v>0</v>
      </c>
      <c r="BJ696" s="18" t="s">
        <v>134</v>
      </c>
      <c r="BK696" s="160">
        <f>ROUND(I696*H696,2)</f>
        <v>0</v>
      </c>
      <c r="BL696" s="18" t="s">
        <v>238</v>
      </c>
      <c r="BM696" s="159" t="s">
        <v>988</v>
      </c>
    </row>
    <row r="697" spans="1:65" s="2" customFormat="1" ht="24.2" customHeight="1">
      <c r="A697" s="33"/>
      <c r="B697" s="146"/>
      <c r="C697" s="193" t="s">
        <v>989</v>
      </c>
      <c r="D697" s="193" t="s">
        <v>522</v>
      </c>
      <c r="E697" s="194" t="s">
        <v>990</v>
      </c>
      <c r="F697" s="195" t="s">
        <v>991</v>
      </c>
      <c r="G697" s="196" t="s">
        <v>309</v>
      </c>
      <c r="H697" s="197">
        <v>1</v>
      </c>
      <c r="I697" s="198"/>
      <c r="J697" s="199">
        <f>ROUND(I697*H697,2)</f>
        <v>0</v>
      </c>
      <c r="K697" s="200"/>
      <c r="L697" s="201"/>
      <c r="M697" s="202" t="s">
        <v>1</v>
      </c>
      <c r="N697" s="203" t="s">
        <v>40</v>
      </c>
      <c r="O697" s="60"/>
      <c r="P697" s="157">
        <f>O697*H697</f>
        <v>0</v>
      </c>
      <c r="Q697" s="157">
        <v>3.8730000000000001E-2</v>
      </c>
      <c r="R697" s="157">
        <f>Q697*H697</f>
        <v>3.8730000000000001E-2</v>
      </c>
      <c r="S697" s="157">
        <v>0</v>
      </c>
      <c r="T697" s="158">
        <f>S697*H697</f>
        <v>0</v>
      </c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R697" s="159" t="s">
        <v>340</v>
      </c>
      <c r="AT697" s="159" t="s">
        <v>522</v>
      </c>
      <c r="AU697" s="159" t="s">
        <v>134</v>
      </c>
      <c r="AY697" s="18" t="s">
        <v>127</v>
      </c>
      <c r="BE697" s="160">
        <f>IF(N697="základná",J697,0)</f>
        <v>0</v>
      </c>
      <c r="BF697" s="160">
        <f>IF(N697="znížená",J697,0)</f>
        <v>0</v>
      </c>
      <c r="BG697" s="160">
        <f>IF(N697="zákl. prenesená",J697,0)</f>
        <v>0</v>
      </c>
      <c r="BH697" s="160">
        <f>IF(N697="zníž. prenesená",J697,0)</f>
        <v>0</v>
      </c>
      <c r="BI697" s="160">
        <f>IF(N697="nulová",J697,0)</f>
        <v>0</v>
      </c>
      <c r="BJ697" s="18" t="s">
        <v>134</v>
      </c>
      <c r="BK697" s="160">
        <f>ROUND(I697*H697,2)</f>
        <v>0</v>
      </c>
      <c r="BL697" s="18" t="s">
        <v>238</v>
      </c>
      <c r="BM697" s="159" t="s">
        <v>992</v>
      </c>
    </row>
    <row r="698" spans="1:65" s="2" customFormat="1" ht="21.75" customHeight="1">
      <c r="A698" s="33"/>
      <c r="B698" s="146"/>
      <c r="C698" s="147" t="s">
        <v>993</v>
      </c>
      <c r="D698" s="147" t="s">
        <v>129</v>
      </c>
      <c r="E698" s="148" t="s">
        <v>994</v>
      </c>
      <c r="F698" s="149" t="s">
        <v>995</v>
      </c>
      <c r="G698" s="150" t="s">
        <v>309</v>
      </c>
      <c r="H698" s="151">
        <v>1</v>
      </c>
      <c r="I698" s="152"/>
      <c r="J698" s="153">
        <f>ROUND(I698*H698,2)</f>
        <v>0</v>
      </c>
      <c r="K698" s="154"/>
      <c r="L698" s="34"/>
      <c r="M698" s="155" t="s">
        <v>1</v>
      </c>
      <c r="N698" s="156" t="s">
        <v>40</v>
      </c>
      <c r="O698" s="60"/>
      <c r="P698" s="157">
        <f>O698*H698</f>
        <v>0</v>
      </c>
      <c r="Q698" s="157">
        <v>5.0000000000000002E-5</v>
      </c>
      <c r="R698" s="157">
        <f>Q698*H698</f>
        <v>5.0000000000000002E-5</v>
      </c>
      <c r="S698" s="157">
        <v>0</v>
      </c>
      <c r="T698" s="158">
        <f>S698*H698</f>
        <v>0</v>
      </c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R698" s="159" t="s">
        <v>238</v>
      </c>
      <c r="AT698" s="159" t="s">
        <v>129</v>
      </c>
      <c r="AU698" s="159" t="s">
        <v>134</v>
      </c>
      <c r="AY698" s="18" t="s">
        <v>127</v>
      </c>
      <c r="BE698" s="160">
        <f>IF(N698="základná",J698,0)</f>
        <v>0</v>
      </c>
      <c r="BF698" s="160">
        <f>IF(N698="znížená",J698,0)</f>
        <v>0</v>
      </c>
      <c r="BG698" s="160">
        <f>IF(N698="zákl. prenesená",J698,0)</f>
        <v>0</v>
      </c>
      <c r="BH698" s="160">
        <f>IF(N698="zníž. prenesená",J698,0)</f>
        <v>0</v>
      </c>
      <c r="BI698" s="160">
        <f>IF(N698="nulová",J698,0)</f>
        <v>0</v>
      </c>
      <c r="BJ698" s="18" t="s">
        <v>134</v>
      </c>
      <c r="BK698" s="160">
        <f>ROUND(I698*H698,2)</f>
        <v>0</v>
      </c>
      <c r="BL698" s="18" t="s">
        <v>238</v>
      </c>
      <c r="BM698" s="159" t="s">
        <v>996</v>
      </c>
    </row>
    <row r="699" spans="1:65" s="2" customFormat="1" ht="24.2" customHeight="1">
      <c r="A699" s="33"/>
      <c r="B699" s="146"/>
      <c r="C699" s="147" t="s">
        <v>997</v>
      </c>
      <c r="D699" s="147" t="s">
        <v>129</v>
      </c>
      <c r="E699" s="148" t="s">
        <v>998</v>
      </c>
      <c r="F699" s="149" t="s">
        <v>999</v>
      </c>
      <c r="G699" s="150" t="s">
        <v>188</v>
      </c>
      <c r="H699" s="151">
        <v>3.9E-2</v>
      </c>
      <c r="I699" s="152"/>
      <c r="J699" s="153">
        <f>ROUND(I699*H699,2)</f>
        <v>0</v>
      </c>
      <c r="K699" s="154"/>
      <c r="L699" s="34"/>
      <c r="M699" s="155" t="s">
        <v>1</v>
      </c>
      <c r="N699" s="156" t="s">
        <v>40</v>
      </c>
      <c r="O699" s="60"/>
      <c r="P699" s="157">
        <f>O699*H699</f>
        <v>0</v>
      </c>
      <c r="Q699" s="157">
        <v>0</v>
      </c>
      <c r="R699" s="157">
        <f>Q699*H699</f>
        <v>0</v>
      </c>
      <c r="S699" s="157">
        <v>0</v>
      </c>
      <c r="T699" s="158">
        <f>S699*H699</f>
        <v>0</v>
      </c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R699" s="159" t="s">
        <v>238</v>
      </c>
      <c r="AT699" s="159" t="s">
        <v>129</v>
      </c>
      <c r="AU699" s="159" t="s">
        <v>134</v>
      </c>
      <c r="AY699" s="18" t="s">
        <v>127</v>
      </c>
      <c r="BE699" s="160">
        <f>IF(N699="základná",J699,0)</f>
        <v>0</v>
      </c>
      <c r="BF699" s="160">
        <f>IF(N699="znížená",J699,0)</f>
        <v>0</v>
      </c>
      <c r="BG699" s="160">
        <f>IF(N699="zákl. prenesená",J699,0)</f>
        <v>0</v>
      </c>
      <c r="BH699" s="160">
        <f>IF(N699="zníž. prenesená",J699,0)</f>
        <v>0</v>
      </c>
      <c r="BI699" s="160">
        <f>IF(N699="nulová",J699,0)</f>
        <v>0</v>
      </c>
      <c r="BJ699" s="18" t="s">
        <v>134</v>
      </c>
      <c r="BK699" s="160">
        <f>ROUND(I699*H699,2)</f>
        <v>0</v>
      </c>
      <c r="BL699" s="18" t="s">
        <v>238</v>
      </c>
      <c r="BM699" s="159" t="s">
        <v>1000</v>
      </c>
    </row>
    <row r="700" spans="1:65" s="12" customFormat="1" ht="22.7" customHeight="1">
      <c r="B700" s="133"/>
      <c r="D700" s="134" t="s">
        <v>73</v>
      </c>
      <c r="E700" s="144" t="s">
        <v>1001</v>
      </c>
      <c r="F700" s="144" t="s">
        <v>1002</v>
      </c>
      <c r="I700" s="136"/>
      <c r="J700" s="145">
        <f>BK700</f>
        <v>0</v>
      </c>
      <c r="L700" s="133"/>
      <c r="M700" s="138"/>
      <c r="N700" s="139"/>
      <c r="O700" s="139"/>
      <c r="P700" s="140">
        <f>SUM(P701:P720)</f>
        <v>0</v>
      </c>
      <c r="Q700" s="139"/>
      <c r="R700" s="140">
        <f>SUM(R701:R720)</f>
        <v>5.8019508000000002</v>
      </c>
      <c r="S700" s="139"/>
      <c r="T700" s="141">
        <f>SUM(T701:T720)</f>
        <v>0</v>
      </c>
      <c r="AR700" s="134" t="s">
        <v>134</v>
      </c>
      <c r="AT700" s="142" t="s">
        <v>73</v>
      </c>
      <c r="AU700" s="142" t="s">
        <v>81</v>
      </c>
      <c r="AY700" s="134" t="s">
        <v>127</v>
      </c>
      <c r="BK700" s="143">
        <f>SUM(BK701:BK720)</f>
        <v>0</v>
      </c>
    </row>
    <row r="701" spans="1:65" s="2" customFormat="1" ht="24.2" customHeight="1">
      <c r="A701" s="33"/>
      <c r="B701" s="146"/>
      <c r="C701" s="147" t="s">
        <v>1003</v>
      </c>
      <c r="D701" s="147" t="s">
        <v>129</v>
      </c>
      <c r="E701" s="148" t="s">
        <v>1004</v>
      </c>
      <c r="F701" s="149" t="s">
        <v>1005</v>
      </c>
      <c r="G701" s="150" t="s">
        <v>194</v>
      </c>
      <c r="H701" s="151">
        <v>69.563999999999993</v>
      </c>
      <c r="I701" s="152"/>
      <c r="J701" s="153">
        <f>ROUND(I701*H701,2)</f>
        <v>0</v>
      </c>
      <c r="K701" s="154"/>
      <c r="L701" s="34"/>
      <c r="M701" s="155" t="s">
        <v>1</v>
      </c>
      <c r="N701" s="156" t="s">
        <v>40</v>
      </c>
      <c r="O701" s="60"/>
      <c r="P701" s="157">
        <f>O701*H701</f>
        <v>0</v>
      </c>
      <c r="Q701" s="157">
        <v>3.7499999999999999E-3</v>
      </c>
      <c r="R701" s="157">
        <f>Q701*H701</f>
        <v>0.26086499999999996</v>
      </c>
      <c r="S701" s="157">
        <v>0</v>
      </c>
      <c r="T701" s="158">
        <f>S701*H701</f>
        <v>0</v>
      </c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R701" s="159" t="s">
        <v>238</v>
      </c>
      <c r="AT701" s="159" t="s">
        <v>129</v>
      </c>
      <c r="AU701" s="159" t="s">
        <v>134</v>
      </c>
      <c r="AY701" s="18" t="s">
        <v>127</v>
      </c>
      <c r="BE701" s="160">
        <f>IF(N701="základná",J701,0)</f>
        <v>0</v>
      </c>
      <c r="BF701" s="160">
        <f>IF(N701="znížená",J701,0)</f>
        <v>0</v>
      </c>
      <c r="BG701" s="160">
        <f>IF(N701="zákl. prenesená",J701,0)</f>
        <v>0</v>
      </c>
      <c r="BH701" s="160">
        <f>IF(N701="zníž. prenesená",J701,0)</f>
        <v>0</v>
      </c>
      <c r="BI701" s="160">
        <f>IF(N701="nulová",J701,0)</f>
        <v>0</v>
      </c>
      <c r="BJ701" s="18" t="s">
        <v>134</v>
      </c>
      <c r="BK701" s="160">
        <f>ROUND(I701*H701,2)</f>
        <v>0</v>
      </c>
      <c r="BL701" s="18" t="s">
        <v>238</v>
      </c>
      <c r="BM701" s="159" t="s">
        <v>1006</v>
      </c>
    </row>
    <row r="702" spans="1:65" s="13" customFormat="1">
      <c r="B702" s="161"/>
      <c r="D702" s="162" t="s">
        <v>136</v>
      </c>
      <c r="E702" s="163" t="s">
        <v>1</v>
      </c>
      <c r="F702" s="164" t="s">
        <v>651</v>
      </c>
      <c r="H702" s="163" t="s">
        <v>1</v>
      </c>
      <c r="I702" s="165"/>
      <c r="L702" s="161"/>
      <c r="M702" s="166"/>
      <c r="N702" s="167"/>
      <c r="O702" s="167"/>
      <c r="P702" s="167"/>
      <c r="Q702" s="167"/>
      <c r="R702" s="167"/>
      <c r="S702" s="167"/>
      <c r="T702" s="168"/>
      <c r="AT702" s="163" t="s">
        <v>136</v>
      </c>
      <c r="AU702" s="163" t="s">
        <v>134</v>
      </c>
      <c r="AV702" s="13" t="s">
        <v>81</v>
      </c>
      <c r="AW702" s="13" t="s">
        <v>31</v>
      </c>
      <c r="AX702" s="13" t="s">
        <v>74</v>
      </c>
      <c r="AY702" s="163" t="s">
        <v>127</v>
      </c>
    </row>
    <row r="703" spans="1:65" s="14" customFormat="1">
      <c r="B703" s="169"/>
      <c r="D703" s="162" t="s">
        <v>136</v>
      </c>
      <c r="E703" s="170" t="s">
        <v>1</v>
      </c>
      <c r="F703" s="171" t="s">
        <v>652</v>
      </c>
      <c r="H703" s="172">
        <v>34.781999999999996</v>
      </c>
      <c r="I703" s="173"/>
      <c r="L703" s="169"/>
      <c r="M703" s="174"/>
      <c r="N703" s="175"/>
      <c r="O703" s="175"/>
      <c r="P703" s="175"/>
      <c r="Q703" s="175"/>
      <c r="R703" s="175"/>
      <c r="S703" s="175"/>
      <c r="T703" s="176"/>
      <c r="AT703" s="170" t="s">
        <v>136</v>
      </c>
      <c r="AU703" s="170" t="s">
        <v>134</v>
      </c>
      <c r="AV703" s="14" t="s">
        <v>134</v>
      </c>
      <c r="AW703" s="14" t="s">
        <v>31</v>
      </c>
      <c r="AX703" s="14" t="s">
        <v>74</v>
      </c>
      <c r="AY703" s="170" t="s">
        <v>127</v>
      </c>
    </row>
    <row r="704" spans="1:65" s="14" customFormat="1">
      <c r="B704" s="169"/>
      <c r="D704" s="162" t="s">
        <v>136</v>
      </c>
      <c r="E704" s="170" t="s">
        <v>1</v>
      </c>
      <c r="F704" s="171" t="s">
        <v>652</v>
      </c>
      <c r="H704" s="172">
        <v>34.781999999999996</v>
      </c>
      <c r="I704" s="173"/>
      <c r="L704" s="169"/>
      <c r="M704" s="174"/>
      <c r="N704" s="175"/>
      <c r="O704" s="175"/>
      <c r="P704" s="175"/>
      <c r="Q704" s="175"/>
      <c r="R704" s="175"/>
      <c r="S704" s="175"/>
      <c r="T704" s="176"/>
      <c r="AT704" s="170" t="s">
        <v>136</v>
      </c>
      <c r="AU704" s="170" t="s">
        <v>134</v>
      </c>
      <c r="AV704" s="14" t="s">
        <v>134</v>
      </c>
      <c r="AW704" s="14" t="s">
        <v>31</v>
      </c>
      <c r="AX704" s="14" t="s">
        <v>74</v>
      </c>
      <c r="AY704" s="170" t="s">
        <v>127</v>
      </c>
    </row>
    <row r="705" spans="1:65" s="15" customFormat="1">
      <c r="B705" s="177"/>
      <c r="D705" s="162" t="s">
        <v>136</v>
      </c>
      <c r="E705" s="178" t="s">
        <v>1</v>
      </c>
      <c r="F705" s="179" t="s">
        <v>142</v>
      </c>
      <c r="H705" s="180">
        <v>69.563999999999993</v>
      </c>
      <c r="I705" s="181"/>
      <c r="L705" s="177"/>
      <c r="M705" s="182"/>
      <c r="N705" s="183"/>
      <c r="O705" s="183"/>
      <c r="P705" s="183"/>
      <c r="Q705" s="183"/>
      <c r="R705" s="183"/>
      <c r="S705" s="183"/>
      <c r="T705" s="184"/>
      <c r="AT705" s="178" t="s">
        <v>136</v>
      </c>
      <c r="AU705" s="178" t="s">
        <v>134</v>
      </c>
      <c r="AV705" s="15" t="s">
        <v>133</v>
      </c>
      <c r="AW705" s="15" t="s">
        <v>31</v>
      </c>
      <c r="AX705" s="15" t="s">
        <v>81</v>
      </c>
      <c r="AY705" s="178" t="s">
        <v>127</v>
      </c>
    </row>
    <row r="706" spans="1:65" s="2" customFormat="1" ht="16.5" customHeight="1">
      <c r="A706" s="33"/>
      <c r="B706" s="146"/>
      <c r="C706" s="147" t="s">
        <v>1007</v>
      </c>
      <c r="D706" s="147" t="s">
        <v>129</v>
      </c>
      <c r="E706" s="148" t="s">
        <v>1008</v>
      </c>
      <c r="F706" s="149" t="s">
        <v>1009</v>
      </c>
      <c r="G706" s="150" t="s">
        <v>680</v>
      </c>
      <c r="H706" s="151">
        <v>23</v>
      </c>
      <c r="I706" s="152"/>
      <c r="J706" s="153">
        <f>ROUND(I706*H706,2)</f>
        <v>0</v>
      </c>
      <c r="K706" s="154"/>
      <c r="L706" s="34"/>
      <c r="M706" s="155" t="s">
        <v>1</v>
      </c>
      <c r="N706" s="156" t="s">
        <v>40</v>
      </c>
      <c r="O706" s="60"/>
      <c r="P706" s="157">
        <f>O706*H706</f>
        <v>0</v>
      </c>
      <c r="Q706" s="157">
        <v>6.2909999999999995E-4</v>
      </c>
      <c r="R706" s="157">
        <f>Q706*H706</f>
        <v>1.4469299999999999E-2</v>
      </c>
      <c r="S706" s="157">
        <v>0</v>
      </c>
      <c r="T706" s="158">
        <f>S706*H706</f>
        <v>0</v>
      </c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R706" s="159" t="s">
        <v>238</v>
      </c>
      <c r="AT706" s="159" t="s">
        <v>129</v>
      </c>
      <c r="AU706" s="159" t="s">
        <v>134</v>
      </c>
      <c r="AY706" s="18" t="s">
        <v>127</v>
      </c>
      <c r="BE706" s="160">
        <f>IF(N706="základná",J706,0)</f>
        <v>0</v>
      </c>
      <c r="BF706" s="160">
        <f>IF(N706="znížená",J706,0)</f>
        <v>0</v>
      </c>
      <c r="BG706" s="160">
        <f>IF(N706="zákl. prenesená",J706,0)</f>
        <v>0</v>
      </c>
      <c r="BH706" s="160">
        <f>IF(N706="zníž. prenesená",J706,0)</f>
        <v>0</v>
      </c>
      <c r="BI706" s="160">
        <f>IF(N706="nulová",J706,0)</f>
        <v>0</v>
      </c>
      <c r="BJ706" s="18" t="s">
        <v>134</v>
      </c>
      <c r="BK706" s="160">
        <f>ROUND(I706*H706,2)</f>
        <v>0</v>
      </c>
      <c r="BL706" s="18" t="s">
        <v>238</v>
      </c>
      <c r="BM706" s="159" t="s">
        <v>1010</v>
      </c>
    </row>
    <row r="707" spans="1:65" s="2" customFormat="1" ht="33" customHeight="1">
      <c r="A707" s="33"/>
      <c r="B707" s="146"/>
      <c r="C707" s="147" t="s">
        <v>1011</v>
      </c>
      <c r="D707" s="147" t="s">
        <v>129</v>
      </c>
      <c r="E707" s="148" t="s">
        <v>1012</v>
      </c>
      <c r="F707" s="149" t="s">
        <v>1013</v>
      </c>
      <c r="G707" s="150" t="s">
        <v>194</v>
      </c>
      <c r="H707" s="151">
        <v>101.2</v>
      </c>
      <c r="I707" s="152"/>
      <c r="J707" s="153">
        <f>ROUND(I707*H707,2)</f>
        <v>0</v>
      </c>
      <c r="K707" s="154"/>
      <c r="L707" s="34"/>
      <c r="M707" s="155" t="s">
        <v>1</v>
      </c>
      <c r="N707" s="156" t="s">
        <v>40</v>
      </c>
      <c r="O707" s="60"/>
      <c r="P707" s="157">
        <f>O707*H707</f>
        <v>0</v>
      </c>
      <c r="Q707" s="157">
        <v>3.2000000000000002E-3</v>
      </c>
      <c r="R707" s="157">
        <f>Q707*H707</f>
        <v>0.32384000000000002</v>
      </c>
      <c r="S707" s="157">
        <v>0</v>
      </c>
      <c r="T707" s="158">
        <f>S707*H707</f>
        <v>0</v>
      </c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R707" s="159" t="s">
        <v>238</v>
      </c>
      <c r="AT707" s="159" t="s">
        <v>129</v>
      </c>
      <c r="AU707" s="159" t="s">
        <v>134</v>
      </c>
      <c r="AY707" s="18" t="s">
        <v>127</v>
      </c>
      <c r="BE707" s="160">
        <f>IF(N707="základná",J707,0)</f>
        <v>0</v>
      </c>
      <c r="BF707" s="160">
        <f>IF(N707="znížená",J707,0)</f>
        <v>0</v>
      </c>
      <c r="BG707" s="160">
        <f>IF(N707="zákl. prenesená",J707,0)</f>
        <v>0</v>
      </c>
      <c r="BH707" s="160">
        <f>IF(N707="zníž. prenesená",J707,0)</f>
        <v>0</v>
      </c>
      <c r="BI707" s="160">
        <f>IF(N707="nulová",J707,0)</f>
        <v>0</v>
      </c>
      <c r="BJ707" s="18" t="s">
        <v>134</v>
      </c>
      <c r="BK707" s="160">
        <f>ROUND(I707*H707,2)</f>
        <v>0</v>
      </c>
      <c r="BL707" s="18" t="s">
        <v>238</v>
      </c>
      <c r="BM707" s="159" t="s">
        <v>1014</v>
      </c>
    </row>
    <row r="708" spans="1:65" s="14" customFormat="1">
      <c r="B708" s="169"/>
      <c r="D708" s="162" t="s">
        <v>136</v>
      </c>
      <c r="E708" s="170" t="s">
        <v>1</v>
      </c>
      <c r="F708" s="171" t="s">
        <v>1015</v>
      </c>
      <c r="H708" s="172">
        <v>101.2</v>
      </c>
      <c r="I708" s="173"/>
      <c r="L708" s="169"/>
      <c r="M708" s="174"/>
      <c r="N708" s="175"/>
      <c r="O708" s="175"/>
      <c r="P708" s="175"/>
      <c r="Q708" s="175"/>
      <c r="R708" s="175"/>
      <c r="S708" s="175"/>
      <c r="T708" s="176"/>
      <c r="AT708" s="170" t="s">
        <v>136</v>
      </c>
      <c r="AU708" s="170" t="s">
        <v>134</v>
      </c>
      <c r="AV708" s="14" t="s">
        <v>134</v>
      </c>
      <c r="AW708" s="14" t="s">
        <v>31</v>
      </c>
      <c r="AX708" s="14" t="s">
        <v>81</v>
      </c>
      <c r="AY708" s="170" t="s">
        <v>127</v>
      </c>
    </row>
    <row r="709" spans="1:65" s="2" customFormat="1" ht="16.5" customHeight="1">
      <c r="A709" s="33"/>
      <c r="B709" s="146"/>
      <c r="C709" s="193" t="s">
        <v>1016</v>
      </c>
      <c r="D709" s="193" t="s">
        <v>522</v>
      </c>
      <c r="E709" s="194" t="s">
        <v>1017</v>
      </c>
      <c r="F709" s="195" t="s">
        <v>1018</v>
      </c>
      <c r="G709" s="196" t="s">
        <v>194</v>
      </c>
      <c r="H709" s="197">
        <v>105.248</v>
      </c>
      <c r="I709" s="198"/>
      <c r="J709" s="199">
        <f>ROUND(I709*H709,2)</f>
        <v>0</v>
      </c>
      <c r="K709" s="200"/>
      <c r="L709" s="201"/>
      <c r="M709" s="202" t="s">
        <v>1</v>
      </c>
      <c r="N709" s="203" t="s">
        <v>40</v>
      </c>
      <c r="O709" s="60"/>
      <c r="P709" s="157">
        <f>O709*H709</f>
        <v>0</v>
      </c>
      <c r="Q709" s="157">
        <v>1.9199999999999998E-2</v>
      </c>
      <c r="R709" s="157">
        <f>Q709*H709</f>
        <v>2.0207615999999997</v>
      </c>
      <c r="S709" s="157">
        <v>0</v>
      </c>
      <c r="T709" s="158">
        <f>S709*H709</f>
        <v>0</v>
      </c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R709" s="159" t="s">
        <v>340</v>
      </c>
      <c r="AT709" s="159" t="s">
        <v>522</v>
      </c>
      <c r="AU709" s="159" t="s">
        <v>134</v>
      </c>
      <c r="AY709" s="18" t="s">
        <v>127</v>
      </c>
      <c r="BE709" s="160">
        <f>IF(N709="základná",J709,0)</f>
        <v>0</v>
      </c>
      <c r="BF709" s="160">
        <f>IF(N709="znížená",J709,0)</f>
        <v>0</v>
      </c>
      <c r="BG709" s="160">
        <f>IF(N709="zákl. prenesená",J709,0)</f>
        <v>0</v>
      </c>
      <c r="BH709" s="160">
        <f>IF(N709="zníž. prenesená",J709,0)</f>
        <v>0</v>
      </c>
      <c r="BI709" s="160">
        <f>IF(N709="nulová",J709,0)</f>
        <v>0</v>
      </c>
      <c r="BJ709" s="18" t="s">
        <v>134</v>
      </c>
      <c r="BK709" s="160">
        <f>ROUND(I709*H709,2)</f>
        <v>0</v>
      </c>
      <c r="BL709" s="18" t="s">
        <v>238</v>
      </c>
      <c r="BM709" s="159" t="s">
        <v>1019</v>
      </c>
    </row>
    <row r="710" spans="1:65" s="14" customFormat="1">
      <c r="B710" s="169"/>
      <c r="D710" s="162" t="s">
        <v>136</v>
      </c>
      <c r="F710" s="171" t="s">
        <v>1020</v>
      </c>
      <c r="H710" s="172">
        <v>105.248</v>
      </c>
      <c r="I710" s="173"/>
      <c r="L710" s="169"/>
      <c r="M710" s="174"/>
      <c r="N710" s="175"/>
      <c r="O710" s="175"/>
      <c r="P710" s="175"/>
      <c r="Q710" s="175"/>
      <c r="R710" s="175"/>
      <c r="S710" s="175"/>
      <c r="T710" s="176"/>
      <c r="AT710" s="170" t="s">
        <v>136</v>
      </c>
      <c r="AU710" s="170" t="s">
        <v>134</v>
      </c>
      <c r="AV710" s="14" t="s">
        <v>134</v>
      </c>
      <c r="AW710" s="14" t="s">
        <v>3</v>
      </c>
      <c r="AX710" s="14" t="s">
        <v>81</v>
      </c>
      <c r="AY710" s="170" t="s">
        <v>127</v>
      </c>
    </row>
    <row r="711" spans="1:65" s="2" customFormat="1" ht="16.5" customHeight="1">
      <c r="A711" s="33"/>
      <c r="B711" s="146"/>
      <c r="C711" s="147" t="s">
        <v>1021</v>
      </c>
      <c r="D711" s="147" t="s">
        <v>129</v>
      </c>
      <c r="E711" s="148" t="s">
        <v>1022</v>
      </c>
      <c r="F711" s="149" t="s">
        <v>1023</v>
      </c>
      <c r="G711" s="150" t="s">
        <v>194</v>
      </c>
      <c r="H711" s="151">
        <v>85.31</v>
      </c>
      <c r="I711" s="152"/>
      <c r="J711" s="153">
        <f>ROUND(I711*H711,2)</f>
        <v>0</v>
      </c>
      <c r="K711" s="154"/>
      <c r="L711" s="34"/>
      <c r="M711" s="155" t="s">
        <v>1</v>
      </c>
      <c r="N711" s="156" t="s">
        <v>40</v>
      </c>
      <c r="O711" s="60"/>
      <c r="P711" s="157">
        <f>O711*H711</f>
        <v>0</v>
      </c>
      <c r="Q711" s="157">
        <v>3.8500000000000001E-3</v>
      </c>
      <c r="R711" s="157">
        <f>Q711*H711</f>
        <v>0.3284435</v>
      </c>
      <c r="S711" s="157">
        <v>0</v>
      </c>
      <c r="T711" s="158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59" t="s">
        <v>238</v>
      </c>
      <c r="AT711" s="159" t="s">
        <v>129</v>
      </c>
      <c r="AU711" s="159" t="s">
        <v>134</v>
      </c>
      <c r="AY711" s="18" t="s">
        <v>127</v>
      </c>
      <c r="BE711" s="160">
        <f>IF(N711="základná",J711,0)</f>
        <v>0</v>
      </c>
      <c r="BF711" s="160">
        <f>IF(N711="znížená",J711,0)</f>
        <v>0</v>
      </c>
      <c r="BG711" s="160">
        <f>IF(N711="zákl. prenesená",J711,0)</f>
        <v>0</v>
      </c>
      <c r="BH711" s="160">
        <f>IF(N711="zníž. prenesená",J711,0)</f>
        <v>0</v>
      </c>
      <c r="BI711" s="160">
        <f>IF(N711="nulová",J711,0)</f>
        <v>0</v>
      </c>
      <c r="BJ711" s="18" t="s">
        <v>134</v>
      </c>
      <c r="BK711" s="160">
        <f>ROUND(I711*H711,2)</f>
        <v>0</v>
      </c>
      <c r="BL711" s="18" t="s">
        <v>238</v>
      </c>
      <c r="BM711" s="159" t="s">
        <v>1024</v>
      </c>
    </row>
    <row r="712" spans="1:65" s="13" customFormat="1">
      <c r="B712" s="161"/>
      <c r="D712" s="162" t="s">
        <v>136</v>
      </c>
      <c r="E712" s="163" t="s">
        <v>1</v>
      </c>
      <c r="F712" s="164" t="s">
        <v>1025</v>
      </c>
      <c r="H712" s="163" t="s">
        <v>1</v>
      </c>
      <c r="I712" s="165"/>
      <c r="L712" s="161"/>
      <c r="M712" s="166"/>
      <c r="N712" s="167"/>
      <c r="O712" s="167"/>
      <c r="P712" s="167"/>
      <c r="Q712" s="167"/>
      <c r="R712" s="167"/>
      <c r="S712" s="167"/>
      <c r="T712" s="168"/>
      <c r="AT712" s="163" t="s">
        <v>136</v>
      </c>
      <c r="AU712" s="163" t="s">
        <v>134</v>
      </c>
      <c r="AV712" s="13" t="s">
        <v>81</v>
      </c>
      <c r="AW712" s="13" t="s">
        <v>31</v>
      </c>
      <c r="AX712" s="13" t="s">
        <v>74</v>
      </c>
      <c r="AY712" s="163" t="s">
        <v>127</v>
      </c>
    </row>
    <row r="713" spans="1:65" s="14" customFormat="1">
      <c r="B713" s="169"/>
      <c r="D713" s="162" t="s">
        <v>136</v>
      </c>
      <c r="E713" s="170" t="s">
        <v>1</v>
      </c>
      <c r="F713" s="171" t="s">
        <v>1026</v>
      </c>
      <c r="H713" s="172">
        <v>61.33</v>
      </c>
      <c r="I713" s="173"/>
      <c r="L713" s="169"/>
      <c r="M713" s="174"/>
      <c r="N713" s="175"/>
      <c r="O713" s="175"/>
      <c r="P713" s="175"/>
      <c r="Q713" s="175"/>
      <c r="R713" s="175"/>
      <c r="S713" s="175"/>
      <c r="T713" s="176"/>
      <c r="AT713" s="170" t="s">
        <v>136</v>
      </c>
      <c r="AU713" s="170" t="s">
        <v>134</v>
      </c>
      <c r="AV713" s="14" t="s">
        <v>134</v>
      </c>
      <c r="AW713" s="14" t="s">
        <v>31</v>
      </c>
      <c r="AX713" s="14" t="s">
        <v>74</v>
      </c>
      <c r="AY713" s="170" t="s">
        <v>127</v>
      </c>
    </row>
    <row r="714" spans="1:65" s="13" customFormat="1">
      <c r="B714" s="161"/>
      <c r="D714" s="162" t="s">
        <v>136</v>
      </c>
      <c r="E714" s="163" t="s">
        <v>1</v>
      </c>
      <c r="F714" s="164" t="s">
        <v>1027</v>
      </c>
      <c r="H714" s="163" t="s">
        <v>1</v>
      </c>
      <c r="I714" s="165"/>
      <c r="L714" s="161"/>
      <c r="M714" s="166"/>
      <c r="N714" s="167"/>
      <c r="O714" s="167"/>
      <c r="P714" s="167"/>
      <c r="Q714" s="167"/>
      <c r="R714" s="167"/>
      <c r="S714" s="167"/>
      <c r="T714" s="168"/>
      <c r="AT714" s="163" t="s">
        <v>136</v>
      </c>
      <c r="AU714" s="163" t="s">
        <v>134</v>
      </c>
      <c r="AV714" s="13" t="s">
        <v>81</v>
      </c>
      <c r="AW714" s="13" t="s">
        <v>31</v>
      </c>
      <c r="AX714" s="13" t="s">
        <v>74</v>
      </c>
      <c r="AY714" s="163" t="s">
        <v>127</v>
      </c>
    </row>
    <row r="715" spans="1:65" s="14" customFormat="1">
      <c r="B715" s="169"/>
      <c r="D715" s="162" t="s">
        <v>136</v>
      </c>
      <c r="E715" s="170" t="s">
        <v>1</v>
      </c>
      <c r="F715" s="171" t="s">
        <v>1028</v>
      </c>
      <c r="H715" s="172">
        <v>11.56</v>
      </c>
      <c r="I715" s="173"/>
      <c r="L715" s="169"/>
      <c r="M715" s="174"/>
      <c r="N715" s="175"/>
      <c r="O715" s="175"/>
      <c r="P715" s="175"/>
      <c r="Q715" s="175"/>
      <c r="R715" s="175"/>
      <c r="S715" s="175"/>
      <c r="T715" s="176"/>
      <c r="AT715" s="170" t="s">
        <v>136</v>
      </c>
      <c r="AU715" s="170" t="s">
        <v>134</v>
      </c>
      <c r="AV715" s="14" t="s">
        <v>134</v>
      </c>
      <c r="AW715" s="14" t="s">
        <v>31</v>
      </c>
      <c r="AX715" s="14" t="s">
        <v>74</v>
      </c>
      <c r="AY715" s="170" t="s">
        <v>127</v>
      </c>
    </row>
    <row r="716" spans="1:65" s="14" customFormat="1">
      <c r="B716" s="169"/>
      <c r="D716" s="162" t="s">
        <v>136</v>
      </c>
      <c r="E716" s="170" t="s">
        <v>1</v>
      </c>
      <c r="F716" s="171" t="s">
        <v>1029</v>
      </c>
      <c r="H716" s="172">
        <v>12.42</v>
      </c>
      <c r="I716" s="173"/>
      <c r="L716" s="169"/>
      <c r="M716" s="174"/>
      <c r="N716" s="175"/>
      <c r="O716" s="175"/>
      <c r="P716" s="175"/>
      <c r="Q716" s="175"/>
      <c r="R716" s="175"/>
      <c r="S716" s="175"/>
      <c r="T716" s="176"/>
      <c r="AT716" s="170" t="s">
        <v>136</v>
      </c>
      <c r="AU716" s="170" t="s">
        <v>134</v>
      </c>
      <c r="AV716" s="14" t="s">
        <v>134</v>
      </c>
      <c r="AW716" s="14" t="s">
        <v>31</v>
      </c>
      <c r="AX716" s="14" t="s">
        <v>74</v>
      </c>
      <c r="AY716" s="170" t="s">
        <v>127</v>
      </c>
    </row>
    <row r="717" spans="1:65" s="15" customFormat="1">
      <c r="B717" s="177"/>
      <c r="D717" s="162" t="s">
        <v>136</v>
      </c>
      <c r="E717" s="178" t="s">
        <v>1</v>
      </c>
      <c r="F717" s="179" t="s">
        <v>142</v>
      </c>
      <c r="H717" s="180">
        <v>85.31</v>
      </c>
      <c r="I717" s="181"/>
      <c r="L717" s="177"/>
      <c r="M717" s="182"/>
      <c r="N717" s="183"/>
      <c r="O717" s="183"/>
      <c r="P717" s="183"/>
      <c r="Q717" s="183"/>
      <c r="R717" s="183"/>
      <c r="S717" s="183"/>
      <c r="T717" s="184"/>
      <c r="AT717" s="178" t="s">
        <v>136</v>
      </c>
      <c r="AU717" s="178" t="s">
        <v>134</v>
      </c>
      <c r="AV717" s="15" t="s">
        <v>133</v>
      </c>
      <c r="AW717" s="15" t="s">
        <v>31</v>
      </c>
      <c r="AX717" s="15" t="s">
        <v>81</v>
      </c>
      <c r="AY717" s="178" t="s">
        <v>127</v>
      </c>
    </row>
    <row r="718" spans="1:65" s="2" customFormat="1" ht="16.5" customHeight="1">
      <c r="A718" s="33"/>
      <c r="B718" s="146"/>
      <c r="C718" s="193" t="s">
        <v>1030</v>
      </c>
      <c r="D718" s="193" t="s">
        <v>522</v>
      </c>
      <c r="E718" s="194" t="s">
        <v>1031</v>
      </c>
      <c r="F718" s="195" t="s">
        <v>1032</v>
      </c>
      <c r="G718" s="196" t="s">
        <v>194</v>
      </c>
      <c r="H718" s="197">
        <v>160.31299999999999</v>
      </c>
      <c r="I718" s="198"/>
      <c r="J718" s="199">
        <f>ROUND(I718*H718,2)</f>
        <v>0</v>
      </c>
      <c r="K718" s="200"/>
      <c r="L718" s="201"/>
      <c r="M718" s="202" t="s">
        <v>1</v>
      </c>
      <c r="N718" s="203" t="s">
        <v>40</v>
      </c>
      <c r="O718" s="60"/>
      <c r="P718" s="157">
        <f>O718*H718</f>
        <v>0</v>
      </c>
      <c r="Q718" s="157">
        <v>1.78E-2</v>
      </c>
      <c r="R718" s="157">
        <f>Q718*H718</f>
        <v>2.8535713999999999</v>
      </c>
      <c r="S718" s="157">
        <v>0</v>
      </c>
      <c r="T718" s="158">
        <f>S718*H718</f>
        <v>0</v>
      </c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R718" s="159" t="s">
        <v>340</v>
      </c>
      <c r="AT718" s="159" t="s">
        <v>522</v>
      </c>
      <c r="AU718" s="159" t="s">
        <v>134</v>
      </c>
      <c r="AY718" s="18" t="s">
        <v>127</v>
      </c>
      <c r="BE718" s="160">
        <f>IF(N718="základná",J718,0)</f>
        <v>0</v>
      </c>
      <c r="BF718" s="160">
        <f>IF(N718="znížená",J718,0)</f>
        <v>0</v>
      </c>
      <c r="BG718" s="160">
        <f>IF(N718="zákl. prenesená",J718,0)</f>
        <v>0</v>
      </c>
      <c r="BH718" s="160">
        <f>IF(N718="zníž. prenesená",J718,0)</f>
        <v>0</v>
      </c>
      <c r="BI718" s="160">
        <f>IF(N718="nulová",J718,0)</f>
        <v>0</v>
      </c>
      <c r="BJ718" s="18" t="s">
        <v>134</v>
      </c>
      <c r="BK718" s="160">
        <f>ROUND(I718*H718,2)</f>
        <v>0</v>
      </c>
      <c r="BL718" s="18" t="s">
        <v>238</v>
      </c>
      <c r="BM718" s="159" t="s">
        <v>1033</v>
      </c>
    </row>
    <row r="719" spans="1:65" s="14" customFormat="1">
      <c r="B719" s="169"/>
      <c r="D719" s="162" t="s">
        <v>136</v>
      </c>
      <c r="E719" s="170" t="s">
        <v>1</v>
      </c>
      <c r="F719" s="171" t="s">
        <v>1034</v>
      </c>
      <c r="H719" s="172">
        <v>160.31299999999999</v>
      </c>
      <c r="I719" s="173"/>
      <c r="L719" s="169"/>
      <c r="M719" s="174"/>
      <c r="N719" s="175"/>
      <c r="O719" s="175"/>
      <c r="P719" s="175"/>
      <c r="Q719" s="175"/>
      <c r="R719" s="175"/>
      <c r="S719" s="175"/>
      <c r="T719" s="176"/>
      <c r="AT719" s="170" t="s">
        <v>136</v>
      </c>
      <c r="AU719" s="170" t="s">
        <v>134</v>
      </c>
      <c r="AV719" s="14" t="s">
        <v>134</v>
      </c>
      <c r="AW719" s="14" t="s">
        <v>31</v>
      </c>
      <c r="AX719" s="14" t="s">
        <v>81</v>
      </c>
      <c r="AY719" s="170" t="s">
        <v>127</v>
      </c>
    </row>
    <row r="720" spans="1:65" s="2" customFormat="1" ht="24.2" customHeight="1">
      <c r="A720" s="33"/>
      <c r="B720" s="146"/>
      <c r="C720" s="147" t="s">
        <v>1035</v>
      </c>
      <c r="D720" s="147" t="s">
        <v>129</v>
      </c>
      <c r="E720" s="148" t="s">
        <v>1036</v>
      </c>
      <c r="F720" s="149" t="s">
        <v>1037</v>
      </c>
      <c r="G720" s="150" t="s">
        <v>768</v>
      </c>
      <c r="H720" s="204"/>
      <c r="I720" s="152"/>
      <c r="J720" s="153">
        <f>ROUND(I720*H720,2)</f>
        <v>0</v>
      </c>
      <c r="K720" s="154"/>
      <c r="L720" s="34"/>
      <c r="M720" s="155" t="s">
        <v>1</v>
      </c>
      <c r="N720" s="156" t="s">
        <v>40</v>
      </c>
      <c r="O720" s="60"/>
      <c r="P720" s="157">
        <f>O720*H720</f>
        <v>0</v>
      </c>
      <c r="Q720" s="157">
        <v>0</v>
      </c>
      <c r="R720" s="157">
        <f>Q720*H720</f>
        <v>0</v>
      </c>
      <c r="S720" s="157">
        <v>0</v>
      </c>
      <c r="T720" s="158">
        <f>S720*H720</f>
        <v>0</v>
      </c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R720" s="159" t="s">
        <v>238</v>
      </c>
      <c r="AT720" s="159" t="s">
        <v>129</v>
      </c>
      <c r="AU720" s="159" t="s">
        <v>134</v>
      </c>
      <c r="AY720" s="18" t="s">
        <v>127</v>
      </c>
      <c r="BE720" s="160">
        <f>IF(N720="základná",J720,0)</f>
        <v>0</v>
      </c>
      <c r="BF720" s="160">
        <f>IF(N720="znížená",J720,0)</f>
        <v>0</v>
      </c>
      <c r="BG720" s="160">
        <f>IF(N720="zákl. prenesená",J720,0)</f>
        <v>0</v>
      </c>
      <c r="BH720" s="160">
        <f>IF(N720="zníž. prenesená",J720,0)</f>
        <v>0</v>
      </c>
      <c r="BI720" s="160">
        <f>IF(N720="nulová",J720,0)</f>
        <v>0</v>
      </c>
      <c r="BJ720" s="18" t="s">
        <v>134</v>
      </c>
      <c r="BK720" s="160">
        <f>ROUND(I720*H720,2)</f>
        <v>0</v>
      </c>
      <c r="BL720" s="18" t="s">
        <v>238</v>
      </c>
      <c r="BM720" s="159" t="s">
        <v>1038</v>
      </c>
    </row>
    <row r="721" spans="1:65" s="12" customFormat="1" ht="22.7" customHeight="1">
      <c r="B721" s="133"/>
      <c r="D721" s="134" t="s">
        <v>73</v>
      </c>
      <c r="E721" s="144" t="s">
        <v>1039</v>
      </c>
      <c r="F721" s="144" t="s">
        <v>1040</v>
      </c>
      <c r="I721" s="136"/>
      <c r="J721" s="145">
        <f>BK721</f>
        <v>0</v>
      </c>
      <c r="L721" s="133"/>
      <c r="M721" s="138"/>
      <c r="N721" s="139"/>
      <c r="O721" s="139"/>
      <c r="P721" s="140">
        <f>SUM(P722:P739)</f>
        <v>0</v>
      </c>
      <c r="Q721" s="139"/>
      <c r="R721" s="140">
        <f>SUM(R722:R739)</f>
        <v>6.1283452</v>
      </c>
      <c r="S721" s="139"/>
      <c r="T721" s="141">
        <f>SUM(T722:T739)</f>
        <v>0</v>
      </c>
      <c r="AR721" s="134" t="s">
        <v>134</v>
      </c>
      <c r="AT721" s="142" t="s">
        <v>73</v>
      </c>
      <c r="AU721" s="142" t="s">
        <v>81</v>
      </c>
      <c r="AY721" s="134" t="s">
        <v>127</v>
      </c>
      <c r="BK721" s="143">
        <f>SUM(BK722:BK739)</f>
        <v>0</v>
      </c>
    </row>
    <row r="722" spans="1:65" s="2" customFormat="1" ht="24.2" customHeight="1">
      <c r="A722" s="33"/>
      <c r="B722" s="146"/>
      <c r="C722" s="147" t="s">
        <v>1041</v>
      </c>
      <c r="D722" s="147" t="s">
        <v>129</v>
      </c>
      <c r="E722" s="148" t="s">
        <v>1042</v>
      </c>
      <c r="F722" s="149" t="s">
        <v>1043</v>
      </c>
      <c r="G722" s="150" t="s">
        <v>194</v>
      </c>
      <c r="H722" s="151">
        <v>1820.12</v>
      </c>
      <c r="I722" s="152"/>
      <c r="J722" s="153">
        <f>ROUND(I722*H722,2)</f>
        <v>0</v>
      </c>
      <c r="K722" s="154"/>
      <c r="L722" s="34"/>
      <c r="M722" s="155" t="s">
        <v>1</v>
      </c>
      <c r="N722" s="156" t="s">
        <v>40</v>
      </c>
      <c r="O722" s="60"/>
      <c r="P722" s="157">
        <f>O722*H722</f>
        <v>0</v>
      </c>
      <c r="Q722" s="157">
        <v>2.9999999999999997E-4</v>
      </c>
      <c r="R722" s="157">
        <f>Q722*H722</f>
        <v>0.54603599999999997</v>
      </c>
      <c r="S722" s="157">
        <v>0</v>
      </c>
      <c r="T722" s="158">
        <f>S722*H722</f>
        <v>0</v>
      </c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R722" s="159" t="s">
        <v>238</v>
      </c>
      <c r="AT722" s="159" t="s">
        <v>129</v>
      </c>
      <c r="AU722" s="159" t="s">
        <v>134</v>
      </c>
      <c r="AY722" s="18" t="s">
        <v>127</v>
      </c>
      <c r="BE722" s="160">
        <f>IF(N722="základná",J722,0)</f>
        <v>0</v>
      </c>
      <c r="BF722" s="160">
        <f>IF(N722="znížená",J722,0)</f>
        <v>0</v>
      </c>
      <c r="BG722" s="160">
        <f>IF(N722="zákl. prenesená",J722,0)</f>
        <v>0</v>
      </c>
      <c r="BH722" s="160">
        <f>IF(N722="zníž. prenesená",J722,0)</f>
        <v>0</v>
      </c>
      <c r="BI722" s="160">
        <f>IF(N722="nulová",J722,0)</f>
        <v>0</v>
      </c>
      <c r="BJ722" s="18" t="s">
        <v>134</v>
      </c>
      <c r="BK722" s="160">
        <f>ROUND(I722*H722,2)</f>
        <v>0</v>
      </c>
      <c r="BL722" s="18" t="s">
        <v>238</v>
      </c>
      <c r="BM722" s="159" t="s">
        <v>1044</v>
      </c>
    </row>
    <row r="723" spans="1:65" s="2" customFormat="1" ht="16.5" customHeight="1">
      <c r="A723" s="33"/>
      <c r="B723" s="146"/>
      <c r="C723" s="193" t="s">
        <v>1045</v>
      </c>
      <c r="D723" s="193" t="s">
        <v>522</v>
      </c>
      <c r="E723" s="194" t="s">
        <v>1046</v>
      </c>
      <c r="F723" s="195" t="s">
        <v>1047</v>
      </c>
      <c r="G723" s="196" t="s">
        <v>194</v>
      </c>
      <c r="H723" s="197">
        <v>1874.7239999999999</v>
      </c>
      <c r="I723" s="198"/>
      <c r="J723" s="199">
        <f>ROUND(I723*H723,2)</f>
        <v>0</v>
      </c>
      <c r="K723" s="200"/>
      <c r="L723" s="201"/>
      <c r="M723" s="202" t="s">
        <v>1</v>
      </c>
      <c r="N723" s="203" t="s">
        <v>40</v>
      </c>
      <c r="O723" s="60"/>
      <c r="P723" s="157">
        <f>O723*H723</f>
        <v>0</v>
      </c>
      <c r="Q723" s="157">
        <v>2.8999999999999998E-3</v>
      </c>
      <c r="R723" s="157">
        <f>Q723*H723</f>
        <v>5.4366995999999999</v>
      </c>
      <c r="S723" s="157">
        <v>0</v>
      </c>
      <c r="T723" s="158">
        <f>S723*H723</f>
        <v>0</v>
      </c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R723" s="159" t="s">
        <v>340</v>
      </c>
      <c r="AT723" s="159" t="s">
        <v>522</v>
      </c>
      <c r="AU723" s="159" t="s">
        <v>134</v>
      </c>
      <c r="AY723" s="18" t="s">
        <v>127</v>
      </c>
      <c r="BE723" s="160">
        <f>IF(N723="základná",J723,0)</f>
        <v>0</v>
      </c>
      <c r="BF723" s="160">
        <f>IF(N723="znížená",J723,0)</f>
        <v>0</v>
      </c>
      <c r="BG723" s="160">
        <f>IF(N723="zákl. prenesená",J723,0)</f>
        <v>0</v>
      </c>
      <c r="BH723" s="160">
        <f>IF(N723="zníž. prenesená",J723,0)</f>
        <v>0</v>
      </c>
      <c r="BI723" s="160">
        <f>IF(N723="nulová",J723,0)</f>
        <v>0</v>
      </c>
      <c r="BJ723" s="18" t="s">
        <v>134</v>
      </c>
      <c r="BK723" s="160">
        <f>ROUND(I723*H723,2)</f>
        <v>0</v>
      </c>
      <c r="BL723" s="18" t="s">
        <v>238</v>
      </c>
      <c r="BM723" s="159" t="s">
        <v>1048</v>
      </c>
    </row>
    <row r="724" spans="1:65" s="14" customFormat="1">
      <c r="B724" s="169"/>
      <c r="D724" s="162" t="s">
        <v>136</v>
      </c>
      <c r="F724" s="171" t="s">
        <v>1049</v>
      </c>
      <c r="H724" s="172">
        <v>1874.7239999999999</v>
      </c>
      <c r="I724" s="173"/>
      <c r="L724" s="169"/>
      <c r="M724" s="174"/>
      <c r="N724" s="175"/>
      <c r="O724" s="175"/>
      <c r="P724" s="175"/>
      <c r="Q724" s="175"/>
      <c r="R724" s="175"/>
      <c r="S724" s="175"/>
      <c r="T724" s="176"/>
      <c r="AT724" s="170" t="s">
        <v>136</v>
      </c>
      <c r="AU724" s="170" t="s">
        <v>134</v>
      </c>
      <c r="AV724" s="14" t="s">
        <v>134</v>
      </c>
      <c r="AW724" s="14" t="s">
        <v>3</v>
      </c>
      <c r="AX724" s="14" t="s">
        <v>81</v>
      </c>
      <c r="AY724" s="170" t="s">
        <v>127</v>
      </c>
    </row>
    <row r="725" spans="1:65" s="2" customFormat="1" ht="21.75" customHeight="1">
      <c r="A725" s="33"/>
      <c r="B725" s="146"/>
      <c r="C725" s="147" t="s">
        <v>1050</v>
      </c>
      <c r="D725" s="147" t="s">
        <v>129</v>
      </c>
      <c r="E725" s="148" t="s">
        <v>1051</v>
      </c>
      <c r="F725" s="149" t="s">
        <v>1052</v>
      </c>
      <c r="G725" s="150" t="s">
        <v>194</v>
      </c>
      <c r="H725" s="151">
        <v>1820.12</v>
      </c>
      <c r="I725" s="152"/>
      <c r="J725" s="153">
        <f>ROUND(I725*H725,2)</f>
        <v>0</v>
      </c>
      <c r="K725" s="154"/>
      <c r="L725" s="34"/>
      <c r="M725" s="155" t="s">
        <v>1</v>
      </c>
      <c r="N725" s="156" t="s">
        <v>40</v>
      </c>
      <c r="O725" s="60"/>
      <c r="P725" s="157">
        <f>O725*H725</f>
        <v>0</v>
      </c>
      <c r="Q725" s="157">
        <v>0</v>
      </c>
      <c r="R725" s="157">
        <f>Q725*H725</f>
        <v>0</v>
      </c>
      <c r="S725" s="157">
        <v>0</v>
      </c>
      <c r="T725" s="158">
        <f>S725*H725</f>
        <v>0</v>
      </c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R725" s="159" t="s">
        <v>238</v>
      </c>
      <c r="AT725" s="159" t="s">
        <v>129</v>
      </c>
      <c r="AU725" s="159" t="s">
        <v>134</v>
      </c>
      <c r="AY725" s="18" t="s">
        <v>127</v>
      </c>
      <c r="BE725" s="160">
        <f>IF(N725="základná",J725,0)</f>
        <v>0</v>
      </c>
      <c r="BF725" s="160">
        <f>IF(N725="znížená",J725,0)</f>
        <v>0</v>
      </c>
      <c r="BG725" s="160">
        <f>IF(N725="zákl. prenesená",J725,0)</f>
        <v>0</v>
      </c>
      <c r="BH725" s="160">
        <f>IF(N725="zníž. prenesená",J725,0)</f>
        <v>0</v>
      </c>
      <c r="BI725" s="160">
        <f>IF(N725="nulová",J725,0)</f>
        <v>0</v>
      </c>
      <c r="BJ725" s="18" t="s">
        <v>134</v>
      </c>
      <c r="BK725" s="160">
        <f>ROUND(I725*H725,2)</f>
        <v>0</v>
      </c>
      <c r="BL725" s="18" t="s">
        <v>238</v>
      </c>
      <c r="BM725" s="159" t="s">
        <v>1053</v>
      </c>
    </row>
    <row r="726" spans="1:65" s="13" customFormat="1">
      <c r="B726" s="161"/>
      <c r="D726" s="162" t="s">
        <v>136</v>
      </c>
      <c r="E726" s="163" t="s">
        <v>1</v>
      </c>
      <c r="F726" s="164" t="s">
        <v>1054</v>
      </c>
      <c r="H726" s="163" t="s">
        <v>1</v>
      </c>
      <c r="I726" s="165"/>
      <c r="L726" s="161"/>
      <c r="M726" s="166"/>
      <c r="N726" s="167"/>
      <c r="O726" s="167"/>
      <c r="P726" s="167"/>
      <c r="Q726" s="167"/>
      <c r="R726" s="167"/>
      <c r="S726" s="167"/>
      <c r="T726" s="168"/>
      <c r="AT726" s="163" t="s">
        <v>136</v>
      </c>
      <c r="AU726" s="163" t="s">
        <v>134</v>
      </c>
      <c r="AV726" s="13" t="s">
        <v>81</v>
      </c>
      <c r="AW726" s="13" t="s">
        <v>31</v>
      </c>
      <c r="AX726" s="13" t="s">
        <v>74</v>
      </c>
      <c r="AY726" s="163" t="s">
        <v>127</v>
      </c>
    </row>
    <row r="727" spans="1:65" s="14" customFormat="1">
      <c r="B727" s="169"/>
      <c r="D727" s="162" t="s">
        <v>136</v>
      </c>
      <c r="E727" s="170" t="s">
        <v>1</v>
      </c>
      <c r="F727" s="171" t="s">
        <v>1055</v>
      </c>
      <c r="H727" s="172">
        <v>100.73</v>
      </c>
      <c r="I727" s="173"/>
      <c r="L727" s="169"/>
      <c r="M727" s="174"/>
      <c r="N727" s="175"/>
      <c r="O727" s="175"/>
      <c r="P727" s="175"/>
      <c r="Q727" s="175"/>
      <c r="R727" s="175"/>
      <c r="S727" s="175"/>
      <c r="T727" s="176"/>
      <c r="AT727" s="170" t="s">
        <v>136</v>
      </c>
      <c r="AU727" s="170" t="s">
        <v>134</v>
      </c>
      <c r="AV727" s="14" t="s">
        <v>134</v>
      </c>
      <c r="AW727" s="14" t="s">
        <v>31</v>
      </c>
      <c r="AX727" s="14" t="s">
        <v>74</v>
      </c>
      <c r="AY727" s="170" t="s">
        <v>127</v>
      </c>
    </row>
    <row r="728" spans="1:65" s="14" customFormat="1">
      <c r="B728" s="169"/>
      <c r="D728" s="162" t="s">
        <v>136</v>
      </c>
      <c r="E728" s="170" t="s">
        <v>1</v>
      </c>
      <c r="F728" s="171" t="s">
        <v>1056</v>
      </c>
      <c r="H728" s="172">
        <v>67.08</v>
      </c>
      <c r="I728" s="173"/>
      <c r="L728" s="169"/>
      <c r="M728" s="174"/>
      <c r="N728" s="175"/>
      <c r="O728" s="175"/>
      <c r="P728" s="175"/>
      <c r="Q728" s="175"/>
      <c r="R728" s="175"/>
      <c r="S728" s="175"/>
      <c r="T728" s="176"/>
      <c r="AT728" s="170" t="s">
        <v>136</v>
      </c>
      <c r="AU728" s="170" t="s">
        <v>134</v>
      </c>
      <c r="AV728" s="14" t="s">
        <v>134</v>
      </c>
      <c r="AW728" s="14" t="s">
        <v>31</v>
      </c>
      <c r="AX728" s="14" t="s">
        <v>74</v>
      </c>
      <c r="AY728" s="170" t="s">
        <v>127</v>
      </c>
    </row>
    <row r="729" spans="1:65" s="14" customFormat="1">
      <c r="B729" s="169"/>
      <c r="D729" s="162" t="s">
        <v>136</v>
      </c>
      <c r="E729" s="170" t="s">
        <v>1</v>
      </c>
      <c r="F729" s="171" t="s">
        <v>1057</v>
      </c>
      <c r="H729" s="172">
        <v>66.319999999999993</v>
      </c>
      <c r="I729" s="173"/>
      <c r="L729" s="169"/>
      <c r="M729" s="174"/>
      <c r="N729" s="175"/>
      <c r="O729" s="175"/>
      <c r="P729" s="175"/>
      <c r="Q729" s="175"/>
      <c r="R729" s="175"/>
      <c r="S729" s="175"/>
      <c r="T729" s="176"/>
      <c r="AT729" s="170" t="s">
        <v>136</v>
      </c>
      <c r="AU729" s="170" t="s">
        <v>134</v>
      </c>
      <c r="AV729" s="14" t="s">
        <v>134</v>
      </c>
      <c r="AW729" s="14" t="s">
        <v>31</v>
      </c>
      <c r="AX729" s="14" t="s">
        <v>74</v>
      </c>
      <c r="AY729" s="170" t="s">
        <v>127</v>
      </c>
    </row>
    <row r="730" spans="1:65" s="14" customFormat="1">
      <c r="B730" s="169"/>
      <c r="D730" s="162" t="s">
        <v>136</v>
      </c>
      <c r="E730" s="170" t="s">
        <v>1</v>
      </c>
      <c r="F730" s="171" t="s">
        <v>1058</v>
      </c>
      <c r="H730" s="172">
        <v>44.25</v>
      </c>
      <c r="I730" s="173"/>
      <c r="L730" s="169"/>
      <c r="M730" s="174"/>
      <c r="N730" s="175"/>
      <c r="O730" s="175"/>
      <c r="P730" s="175"/>
      <c r="Q730" s="175"/>
      <c r="R730" s="175"/>
      <c r="S730" s="175"/>
      <c r="T730" s="176"/>
      <c r="AT730" s="170" t="s">
        <v>136</v>
      </c>
      <c r="AU730" s="170" t="s">
        <v>134</v>
      </c>
      <c r="AV730" s="14" t="s">
        <v>134</v>
      </c>
      <c r="AW730" s="14" t="s">
        <v>31</v>
      </c>
      <c r="AX730" s="14" t="s">
        <v>74</v>
      </c>
      <c r="AY730" s="170" t="s">
        <v>127</v>
      </c>
    </row>
    <row r="731" spans="1:65" s="14" customFormat="1">
      <c r="B731" s="169"/>
      <c r="D731" s="162" t="s">
        <v>136</v>
      </c>
      <c r="E731" s="170" t="s">
        <v>1</v>
      </c>
      <c r="F731" s="171" t="s">
        <v>1059</v>
      </c>
      <c r="H731" s="172">
        <v>181.26</v>
      </c>
      <c r="I731" s="173"/>
      <c r="L731" s="169"/>
      <c r="M731" s="174"/>
      <c r="N731" s="175"/>
      <c r="O731" s="175"/>
      <c r="P731" s="175"/>
      <c r="Q731" s="175"/>
      <c r="R731" s="175"/>
      <c r="S731" s="175"/>
      <c r="T731" s="176"/>
      <c r="AT731" s="170" t="s">
        <v>136</v>
      </c>
      <c r="AU731" s="170" t="s">
        <v>134</v>
      </c>
      <c r="AV731" s="14" t="s">
        <v>134</v>
      </c>
      <c r="AW731" s="14" t="s">
        <v>31</v>
      </c>
      <c r="AX731" s="14" t="s">
        <v>74</v>
      </c>
      <c r="AY731" s="170" t="s">
        <v>127</v>
      </c>
    </row>
    <row r="732" spans="1:65" s="14" customFormat="1">
      <c r="B732" s="169"/>
      <c r="D732" s="162" t="s">
        <v>136</v>
      </c>
      <c r="E732" s="170" t="s">
        <v>1</v>
      </c>
      <c r="F732" s="171" t="s">
        <v>1060</v>
      </c>
      <c r="H732" s="172">
        <v>83.12</v>
      </c>
      <c r="I732" s="173"/>
      <c r="L732" s="169"/>
      <c r="M732" s="174"/>
      <c r="N732" s="175"/>
      <c r="O732" s="175"/>
      <c r="P732" s="175"/>
      <c r="Q732" s="175"/>
      <c r="R732" s="175"/>
      <c r="S732" s="175"/>
      <c r="T732" s="176"/>
      <c r="AT732" s="170" t="s">
        <v>136</v>
      </c>
      <c r="AU732" s="170" t="s">
        <v>134</v>
      </c>
      <c r="AV732" s="14" t="s">
        <v>134</v>
      </c>
      <c r="AW732" s="14" t="s">
        <v>31</v>
      </c>
      <c r="AX732" s="14" t="s">
        <v>74</v>
      </c>
      <c r="AY732" s="170" t="s">
        <v>127</v>
      </c>
    </row>
    <row r="733" spans="1:65" s="14" customFormat="1">
      <c r="B733" s="169"/>
      <c r="D733" s="162" t="s">
        <v>136</v>
      </c>
      <c r="E733" s="170" t="s">
        <v>1</v>
      </c>
      <c r="F733" s="171" t="s">
        <v>1061</v>
      </c>
      <c r="H733" s="172">
        <v>40.08</v>
      </c>
      <c r="I733" s="173"/>
      <c r="L733" s="169"/>
      <c r="M733" s="174"/>
      <c r="N733" s="175"/>
      <c r="O733" s="175"/>
      <c r="P733" s="175"/>
      <c r="Q733" s="175"/>
      <c r="R733" s="175"/>
      <c r="S733" s="175"/>
      <c r="T733" s="176"/>
      <c r="AT733" s="170" t="s">
        <v>136</v>
      </c>
      <c r="AU733" s="170" t="s">
        <v>134</v>
      </c>
      <c r="AV733" s="14" t="s">
        <v>134</v>
      </c>
      <c r="AW733" s="14" t="s">
        <v>31</v>
      </c>
      <c r="AX733" s="14" t="s">
        <v>74</v>
      </c>
      <c r="AY733" s="170" t="s">
        <v>127</v>
      </c>
    </row>
    <row r="734" spans="1:65" s="16" customFormat="1">
      <c r="B734" s="185"/>
      <c r="D734" s="162" t="s">
        <v>136</v>
      </c>
      <c r="E734" s="186" t="s">
        <v>1</v>
      </c>
      <c r="F734" s="187" t="s">
        <v>433</v>
      </c>
      <c r="H734" s="188">
        <v>582.84</v>
      </c>
      <c r="I734" s="189"/>
      <c r="L734" s="185"/>
      <c r="M734" s="190"/>
      <c r="N734" s="191"/>
      <c r="O734" s="191"/>
      <c r="P734" s="191"/>
      <c r="Q734" s="191"/>
      <c r="R734" s="191"/>
      <c r="S734" s="191"/>
      <c r="T734" s="192"/>
      <c r="AT734" s="186" t="s">
        <v>136</v>
      </c>
      <c r="AU734" s="186" t="s">
        <v>134</v>
      </c>
      <c r="AV734" s="16" t="s">
        <v>147</v>
      </c>
      <c r="AW734" s="16" t="s">
        <v>31</v>
      </c>
      <c r="AX734" s="16" t="s">
        <v>74</v>
      </c>
      <c r="AY734" s="186" t="s">
        <v>127</v>
      </c>
    </row>
    <row r="735" spans="1:65" s="13" customFormat="1">
      <c r="B735" s="161"/>
      <c r="D735" s="162" t="s">
        <v>136</v>
      </c>
      <c r="E735" s="163" t="s">
        <v>1</v>
      </c>
      <c r="F735" s="164" t="s">
        <v>852</v>
      </c>
      <c r="H735" s="163" t="s">
        <v>1</v>
      </c>
      <c r="I735" s="165"/>
      <c r="L735" s="161"/>
      <c r="M735" s="166"/>
      <c r="N735" s="167"/>
      <c r="O735" s="167"/>
      <c r="P735" s="167"/>
      <c r="Q735" s="167"/>
      <c r="R735" s="167"/>
      <c r="S735" s="167"/>
      <c r="T735" s="168"/>
      <c r="AT735" s="163" t="s">
        <v>136</v>
      </c>
      <c r="AU735" s="163" t="s">
        <v>134</v>
      </c>
      <c r="AV735" s="13" t="s">
        <v>81</v>
      </c>
      <c r="AW735" s="13" t="s">
        <v>31</v>
      </c>
      <c r="AX735" s="13" t="s">
        <v>74</v>
      </c>
      <c r="AY735" s="163" t="s">
        <v>127</v>
      </c>
    </row>
    <row r="736" spans="1:65" s="14" customFormat="1">
      <c r="B736" s="169"/>
      <c r="D736" s="162" t="s">
        <v>136</v>
      </c>
      <c r="E736" s="170" t="s">
        <v>1</v>
      </c>
      <c r="F736" s="171" t="s">
        <v>1062</v>
      </c>
      <c r="H736" s="172">
        <v>1237.28</v>
      </c>
      <c r="I736" s="173"/>
      <c r="L736" s="169"/>
      <c r="M736" s="174"/>
      <c r="N736" s="175"/>
      <c r="O736" s="175"/>
      <c r="P736" s="175"/>
      <c r="Q736" s="175"/>
      <c r="R736" s="175"/>
      <c r="S736" s="175"/>
      <c r="T736" s="176"/>
      <c r="AT736" s="170" t="s">
        <v>136</v>
      </c>
      <c r="AU736" s="170" t="s">
        <v>134</v>
      </c>
      <c r="AV736" s="14" t="s">
        <v>134</v>
      </c>
      <c r="AW736" s="14" t="s">
        <v>31</v>
      </c>
      <c r="AX736" s="14" t="s">
        <v>74</v>
      </c>
      <c r="AY736" s="170" t="s">
        <v>127</v>
      </c>
    </row>
    <row r="737" spans="1:65" s="15" customFormat="1">
      <c r="B737" s="177"/>
      <c r="D737" s="162" t="s">
        <v>136</v>
      </c>
      <c r="E737" s="178" t="s">
        <v>1</v>
      </c>
      <c r="F737" s="179" t="s">
        <v>142</v>
      </c>
      <c r="H737" s="180">
        <v>1820.12</v>
      </c>
      <c r="I737" s="181"/>
      <c r="L737" s="177"/>
      <c r="M737" s="182"/>
      <c r="N737" s="183"/>
      <c r="O737" s="183"/>
      <c r="P737" s="183"/>
      <c r="Q737" s="183"/>
      <c r="R737" s="183"/>
      <c r="S737" s="183"/>
      <c r="T737" s="184"/>
      <c r="AT737" s="178" t="s">
        <v>136</v>
      </c>
      <c r="AU737" s="178" t="s">
        <v>134</v>
      </c>
      <c r="AV737" s="15" t="s">
        <v>133</v>
      </c>
      <c r="AW737" s="15" t="s">
        <v>31</v>
      </c>
      <c r="AX737" s="15" t="s">
        <v>81</v>
      </c>
      <c r="AY737" s="178" t="s">
        <v>127</v>
      </c>
    </row>
    <row r="738" spans="1:65" s="2" customFormat="1" ht="24.2" customHeight="1">
      <c r="A738" s="33"/>
      <c r="B738" s="146"/>
      <c r="C738" s="147" t="s">
        <v>1063</v>
      </c>
      <c r="D738" s="147" t="s">
        <v>129</v>
      </c>
      <c r="E738" s="148" t="s">
        <v>1064</v>
      </c>
      <c r="F738" s="149" t="s">
        <v>1065</v>
      </c>
      <c r="G738" s="150" t="s">
        <v>194</v>
      </c>
      <c r="H738" s="151">
        <v>1820.12</v>
      </c>
      <c r="I738" s="152"/>
      <c r="J738" s="153">
        <f>ROUND(I738*H738,2)</f>
        <v>0</v>
      </c>
      <c r="K738" s="154"/>
      <c r="L738" s="34"/>
      <c r="M738" s="155" t="s">
        <v>1</v>
      </c>
      <c r="N738" s="156" t="s">
        <v>40</v>
      </c>
      <c r="O738" s="60"/>
      <c r="P738" s="157">
        <f>O738*H738</f>
        <v>0</v>
      </c>
      <c r="Q738" s="157">
        <v>8.0000000000000007E-5</v>
      </c>
      <c r="R738" s="157">
        <f>Q738*H738</f>
        <v>0.14560960000000001</v>
      </c>
      <c r="S738" s="157">
        <v>0</v>
      </c>
      <c r="T738" s="158">
        <f>S738*H738</f>
        <v>0</v>
      </c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R738" s="159" t="s">
        <v>238</v>
      </c>
      <c r="AT738" s="159" t="s">
        <v>129</v>
      </c>
      <c r="AU738" s="159" t="s">
        <v>134</v>
      </c>
      <c r="AY738" s="18" t="s">
        <v>127</v>
      </c>
      <c r="BE738" s="160">
        <f>IF(N738="základná",J738,0)</f>
        <v>0</v>
      </c>
      <c r="BF738" s="160">
        <f>IF(N738="znížená",J738,0)</f>
        <v>0</v>
      </c>
      <c r="BG738" s="160">
        <f>IF(N738="zákl. prenesená",J738,0)</f>
        <v>0</v>
      </c>
      <c r="BH738" s="160">
        <f>IF(N738="zníž. prenesená",J738,0)</f>
        <v>0</v>
      </c>
      <c r="BI738" s="160">
        <f>IF(N738="nulová",J738,0)</f>
        <v>0</v>
      </c>
      <c r="BJ738" s="18" t="s">
        <v>134</v>
      </c>
      <c r="BK738" s="160">
        <f>ROUND(I738*H738,2)</f>
        <v>0</v>
      </c>
      <c r="BL738" s="18" t="s">
        <v>238</v>
      </c>
      <c r="BM738" s="159" t="s">
        <v>1066</v>
      </c>
    </row>
    <row r="739" spans="1:65" s="2" customFormat="1" ht="24.2" customHeight="1">
      <c r="A739" s="33"/>
      <c r="B739" s="146"/>
      <c r="C739" s="147" t="s">
        <v>1067</v>
      </c>
      <c r="D739" s="147" t="s">
        <v>129</v>
      </c>
      <c r="E739" s="148" t="s">
        <v>1068</v>
      </c>
      <c r="F739" s="149" t="s">
        <v>1069</v>
      </c>
      <c r="G739" s="150" t="s">
        <v>768</v>
      </c>
      <c r="H739" s="204"/>
      <c r="I739" s="152"/>
      <c r="J739" s="153">
        <f>ROUND(I739*H739,2)</f>
        <v>0</v>
      </c>
      <c r="K739" s="154"/>
      <c r="L739" s="34"/>
      <c r="M739" s="155" t="s">
        <v>1</v>
      </c>
      <c r="N739" s="156" t="s">
        <v>40</v>
      </c>
      <c r="O739" s="60"/>
      <c r="P739" s="157">
        <f>O739*H739</f>
        <v>0</v>
      </c>
      <c r="Q739" s="157">
        <v>0</v>
      </c>
      <c r="R739" s="157">
        <f>Q739*H739</f>
        <v>0</v>
      </c>
      <c r="S739" s="157">
        <v>0</v>
      </c>
      <c r="T739" s="158">
        <f>S739*H739</f>
        <v>0</v>
      </c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R739" s="159" t="s">
        <v>238</v>
      </c>
      <c r="AT739" s="159" t="s">
        <v>129</v>
      </c>
      <c r="AU739" s="159" t="s">
        <v>134</v>
      </c>
      <c r="AY739" s="18" t="s">
        <v>127</v>
      </c>
      <c r="BE739" s="160">
        <f>IF(N739="základná",J739,0)</f>
        <v>0</v>
      </c>
      <c r="BF739" s="160">
        <f>IF(N739="znížená",J739,0)</f>
        <v>0</v>
      </c>
      <c r="BG739" s="160">
        <f>IF(N739="zákl. prenesená",J739,0)</f>
        <v>0</v>
      </c>
      <c r="BH739" s="160">
        <f>IF(N739="zníž. prenesená",J739,0)</f>
        <v>0</v>
      </c>
      <c r="BI739" s="160">
        <f>IF(N739="nulová",J739,0)</f>
        <v>0</v>
      </c>
      <c r="BJ739" s="18" t="s">
        <v>134</v>
      </c>
      <c r="BK739" s="160">
        <f>ROUND(I739*H739,2)</f>
        <v>0</v>
      </c>
      <c r="BL739" s="18" t="s">
        <v>238</v>
      </c>
      <c r="BM739" s="159" t="s">
        <v>1070</v>
      </c>
    </row>
    <row r="740" spans="1:65" s="12" customFormat="1" ht="22.7" customHeight="1">
      <c r="B740" s="133"/>
      <c r="D740" s="134" t="s">
        <v>73</v>
      </c>
      <c r="E740" s="144" t="s">
        <v>1071</v>
      </c>
      <c r="F740" s="144" t="s">
        <v>1072</v>
      </c>
      <c r="I740" s="136"/>
      <c r="J740" s="145">
        <f>BK740</f>
        <v>0</v>
      </c>
      <c r="L740" s="133"/>
      <c r="M740" s="138"/>
      <c r="N740" s="139"/>
      <c r="O740" s="139"/>
      <c r="P740" s="140">
        <f>SUM(P741:P772)</f>
        <v>0</v>
      </c>
      <c r="Q740" s="139"/>
      <c r="R740" s="140">
        <f>SUM(R741:R772)</f>
        <v>37.572452500000004</v>
      </c>
      <c r="S740" s="139"/>
      <c r="T740" s="141">
        <f>SUM(T741:T772)</f>
        <v>0</v>
      </c>
      <c r="AR740" s="134" t="s">
        <v>134</v>
      </c>
      <c r="AT740" s="142" t="s">
        <v>73</v>
      </c>
      <c r="AU740" s="142" t="s">
        <v>81</v>
      </c>
      <c r="AY740" s="134" t="s">
        <v>127</v>
      </c>
      <c r="BK740" s="143">
        <f>SUM(BK741:BK772)</f>
        <v>0</v>
      </c>
    </row>
    <row r="741" spans="1:65" s="2" customFormat="1" ht="24.2" customHeight="1">
      <c r="A741" s="33"/>
      <c r="B741" s="146"/>
      <c r="C741" s="147" t="s">
        <v>1073</v>
      </c>
      <c r="D741" s="147" t="s">
        <v>129</v>
      </c>
      <c r="E741" s="148" t="s">
        <v>1074</v>
      </c>
      <c r="F741" s="149" t="s">
        <v>1075</v>
      </c>
      <c r="G741" s="150" t="s">
        <v>194</v>
      </c>
      <c r="H741" s="151">
        <v>1479.23</v>
      </c>
      <c r="I741" s="152"/>
      <c r="J741" s="153">
        <f>ROUND(I741*H741,2)</f>
        <v>0</v>
      </c>
      <c r="K741" s="154"/>
      <c r="L741" s="34"/>
      <c r="M741" s="155" t="s">
        <v>1</v>
      </c>
      <c r="N741" s="156" t="s">
        <v>40</v>
      </c>
      <c r="O741" s="60"/>
      <c r="P741" s="157">
        <f>O741*H741</f>
        <v>0</v>
      </c>
      <c r="Q741" s="157">
        <v>3.3500000000000001E-3</v>
      </c>
      <c r="R741" s="157">
        <f>Q741*H741</f>
        <v>4.9554205000000007</v>
      </c>
      <c r="S741" s="157">
        <v>0</v>
      </c>
      <c r="T741" s="158">
        <f>S741*H741</f>
        <v>0</v>
      </c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R741" s="159" t="s">
        <v>238</v>
      </c>
      <c r="AT741" s="159" t="s">
        <v>129</v>
      </c>
      <c r="AU741" s="159" t="s">
        <v>134</v>
      </c>
      <c r="AY741" s="18" t="s">
        <v>127</v>
      </c>
      <c r="BE741" s="160">
        <f>IF(N741="základná",J741,0)</f>
        <v>0</v>
      </c>
      <c r="BF741" s="160">
        <f>IF(N741="znížená",J741,0)</f>
        <v>0</v>
      </c>
      <c r="BG741" s="160">
        <f>IF(N741="zákl. prenesená",J741,0)</f>
        <v>0</v>
      </c>
      <c r="BH741" s="160">
        <f>IF(N741="zníž. prenesená",J741,0)</f>
        <v>0</v>
      </c>
      <c r="BI741" s="160">
        <f>IF(N741="nulová",J741,0)</f>
        <v>0</v>
      </c>
      <c r="BJ741" s="18" t="s">
        <v>134</v>
      </c>
      <c r="BK741" s="160">
        <f>ROUND(I741*H741,2)</f>
        <v>0</v>
      </c>
      <c r="BL741" s="18" t="s">
        <v>238</v>
      </c>
      <c r="BM741" s="159" t="s">
        <v>1076</v>
      </c>
    </row>
    <row r="742" spans="1:65" s="13" customFormat="1">
      <c r="B742" s="161"/>
      <c r="D742" s="162" t="s">
        <v>136</v>
      </c>
      <c r="E742" s="163" t="s">
        <v>1</v>
      </c>
      <c r="F742" s="164" t="s">
        <v>280</v>
      </c>
      <c r="H742" s="163" t="s">
        <v>1</v>
      </c>
      <c r="I742" s="165"/>
      <c r="L742" s="161"/>
      <c r="M742" s="166"/>
      <c r="N742" s="167"/>
      <c r="O742" s="167"/>
      <c r="P742" s="167"/>
      <c r="Q742" s="167"/>
      <c r="R742" s="167"/>
      <c r="S742" s="167"/>
      <c r="T742" s="168"/>
      <c r="AT742" s="163" t="s">
        <v>136</v>
      </c>
      <c r="AU742" s="163" t="s">
        <v>134</v>
      </c>
      <c r="AV742" s="13" t="s">
        <v>81</v>
      </c>
      <c r="AW742" s="13" t="s">
        <v>31</v>
      </c>
      <c r="AX742" s="13" t="s">
        <v>74</v>
      </c>
      <c r="AY742" s="163" t="s">
        <v>127</v>
      </c>
    </row>
    <row r="743" spans="1:65" s="14" customFormat="1">
      <c r="B743" s="169"/>
      <c r="D743" s="162" t="s">
        <v>136</v>
      </c>
      <c r="E743" s="170" t="s">
        <v>1</v>
      </c>
      <c r="F743" s="171" t="s">
        <v>1077</v>
      </c>
      <c r="H743" s="172">
        <v>1.62</v>
      </c>
      <c r="I743" s="173"/>
      <c r="L743" s="169"/>
      <c r="M743" s="174"/>
      <c r="N743" s="175"/>
      <c r="O743" s="175"/>
      <c r="P743" s="175"/>
      <c r="Q743" s="175"/>
      <c r="R743" s="175"/>
      <c r="S743" s="175"/>
      <c r="T743" s="176"/>
      <c r="AT743" s="170" t="s">
        <v>136</v>
      </c>
      <c r="AU743" s="170" t="s">
        <v>134</v>
      </c>
      <c r="AV743" s="14" t="s">
        <v>134</v>
      </c>
      <c r="AW743" s="14" t="s">
        <v>31</v>
      </c>
      <c r="AX743" s="14" t="s">
        <v>74</v>
      </c>
      <c r="AY743" s="170" t="s">
        <v>127</v>
      </c>
    </row>
    <row r="744" spans="1:65" s="14" customFormat="1">
      <c r="B744" s="169"/>
      <c r="D744" s="162" t="s">
        <v>136</v>
      </c>
      <c r="E744" s="170" t="s">
        <v>1</v>
      </c>
      <c r="F744" s="171" t="s">
        <v>1078</v>
      </c>
      <c r="H744" s="172">
        <v>41.15</v>
      </c>
      <c r="I744" s="173"/>
      <c r="L744" s="169"/>
      <c r="M744" s="174"/>
      <c r="N744" s="175"/>
      <c r="O744" s="175"/>
      <c r="P744" s="175"/>
      <c r="Q744" s="175"/>
      <c r="R744" s="175"/>
      <c r="S744" s="175"/>
      <c r="T744" s="176"/>
      <c r="AT744" s="170" t="s">
        <v>136</v>
      </c>
      <c r="AU744" s="170" t="s">
        <v>134</v>
      </c>
      <c r="AV744" s="14" t="s">
        <v>134</v>
      </c>
      <c r="AW744" s="14" t="s">
        <v>31</v>
      </c>
      <c r="AX744" s="14" t="s">
        <v>74</v>
      </c>
      <c r="AY744" s="170" t="s">
        <v>127</v>
      </c>
    </row>
    <row r="745" spans="1:65" s="14" customFormat="1">
      <c r="B745" s="169"/>
      <c r="D745" s="162" t="s">
        <v>136</v>
      </c>
      <c r="E745" s="170" t="s">
        <v>1</v>
      </c>
      <c r="F745" s="171" t="s">
        <v>1079</v>
      </c>
      <c r="H745" s="172">
        <v>42.5</v>
      </c>
      <c r="I745" s="173"/>
      <c r="L745" s="169"/>
      <c r="M745" s="174"/>
      <c r="N745" s="175"/>
      <c r="O745" s="175"/>
      <c r="P745" s="175"/>
      <c r="Q745" s="175"/>
      <c r="R745" s="175"/>
      <c r="S745" s="175"/>
      <c r="T745" s="176"/>
      <c r="AT745" s="170" t="s">
        <v>136</v>
      </c>
      <c r="AU745" s="170" t="s">
        <v>134</v>
      </c>
      <c r="AV745" s="14" t="s">
        <v>134</v>
      </c>
      <c r="AW745" s="14" t="s">
        <v>31</v>
      </c>
      <c r="AX745" s="14" t="s">
        <v>74</v>
      </c>
      <c r="AY745" s="170" t="s">
        <v>127</v>
      </c>
    </row>
    <row r="746" spans="1:65" s="14" customFormat="1">
      <c r="B746" s="169"/>
      <c r="D746" s="162" t="s">
        <v>136</v>
      </c>
      <c r="E746" s="170" t="s">
        <v>1</v>
      </c>
      <c r="F746" s="171" t="s">
        <v>1080</v>
      </c>
      <c r="H746" s="172">
        <v>31.5</v>
      </c>
      <c r="I746" s="173"/>
      <c r="L746" s="169"/>
      <c r="M746" s="174"/>
      <c r="N746" s="175"/>
      <c r="O746" s="175"/>
      <c r="P746" s="175"/>
      <c r="Q746" s="175"/>
      <c r="R746" s="175"/>
      <c r="S746" s="175"/>
      <c r="T746" s="176"/>
      <c r="AT746" s="170" t="s">
        <v>136</v>
      </c>
      <c r="AU746" s="170" t="s">
        <v>134</v>
      </c>
      <c r="AV746" s="14" t="s">
        <v>134</v>
      </c>
      <c r="AW746" s="14" t="s">
        <v>31</v>
      </c>
      <c r="AX746" s="14" t="s">
        <v>74</v>
      </c>
      <c r="AY746" s="170" t="s">
        <v>127</v>
      </c>
    </row>
    <row r="747" spans="1:65" s="14" customFormat="1">
      <c r="B747" s="169"/>
      <c r="D747" s="162" t="s">
        <v>136</v>
      </c>
      <c r="E747" s="170" t="s">
        <v>1</v>
      </c>
      <c r="F747" s="171" t="s">
        <v>1081</v>
      </c>
      <c r="H747" s="172">
        <v>24.3</v>
      </c>
      <c r="I747" s="173"/>
      <c r="L747" s="169"/>
      <c r="M747" s="174"/>
      <c r="N747" s="175"/>
      <c r="O747" s="175"/>
      <c r="P747" s="175"/>
      <c r="Q747" s="175"/>
      <c r="R747" s="175"/>
      <c r="S747" s="175"/>
      <c r="T747" s="176"/>
      <c r="AT747" s="170" t="s">
        <v>136</v>
      </c>
      <c r="AU747" s="170" t="s">
        <v>134</v>
      </c>
      <c r="AV747" s="14" t="s">
        <v>134</v>
      </c>
      <c r="AW747" s="14" t="s">
        <v>31</v>
      </c>
      <c r="AX747" s="14" t="s">
        <v>74</v>
      </c>
      <c r="AY747" s="170" t="s">
        <v>127</v>
      </c>
    </row>
    <row r="748" spans="1:65" s="14" customFormat="1">
      <c r="B748" s="169"/>
      <c r="D748" s="162" t="s">
        <v>136</v>
      </c>
      <c r="E748" s="170" t="s">
        <v>1</v>
      </c>
      <c r="F748" s="171" t="s">
        <v>1082</v>
      </c>
      <c r="H748" s="172">
        <v>112</v>
      </c>
      <c r="I748" s="173"/>
      <c r="L748" s="169"/>
      <c r="M748" s="174"/>
      <c r="N748" s="175"/>
      <c r="O748" s="175"/>
      <c r="P748" s="175"/>
      <c r="Q748" s="175"/>
      <c r="R748" s="175"/>
      <c r="S748" s="175"/>
      <c r="T748" s="176"/>
      <c r="AT748" s="170" t="s">
        <v>136</v>
      </c>
      <c r="AU748" s="170" t="s">
        <v>134</v>
      </c>
      <c r="AV748" s="14" t="s">
        <v>134</v>
      </c>
      <c r="AW748" s="14" t="s">
        <v>31</v>
      </c>
      <c r="AX748" s="14" t="s">
        <v>74</v>
      </c>
      <c r="AY748" s="170" t="s">
        <v>127</v>
      </c>
    </row>
    <row r="749" spans="1:65" s="14" customFormat="1">
      <c r="B749" s="169"/>
      <c r="D749" s="162" t="s">
        <v>136</v>
      </c>
      <c r="E749" s="170" t="s">
        <v>1</v>
      </c>
      <c r="F749" s="171" t="s">
        <v>1083</v>
      </c>
      <c r="H749" s="172">
        <v>-10.4</v>
      </c>
      <c r="I749" s="173"/>
      <c r="L749" s="169"/>
      <c r="M749" s="174"/>
      <c r="N749" s="175"/>
      <c r="O749" s="175"/>
      <c r="P749" s="175"/>
      <c r="Q749" s="175"/>
      <c r="R749" s="175"/>
      <c r="S749" s="175"/>
      <c r="T749" s="176"/>
      <c r="AT749" s="170" t="s">
        <v>136</v>
      </c>
      <c r="AU749" s="170" t="s">
        <v>134</v>
      </c>
      <c r="AV749" s="14" t="s">
        <v>134</v>
      </c>
      <c r="AW749" s="14" t="s">
        <v>31</v>
      </c>
      <c r="AX749" s="14" t="s">
        <v>74</v>
      </c>
      <c r="AY749" s="170" t="s">
        <v>127</v>
      </c>
    </row>
    <row r="750" spans="1:65" s="14" customFormat="1">
      <c r="B750" s="169"/>
      <c r="D750" s="162" t="s">
        <v>136</v>
      </c>
      <c r="E750" s="170" t="s">
        <v>1</v>
      </c>
      <c r="F750" s="171" t="s">
        <v>1084</v>
      </c>
      <c r="H750" s="172">
        <v>-4.5149999999999997</v>
      </c>
      <c r="I750" s="173"/>
      <c r="L750" s="169"/>
      <c r="M750" s="174"/>
      <c r="N750" s="175"/>
      <c r="O750" s="175"/>
      <c r="P750" s="175"/>
      <c r="Q750" s="175"/>
      <c r="R750" s="175"/>
      <c r="S750" s="175"/>
      <c r="T750" s="176"/>
      <c r="AT750" s="170" t="s">
        <v>136</v>
      </c>
      <c r="AU750" s="170" t="s">
        <v>134</v>
      </c>
      <c r="AV750" s="14" t="s">
        <v>134</v>
      </c>
      <c r="AW750" s="14" t="s">
        <v>31</v>
      </c>
      <c r="AX750" s="14" t="s">
        <v>74</v>
      </c>
      <c r="AY750" s="170" t="s">
        <v>127</v>
      </c>
    </row>
    <row r="751" spans="1:65" s="14" customFormat="1">
      <c r="B751" s="169"/>
      <c r="D751" s="162" t="s">
        <v>136</v>
      </c>
      <c r="E751" s="170" t="s">
        <v>1</v>
      </c>
      <c r="F751" s="171" t="s">
        <v>1085</v>
      </c>
      <c r="H751" s="172">
        <v>23.774999999999999</v>
      </c>
      <c r="I751" s="173"/>
      <c r="L751" s="169"/>
      <c r="M751" s="174"/>
      <c r="N751" s="175"/>
      <c r="O751" s="175"/>
      <c r="P751" s="175"/>
      <c r="Q751" s="175"/>
      <c r="R751" s="175"/>
      <c r="S751" s="175"/>
      <c r="T751" s="176"/>
      <c r="AT751" s="170" t="s">
        <v>136</v>
      </c>
      <c r="AU751" s="170" t="s">
        <v>134</v>
      </c>
      <c r="AV751" s="14" t="s">
        <v>134</v>
      </c>
      <c r="AW751" s="14" t="s">
        <v>31</v>
      </c>
      <c r="AX751" s="14" t="s">
        <v>74</v>
      </c>
      <c r="AY751" s="170" t="s">
        <v>127</v>
      </c>
    </row>
    <row r="752" spans="1:65" s="14" customFormat="1">
      <c r="B752" s="169"/>
      <c r="D752" s="162" t="s">
        <v>136</v>
      </c>
      <c r="E752" s="170" t="s">
        <v>1</v>
      </c>
      <c r="F752" s="171" t="s">
        <v>1086</v>
      </c>
      <c r="H752" s="172">
        <v>80.415000000000006</v>
      </c>
      <c r="I752" s="173"/>
      <c r="L752" s="169"/>
      <c r="M752" s="174"/>
      <c r="N752" s="175"/>
      <c r="O752" s="175"/>
      <c r="P752" s="175"/>
      <c r="Q752" s="175"/>
      <c r="R752" s="175"/>
      <c r="S752" s="175"/>
      <c r="T752" s="176"/>
      <c r="AT752" s="170" t="s">
        <v>136</v>
      </c>
      <c r="AU752" s="170" t="s">
        <v>134</v>
      </c>
      <c r="AV752" s="14" t="s">
        <v>134</v>
      </c>
      <c r="AW752" s="14" t="s">
        <v>31</v>
      </c>
      <c r="AX752" s="14" t="s">
        <v>74</v>
      </c>
      <c r="AY752" s="170" t="s">
        <v>127</v>
      </c>
    </row>
    <row r="753" spans="2:51" s="14" customFormat="1">
      <c r="B753" s="169"/>
      <c r="D753" s="162" t="s">
        <v>136</v>
      </c>
      <c r="E753" s="170" t="s">
        <v>1</v>
      </c>
      <c r="F753" s="171" t="s">
        <v>1087</v>
      </c>
      <c r="H753" s="172">
        <v>132.16</v>
      </c>
      <c r="I753" s="173"/>
      <c r="L753" s="169"/>
      <c r="M753" s="174"/>
      <c r="N753" s="175"/>
      <c r="O753" s="175"/>
      <c r="P753" s="175"/>
      <c r="Q753" s="175"/>
      <c r="R753" s="175"/>
      <c r="S753" s="175"/>
      <c r="T753" s="176"/>
      <c r="AT753" s="170" t="s">
        <v>136</v>
      </c>
      <c r="AU753" s="170" t="s">
        <v>134</v>
      </c>
      <c r="AV753" s="14" t="s">
        <v>134</v>
      </c>
      <c r="AW753" s="14" t="s">
        <v>31</v>
      </c>
      <c r="AX753" s="14" t="s">
        <v>74</v>
      </c>
      <c r="AY753" s="170" t="s">
        <v>127</v>
      </c>
    </row>
    <row r="754" spans="2:51" s="14" customFormat="1">
      <c r="B754" s="169"/>
      <c r="D754" s="162" t="s">
        <v>136</v>
      </c>
      <c r="E754" s="170" t="s">
        <v>1</v>
      </c>
      <c r="F754" s="171" t="s">
        <v>1088</v>
      </c>
      <c r="H754" s="172">
        <v>-23.85</v>
      </c>
      <c r="I754" s="173"/>
      <c r="L754" s="169"/>
      <c r="M754" s="174"/>
      <c r="N754" s="175"/>
      <c r="O754" s="175"/>
      <c r="P754" s="175"/>
      <c r="Q754" s="175"/>
      <c r="R754" s="175"/>
      <c r="S754" s="175"/>
      <c r="T754" s="176"/>
      <c r="AT754" s="170" t="s">
        <v>136</v>
      </c>
      <c r="AU754" s="170" t="s">
        <v>134</v>
      </c>
      <c r="AV754" s="14" t="s">
        <v>134</v>
      </c>
      <c r="AW754" s="14" t="s">
        <v>31</v>
      </c>
      <c r="AX754" s="14" t="s">
        <v>74</v>
      </c>
      <c r="AY754" s="170" t="s">
        <v>127</v>
      </c>
    </row>
    <row r="755" spans="2:51" s="14" customFormat="1">
      <c r="B755" s="169"/>
      <c r="D755" s="162" t="s">
        <v>136</v>
      </c>
      <c r="E755" s="170" t="s">
        <v>1</v>
      </c>
      <c r="F755" s="171" t="s">
        <v>1089</v>
      </c>
      <c r="H755" s="172">
        <v>52.37</v>
      </c>
      <c r="I755" s="173"/>
      <c r="L755" s="169"/>
      <c r="M755" s="174"/>
      <c r="N755" s="175"/>
      <c r="O755" s="175"/>
      <c r="P755" s="175"/>
      <c r="Q755" s="175"/>
      <c r="R755" s="175"/>
      <c r="S755" s="175"/>
      <c r="T755" s="176"/>
      <c r="AT755" s="170" t="s">
        <v>136</v>
      </c>
      <c r="AU755" s="170" t="s">
        <v>134</v>
      </c>
      <c r="AV755" s="14" t="s">
        <v>134</v>
      </c>
      <c r="AW755" s="14" t="s">
        <v>31</v>
      </c>
      <c r="AX755" s="14" t="s">
        <v>74</v>
      </c>
      <c r="AY755" s="170" t="s">
        <v>127</v>
      </c>
    </row>
    <row r="756" spans="2:51" s="14" customFormat="1">
      <c r="B756" s="169"/>
      <c r="D756" s="162" t="s">
        <v>136</v>
      </c>
      <c r="E756" s="170" t="s">
        <v>1</v>
      </c>
      <c r="F756" s="171" t="s">
        <v>1090</v>
      </c>
      <c r="H756" s="172">
        <v>56.04</v>
      </c>
      <c r="I756" s="173"/>
      <c r="L756" s="169"/>
      <c r="M756" s="174"/>
      <c r="N756" s="175"/>
      <c r="O756" s="175"/>
      <c r="P756" s="175"/>
      <c r="Q756" s="175"/>
      <c r="R756" s="175"/>
      <c r="S756" s="175"/>
      <c r="T756" s="176"/>
      <c r="AT756" s="170" t="s">
        <v>136</v>
      </c>
      <c r="AU756" s="170" t="s">
        <v>134</v>
      </c>
      <c r="AV756" s="14" t="s">
        <v>134</v>
      </c>
      <c r="AW756" s="14" t="s">
        <v>31</v>
      </c>
      <c r="AX756" s="14" t="s">
        <v>74</v>
      </c>
      <c r="AY756" s="170" t="s">
        <v>127</v>
      </c>
    </row>
    <row r="757" spans="2:51" s="14" customFormat="1">
      <c r="B757" s="169"/>
      <c r="D757" s="162" t="s">
        <v>136</v>
      </c>
      <c r="E757" s="170" t="s">
        <v>1</v>
      </c>
      <c r="F757" s="171" t="s">
        <v>1091</v>
      </c>
      <c r="H757" s="172">
        <v>25.15</v>
      </c>
      <c r="I757" s="173"/>
      <c r="L757" s="169"/>
      <c r="M757" s="174"/>
      <c r="N757" s="175"/>
      <c r="O757" s="175"/>
      <c r="P757" s="175"/>
      <c r="Q757" s="175"/>
      <c r="R757" s="175"/>
      <c r="S757" s="175"/>
      <c r="T757" s="176"/>
      <c r="AT757" s="170" t="s">
        <v>136</v>
      </c>
      <c r="AU757" s="170" t="s">
        <v>134</v>
      </c>
      <c r="AV757" s="14" t="s">
        <v>134</v>
      </c>
      <c r="AW757" s="14" t="s">
        <v>31</v>
      </c>
      <c r="AX757" s="14" t="s">
        <v>74</v>
      </c>
      <c r="AY757" s="170" t="s">
        <v>127</v>
      </c>
    </row>
    <row r="758" spans="2:51" s="14" customFormat="1">
      <c r="B758" s="169"/>
      <c r="D758" s="162" t="s">
        <v>136</v>
      </c>
      <c r="E758" s="170" t="s">
        <v>1</v>
      </c>
      <c r="F758" s="171" t="s">
        <v>1092</v>
      </c>
      <c r="H758" s="172">
        <v>36.25</v>
      </c>
      <c r="I758" s="173"/>
      <c r="L758" s="169"/>
      <c r="M758" s="174"/>
      <c r="N758" s="175"/>
      <c r="O758" s="175"/>
      <c r="P758" s="175"/>
      <c r="Q758" s="175"/>
      <c r="R758" s="175"/>
      <c r="S758" s="175"/>
      <c r="T758" s="176"/>
      <c r="AT758" s="170" t="s">
        <v>136</v>
      </c>
      <c r="AU758" s="170" t="s">
        <v>134</v>
      </c>
      <c r="AV758" s="14" t="s">
        <v>134</v>
      </c>
      <c r="AW758" s="14" t="s">
        <v>31</v>
      </c>
      <c r="AX758" s="14" t="s">
        <v>74</v>
      </c>
      <c r="AY758" s="170" t="s">
        <v>127</v>
      </c>
    </row>
    <row r="759" spans="2:51" s="14" customFormat="1">
      <c r="B759" s="169"/>
      <c r="D759" s="162" t="s">
        <v>136</v>
      </c>
      <c r="E759" s="170" t="s">
        <v>1</v>
      </c>
      <c r="F759" s="171" t="s">
        <v>1093</v>
      </c>
      <c r="H759" s="172">
        <v>38.954999999999998</v>
      </c>
      <c r="I759" s="173"/>
      <c r="L759" s="169"/>
      <c r="M759" s="174"/>
      <c r="N759" s="175"/>
      <c r="O759" s="175"/>
      <c r="P759" s="175"/>
      <c r="Q759" s="175"/>
      <c r="R759" s="175"/>
      <c r="S759" s="175"/>
      <c r="T759" s="176"/>
      <c r="AT759" s="170" t="s">
        <v>136</v>
      </c>
      <c r="AU759" s="170" t="s">
        <v>134</v>
      </c>
      <c r="AV759" s="14" t="s">
        <v>134</v>
      </c>
      <c r="AW759" s="14" t="s">
        <v>31</v>
      </c>
      <c r="AX759" s="14" t="s">
        <v>74</v>
      </c>
      <c r="AY759" s="170" t="s">
        <v>127</v>
      </c>
    </row>
    <row r="760" spans="2:51" s="14" customFormat="1">
      <c r="B760" s="169"/>
      <c r="D760" s="162" t="s">
        <v>136</v>
      </c>
      <c r="E760" s="170" t="s">
        <v>1</v>
      </c>
      <c r="F760" s="171" t="s">
        <v>1094</v>
      </c>
      <c r="H760" s="172">
        <v>17.649999999999999</v>
      </c>
      <c r="I760" s="173"/>
      <c r="L760" s="169"/>
      <c r="M760" s="174"/>
      <c r="N760" s="175"/>
      <c r="O760" s="175"/>
      <c r="P760" s="175"/>
      <c r="Q760" s="175"/>
      <c r="R760" s="175"/>
      <c r="S760" s="175"/>
      <c r="T760" s="176"/>
      <c r="AT760" s="170" t="s">
        <v>136</v>
      </c>
      <c r="AU760" s="170" t="s">
        <v>134</v>
      </c>
      <c r="AV760" s="14" t="s">
        <v>134</v>
      </c>
      <c r="AW760" s="14" t="s">
        <v>31</v>
      </c>
      <c r="AX760" s="14" t="s">
        <v>74</v>
      </c>
      <c r="AY760" s="170" t="s">
        <v>127</v>
      </c>
    </row>
    <row r="761" spans="2:51" s="13" customFormat="1">
      <c r="B761" s="161"/>
      <c r="D761" s="162" t="s">
        <v>136</v>
      </c>
      <c r="E761" s="163" t="s">
        <v>1</v>
      </c>
      <c r="F761" s="164" t="s">
        <v>273</v>
      </c>
      <c r="H761" s="163" t="s">
        <v>1</v>
      </c>
      <c r="I761" s="165"/>
      <c r="L761" s="161"/>
      <c r="M761" s="166"/>
      <c r="N761" s="167"/>
      <c r="O761" s="167"/>
      <c r="P761" s="167"/>
      <c r="Q761" s="167"/>
      <c r="R761" s="167"/>
      <c r="S761" s="167"/>
      <c r="T761" s="168"/>
      <c r="AT761" s="163" t="s">
        <v>136</v>
      </c>
      <c r="AU761" s="163" t="s">
        <v>134</v>
      </c>
      <c r="AV761" s="13" t="s">
        <v>81</v>
      </c>
      <c r="AW761" s="13" t="s">
        <v>31</v>
      </c>
      <c r="AX761" s="13" t="s">
        <v>74</v>
      </c>
      <c r="AY761" s="163" t="s">
        <v>127</v>
      </c>
    </row>
    <row r="762" spans="2:51" s="14" customFormat="1">
      <c r="B762" s="169"/>
      <c r="D762" s="162" t="s">
        <v>136</v>
      </c>
      <c r="E762" s="170" t="s">
        <v>1</v>
      </c>
      <c r="F762" s="171" t="s">
        <v>1095</v>
      </c>
      <c r="H762" s="172">
        <v>2.58</v>
      </c>
      <c r="I762" s="173"/>
      <c r="L762" s="169"/>
      <c r="M762" s="174"/>
      <c r="N762" s="175"/>
      <c r="O762" s="175"/>
      <c r="P762" s="175"/>
      <c r="Q762" s="175"/>
      <c r="R762" s="175"/>
      <c r="S762" s="175"/>
      <c r="T762" s="176"/>
      <c r="AT762" s="170" t="s">
        <v>136</v>
      </c>
      <c r="AU762" s="170" t="s">
        <v>134</v>
      </c>
      <c r="AV762" s="14" t="s">
        <v>134</v>
      </c>
      <c r="AW762" s="14" t="s">
        <v>31</v>
      </c>
      <c r="AX762" s="14" t="s">
        <v>74</v>
      </c>
      <c r="AY762" s="170" t="s">
        <v>127</v>
      </c>
    </row>
    <row r="763" spans="2:51" s="14" customFormat="1">
      <c r="B763" s="169"/>
      <c r="D763" s="162" t="s">
        <v>136</v>
      </c>
      <c r="E763" s="170" t="s">
        <v>1</v>
      </c>
      <c r="F763" s="171" t="s">
        <v>1096</v>
      </c>
      <c r="H763" s="172">
        <v>52</v>
      </c>
      <c r="I763" s="173"/>
      <c r="L763" s="169"/>
      <c r="M763" s="174"/>
      <c r="N763" s="175"/>
      <c r="O763" s="175"/>
      <c r="P763" s="175"/>
      <c r="Q763" s="175"/>
      <c r="R763" s="175"/>
      <c r="S763" s="175"/>
      <c r="T763" s="176"/>
      <c r="AT763" s="170" t="s">
        <v>136</v>
      </c>
      <c r="AU763" s="170" t="s">
        <v>134</v>
      </c>
      <c r="AV763" s="14" t="s">
        <v>134</v>
      </c>
      <c r="AW763" s="14" t="s">
        <v>31</v>
      </c>
      <c r="AX763" s="14" t="s">
        <v>74</v>
      </c>
      <c r="AY763" s="170" t="s">
        <v>127</v>
      </c>
    </row>
    <row r="764" spans="2:51" s="14" customFormat="1">
      <c r="B764" s="169"/>
      <c r="D764" s="162" t="s">
        <v>136</v>
      </c>
      <c r="E764" s="170" t="s">
        <v>1</v>
      </c>
      <c r="F764" s="171" t="s">
        <v>1097</v>
      </c>
      <c r="H764" s="172">
        <v>346.5</v>
      </c>
      <c r="I764" s="173"/>
      <c r="L764" s="169"/>
      <c r="M764" s="174"/>
      <c r="N764" s="175"/>
      <c r="O764" s="175"/>
      <c r="P764" s="175"/>
      <c r="Q764" s="175"/>
      <c r="R764" s="175"/>
      <c r="S764" s="175"/>
      <c r="T764" s="176"/>
      <c r="AT764" s="170" t="s">
        <v>136</v>
      </c>
      <c r="AU764" s="170" t="s">
        <v>134</v>
      </c>
      <c r="AV764" s="14" t="s">
        <v>134</v>
      </c>
      <c r="AW764" s="14" t="s">
        <v>31</v>
      </c>
      <c r="AX764" s="14" t="s">
        <v>74</v>
      </c>
      <c r="AY764" s="170" t="s">
        <v>127</v>
      </c>
    </row>
    <row r="765" spans="2:51" s="13" customFormat="1">
      <c r="B765" s="161"/>
      <c r="D765" s="162" t="s">
        <v>136</v>
      </c>
      <c r="E765" s="163" t="s">
        <v>1</v>
      </c>
      <c r="F765" s="164" t="s">
        <v>275</v>
      </c>
      <c r="H765" s="163" t="s">
        <v>1</v>
      </c>
      <c r="I765" s="165"/>
      <c r="L765" s="161"/>
      <c r="M765" s="166"/>
      <c r="N765" s="167"/>
      <c r="O765" s="167"/>
      <c r="P765" s="167"/>
      <c r="Q765" s="167"/>
      <c r="R765" s="167"/>
      <c r="S765" s="167"/>
      <c r="T765" s="168"/>
      <c r="AT765" s="163" t="s">
        <v>136</v>
      </c>
      <c r="AU765" s="163" t="s">
        <v>134</v>
      </c>
      <c r="AV765" s="13" t="s">
        <v>81</v>
      </c>
      <c r="AW765" s="13" t="s">
        <v>31</v>
      </c>
      <c r="AX765" s="13" t="s">
        <v>74</v>
      </c>
      <c r="AY765" s="163" t="s">
        <v>127</v>
      </c>
    </row>
    <row r="766" spans="2:51" s="14" customFormat="1">
      <c r="B766" s="169"/>
      <c r="D766" s="162" t="s">
        <v>136</v>
      </c>
      <c r="E766" s="170" t="s">
        <v>1</v>
      </c>
      <c r="F766" s="171" t="s">
        <v>1095</v>
      </c>
      <c r="H766" s="172">
        <v>2.58</v>
      </c>
      <c r="I766" s="173"/>
      <c r="L766" s="169"/>
      <c r="M766" s="174"/>
      <c r="N766" s="175"/>
      <c r="O766" s="175"/>
      <c r="P766" s="175"/>
      <c r="Q766" s="175"/>
      <c r="R766" s="175"/>
      <c r="S766" s="175"/>
      <c r="T766" s="176"/>
      <c r="AT766" s="170" t="s">
        <v>136</v>
      </c>
      <c r="AU766" s="170" t="s">
        <v>134</v>
      </c>
      <c r="AV766" s="14" t="s">
        <v>134</v>
      </c>
      <c r="AW766" s="14" t="s">
        <v>31</v>
      </c>
      <c r="AX766" s="14" t="s">
        <v>74</v>
      </c>
      <c r="AY766" s="170" t="s">
        <v>127</v>
      </c>
    </row>
    <row r="767" spans="2:51" s="14" customFormat="1">
      <c r="B767" s="169"/>
      <c r="D767" s="162" t="s">
        <v>136</v>
      </c>
      <c r="E767" s="170" t="s">
        <v>1</v>
      </c>
      <c r="F767" s="171" t="s">
        <v>1096</v>
      </c>
      <c r="H767" s="172">
        <v>52</v>
      </c>
      <c r="I767" s="173"/>
      <c r="L767" s="169"/>
      <c r="M767" s="174"/>
      <c r="N767" s="175"/>
      <c r="O767" s="175"/>
      <c r="P767" s="175"/>
      <c r="Q767" s="175"/>
      <c r="R767" s="175"/>
      <c r="S767" s="175"/>
      <c r="T767" s="176"/>
      <c r="AT767" s="170" t="s">
        <v>136</v>
      </c>
      <c r="AU767" s="170" t="s">
        <v>134</v>
      </c>
      <c r="AV767" s="14" t="s">
        <v>134</v>
      </c>
      <c r="AW767" s="14" t="s">
        <v>31</v>
      </c>
      <c r="AX767" s="14" t="s">
        <v>74</v>
      </c>
      <c r="AY767" s="170" t="s">
        <v>127</v>
      </c>
    </row>
    <row r="768" spans="2:51" s="14" customFormat="1">
      <c r="B768" s="169"/>
      <c r="D768" s="162" t="s">
        <v>136</v>
      </c>
      <c r="E768" s="170" t="s">
        <v>1</v>
      </c>
      <c r="F768" s="171" t="s">
        <v>1097</v>
      </c>
      <c r="H768" s="172">
        <v>346.5</v>
      </c>
      <c r="I768" s="173"/>
      <c r="L768" s="169"/>
      <c r="M768" s="174"/>
      <c r="N768" s="175"/>
      <c r="O768" s="175"/>
      <c r="P768" s="175"/>
      <c r="Q768" s="175"/>
      <c r="R768" s="175"/>
      <c r="S768" s="175"/>
      <c r="T768" s="176"/>
      <c r="AT768" s="170" t="s">
        <v>136</v>
      </c>
      <c r="AU768" s="170" t="s">
        <v>134</v>
      </c>
      <c r="AV768" s="14" t="s">
        <v>134</v>
      </c>
      <c r="AW768" s="14" t="s">
        <v>31</v>
      </c>
      <c r="AX768" s="14" t="s">
        <v>74</v>
      </c>
      <c r="AY768" s="170" t="s">
        <v>127</v>
      </c>
    </row>
    <row r="769" spans="1:65" s="15" customFormat="1">
      <c r="B769" s="177"/>
      <c r="D769" s="162" t="s">
        <v>136</v>
      </c>
      <c r="E769" s="178" t="s">
        <v>1</v>
      </c>
      <c r="F769" s="179" t="s">
        <v>142</v>
      </c>
      <c r="H769" s="180">
        <v>1479.23</v>
      </c>
      <c r="I769" s="181"/>
      <c r="L769" s="177"/>
      <c r="M769" s="182"/>
      <c r="N769" s="183"/>
      <c r="O769" s="183"/>
      <c r="P769" s="183"/>
      <c r="Q769" s="183"/>
      <c r="R769" s="183"/>
      <c r="S769" s="183"/>
      <c r="T769" s="184"/>
      <c r="AT769" s="178" t="s">
        <v>136</v>
      </c>
      <c r="AU769" s="178" t="s">
        <v>134</v>
      </c>
      <c r="AV769" s="15" t="s">
        <v>133</v>
      </c>
      <c r="AW769" s="15" t="s">
        <v>31</v>
      </c>
      <c r="AX769" s="15" t="s">
        <v>81</v>
      </c>
      <c r="AY769" s="178" t="s">
        <v>127</v>
      </c>
    </row>
    <row r="770" spans="1:65" s="2" customFormat="1" ht="24.2" customHeight="1">
      <c r="A770" s="33"/>
      <c r="B770" s="146"/>
      <c r="C770" s="193" t="s">
        <v>1098</v>
      </c>
      <c r="D770" s="193" t="s">
        <v>522</v>
      </c>
      <c r="E770" s="194" t="s">
        <v>1099</v>
      </c>
      <c r="F770" s="195" t="s">
        <v>1100</v>
      </c>
      <c r="G770" s="196" t="s">
        <v>194</v>
      </c>
      <c r="H770" s="197">
        <v>1553.192</v>
      </c>
      <c r="I770" s="198"/>
      <c r="J770" s="199">
        <f>ROUND(I770*H770,2)</f>
        <v>0</v>
      </c>
      <c r="K770" s="200"/>
      <c r="L770" s="201"/>
      <c r="M770" s="202" t="s">
        <v>1</v>
      </c>
      <c r="N770" s="203" t="s">
        <v>40</v>
      </c>
      <c r="O770" s="60"/>
      <c r="P770" s="157">
        <f>O770*H770</f>
        <v>0</v>
      </c>
      <c r="Q770" s="157">
        <v>2.1000000000000001E-2</v>
      </c>
      <c r="R770" s="157">
        <f>Q770*H770</f>
        <v>32.617032000000002</v>
      </c>
      <c r="S770" s="157">
        <v>0</v>
      </c>
      <c r="T770" s="158">
        <f>S770*H770</f>
        <v>0</v>
      </c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R770" s="159" t="s">
        <v>340</v>
      </c>
      <c r="AT770" s="159" t="s">
        <v>522</v>
      </c>
      <c r="AU770" s="159" t="s">
        <v>134</v>
      </c>
      <c r="AY770" s="18" t="s">
        <v>127</v>
      </c>
      <c r="BE770" s="160">
        <f>IF(N770="základná",J770,0)</f>
        <v>0</v>
      </c>
      <c r="BF770" s="160">
        <f>IF(N770="znížená",J770,0)</f>
        <v>0</v>
      </c>
      <c r="BG770" s="160">
        <f>IF(N770="zákl. prenesená",J770,0)</f>
        <v>0</v>
      </c>
      <c r="BH770" s="160">
        <f>IF(N770="zníž. prenesená",J770,0)</f>
        <v>0</v>
      </c>
      <c r="BI770" s="160">
        <f>IF(N770="nulová",J770,0)</f>
        <v>0</v>
      </c>
      <c r="BJ770" s="18" t="s">
        <v>134</v>
      </c>
      <c r="BK770" s="160">
        <f>ROUND(I770*H770,2)</f>
        <v>0</v>
      </c>
      <c r="BL770" s="18" t="s">
        <v>238</v>
      </c>
      <c r="BM770" s="159" t="s">
        <v>1101</v>
      </c>
    </row>
    <row r="771" spans="1:65" s="14" customFormat="1">
      <c r="B771" s="169"/>
      <c r="D771" s="162" t="s">
        <v>136</v>
      </c>
      <c r="F771" s="171" t="s">
        <v>1102</v>
      </c>
      <c r="H771" s="172">
        <v>1553.192</v>
      </c>
      <c r="I771" s="173"/>
      <c r="L771" s="169"/>
      <c r="M771" s="174"/>
      <c r="N771" s="175"/>
      <c r="O771" s="175"/>
      <c r="P771" s="175"/>
      <c r="Q771" s="175"/>
      <c r="R771" s="175"/>
      <c r="S771" s="175"/>
      <c r="T771" s="176"/>
      <c r="AT771" s="170" t="s">
        <v>136</v>
      </c>
      <c r="AU771" s="170" t="s">
        <v>134</v>
      </c>
      <c r="AV771" s="14" t="s">
        <v>134</v>
      </c>
      <c r="AW771" s="14" t="s">
        <v>3</v>
      </c>
      <c r="AX771" s="14" t="s">
        <v>81</v>
      </c>
      <c r="AY771" s="170" t="s">
        <v>127</v>
      </c>
    </row>
    <row r="772" spans="1:65" s="2" customFormat="1" ht="24.2" customHeight="1">
      <c r="A772" s="33"/>
      <c r="B772" s="146"/>
      <c r="C772" s="147" t="s">
        <v>1103</v>
      </c>
      <c r="D772" s="147" t="s">
        <v>129</v>
      </c>
      <c r="E772" s="148" t="s">
        <v>1104</v>
      </c>
      <c r="F772" s="149" t="s">
        <v>1105</v>
      </c>
      <c r="G772" s="150" t="s">
        <v>768</v>
      </c>
      <c r="H772" s="204"/>
      <c r="I772" s="152"/>
      <c r="J772" s="153">
        <f>ROUND(I772*H772,2)</f>
        <v>0</v>
      </c>
      <c r="K772" s="154"/>
      <c r="L772" s="34"/>
      <c r="M772" s="155" t="s">
        <v>1</v>
      </c>
      <c r="N772" s="156" t="s">
        <v>40</v>
      </c>
      <c r="O772" s="60"/>
      <c r="P772" s="157">
        <f>O772*H772</f>
        <v>0</v>
      </c>
      <c r="Q772" s="157">
        <v>0</v>
      </c>
      <c r="R772" s="157">
        <f>Q772*H772</f>
        <v>0</v>
      </c>
      <c r="S772" s="157">
        <v>0</v>
      </c>
      <c r="T772" s="158">
        <f>S772*H772</f>
        <v>0</v>
      </c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R772" s="159" t="s">
        <v>238</v>
      </c>
      <c r="AT772" s="159" t="s">
        <v>129</v>
      </c>
      <c r="AU772" s="159" t="s">
        <v>134</v>
      </c>
      <c r="AY772" s="18" t="s">
        <v>127</v>
      </c>
      <c r="BE772" s="160">
        <f>IF(N772="základná",J772,0)</f>
        <v>0</v>
      </c>
      <c r="BF772" s="160">
        <f>IF(N772="znížená",J772,0)</f>
        <v>0</v>
      </c>
      <c r="BG772" s="160">
        <f>IF(N772="zákl. prenesená",J772,0)</f>
        <v>0</v>
      </c>
      <c r="BH772" s="160">
        <f>IF(N772="zníž. prenesená",J772,0)</f>
        <v>0</v>
      </c>
      <c r="BI772" s="160">
        <f>IF(N772="nulová",J772,0)</f>
        <v>0</v>
      </c>
      <c r="BJ772" s="18" t="s">
        <v>134</v>
      </c>
      <c r="BK772" s="160">
        <f>ROUND(I772*H772,2)</f>
        <v>0</v>
      </c>
      <c r="BL772" s="18" t="s">
        <v>238</v>
      </c>
      <c r="BM772" s="159" t="s">
        <v>1106</v>
      </c>
    </row>
    <row r="773" spans="1:65" s="12" customFormat="1" ht="22.7" customHeight="1">
      <c r="B773" s="133"/>
      <c r="D773" s="134" t="s">
        <v>73</v>
      </c>
      <c r="E773" s="144" t="s">
        <v>1107</v>
      </c>
      <c r="F773" s="144" t="s">
        <v>1108</v>
      </c>
      <c r="I773" s="136"/>
      <c r="J773" s="145">
        <f>BK773</f>
        <v>0</v>
      </c>
      <c r="L773" s="133"/>
      <c r="M773" s="138"/>
      <c r="N773" s="139"/>
      <c r="O773" s="139"/>
      <c r="P773" s="140">
        <f>SUM(P774:P776)</f>
        <v>0</v>
      </c>
      <c r="Q773" s="139"/>
      <c r="R773" s="140">
        <f>SUM(R774:R776)</f>
        <v>3.7565850000000003</v>
      </c>
      <c r="S773" s="139"/>
      <c r="T773" s="141">
        <f>SUM(T774:T776)</f>
        <v>0</v>
      </c>
      <c r="AR773" s="134" t="s">
        <v>134</v>
      </c>
      <c r="AT773" s="142" t="s">
        <v>73</v>
      </c>
      <c r="AU773" s="142" t="s">
        <v>81</v>
      </c>
      <c r="AY773" s="134" t="s">
        <v>127</v>
      </c>
      <c r="BK773" s="143">
        <f>SUM(BK774:BK776)</f>
        <v>0</v>
      </c>
    </row>
    <row r="774" spans="1:65" s="2" customFormat="1" ht="24.2" customHeight="1">
      <c r="A774" s="33"/>
      <c r="B774" s="146"/>
      <c r="C774" s="147" t="s">
        <v>1109</v>
      </c>
      <c r="D774" s="147" t="s">
        <v>129</v>
      </c>
      <c r="E774" s="148" t="s">
        <v>1110</v>
      </c>
      <c r="F774" s="149" t="s">
        <v>1111</v>
      </c>
      <c r="G774" s="150" t="s">
        <v>194</v>
      </c>
      <c r="H774" s="151">
        <v>5366.55</v>
      </c>
      <c r="I774" s="152"/>
      <c r="J774" s="153">
        <f>ROUND(I774*H774,2)</f>
        <v>0</v>
      </c>
      <c r="K774" s="154"/>
      <c r="L774" s="34"/>
      <c r="M774" s="155" t="s">
        <v>1</v>
      </c>
      <c r="N774" s="156" t="s">
        <v>40</v>
      </c>
      <c r="O774" s="60"/>
      <c r="P774" s="157">
        <f>O774*H774</f>
        <v>0</v>
      </c>
      <c r="Q774" s="157">
        <v>2.7999999999999998E-4</v>
      </c>
      <c r="R774" s="157">
        <f>Q774*H774</f>
        <v>1.502634</v>
      </c>
      <c r="S774" s="157">
        <v>0</v>
      </c>
      <c r="T774" s="158">
        <f>S774*H774</f>
        <v>0</v>
      </c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R774" s="159" t="s">
        <v>238</v>
      </c>
      <c r="AT774" s="159" t="s">
        <v>129</v>
      </c>
      <c r="AU774" s="159" t="s">
        <v>134</v>
      </c>
      <c r="AY774" s="18" t="s">
        <v>127</v>
      </c>
      <c r="BE774" s="160">
        <f>IF(N774="základná",J774,0)</f>
        <v>0</v>
      </c>
      <c r="BF774" s="160">
        <f>IF(N774="znížená",J774,0)</f>
        <v>0</v>
      </c>
      <c r="BG774" s="160">
        <f>IF(N774="zákl. prenesená",J774,0)</f>
        <v>0</v>
      </c>
      <c r="BH774" s="160">
        <f>IF(N774="zníž. prenesená",J774,0)</f>
        <v>0</v>
      </c>
      <c r="BI774" s="160">
        <f>IF(N774="nulová",J774,0)</f>
        <v>0</v>
      </c>
      <c r="BJ774" s="18" t="s">
        <v>134</v>
      </c>
      <c r="BK774" s="160">
        <f>ROUND(I774*H774,2)</f>
        <v>0</v>
      </c>
      <c r="BL774" s="18" t="s">
        <v>238</v>
      </c>
      <c r="BM774" s="159" t="s">
        <v>1112</v>
      </c>
    </row>
    <row r="775" spans="1:65" s="2" customFormat="1" ht="37.700000000000003" customHeight="1">
      <c r="A775" s="33"/>
      <c r="B775" s="146"/>
      <c r="C775" s="147" t="s">
        <v>1113</v>
      </c>
      <c r="D775" s="147" t="s">
        <v>129</v>
      </c>
      <c r="E775" s="148" t="s">
        <v>1114</v>
      </c>
      <c r="F775" s="149" t="s">
        <v>1115</v>
      </c>
      <c r="G775" s="150" t="s">
        <v>194</v>
      </c>
      <c r="H775" s="151">
        <v>5366.55</v>
      </c>
      <c r="I775" s="152"/>
      <c r="J775" s="153">
        <f>ROUND(I775*H775,2)</f>
        <v>0</v>
      </c>
      <c r="K775" s="154"/>
      <c r="L775" s="34"/>
      <c r="M775" s="155" t="s">
        <v>1</v>
      </c>
      <c r="N775" s="156" t="s">
        <v>40</v>
      </c>
      <c r="O775" s="60"/>
      <c r="P775" s="157">
        <f>O775*H775</f>
        <v>0</v>
      </c>
      <c r="Q775" s="157">
        <v>4.2000000000000002E-4</v>
      </c>
      <c r="R775" s="157">
        <f>Q775*H775</f>
        <v>2.2539510000000003</v>
      </c>
      <c r="S775" s="157">
        <v>0</v>
      </c>
      <c r="T775" s="158">
        <f>S775*H775</f>
        <v>0</v>
      </c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R775" s="159" t="s">
        <v>238</v>
      </c>
      <c r="AT775" s="159" t="s">
        <v>129</v>
      </c>
      <c r="AU775" s="159" t="s">
        <v>134</v>
      </c>
      <c r="AY775" s="18" t="s">
        <v>127</v>
      </c>
      <c r="BE775" s="160">
        <f>IF(N775="základná",J775,0)</f>
        <v>0</v>
      </c>
      <c r="BF775" s="160">
        <f>IF(N775="znížená",J775,0)</f>
        <v>0</v>
      </c>
      <c r="BG775" s="160">
        <f>IF(N775="zákl. prenesená",J775,0)</f>
        <v>0</v>
      </c>
      <c r="BH775" s="160">
        <f>IF(N775="zníž. prenesená",J775,0)</f>
        <v>0</v>
      </c>
      <c r="BI775" s="160">
        <f>IF(N775="nulová",J775,0)</f>
        <v>0</v>
      </c>
      <c r="BJ775" s="18" t="s">
        <v>134</v>
      </c>
      <c r="BK775" s="160">
        <f>ROUND(I775*H775,2)</f>
        <v>0</v>
      </c>
      <c r="BL775" s="18" t="s">
        <v>238</v>
      </c>
      <c r="BM775" s="159" t="s">
        <v>1116</v>
      </c>
    </row>
    <row r="776" spans="1:65" s="14" customFormat="1">
      <c r="B776" s="169"/>
      <c r="D776" s="162" t="s">
        <v>136</v>
      </c>
      <c r="E776" s="170" t="s">
        <v>1</v>
      </c>
      <c r="F776" s="171" t="s">
        <v>1117</v>
      </c>
      <c r="H776" s="172">
        <v>5366.55</v>
      </c>
      <c r="I776" s="173"/>
      <c r="L776" s="169"/>
      <c r="M776" s="174"/>
      <c r="N776" s="175"/>
      <c r="O776" s="175"/>
      <c r="P776" s="175"/>
      <c r="Q776" s="175"/>
      <c r="R776" s="175"/>
      <c r="S776" s="175"/>
      <c r="T776" s="176"/>
      <c r="AT776" s="170" t="s">
        <v>136</v>
      </c>
      <c r="AU776" s="170" t="s">
        <v>134</v>
      </c>
      <c r="AV776" s="14" t="s">
        <v>134</v>
      </c>
      <c r="AW776" s="14" t="s">
        <v>31</v>
      </c>
      <c r="AX776" s="14" t="s">
        <v>81</v>
      </c>
      <c r="AY776" s="170" t="s">
        <v>127</v>
      </c>
    </row>
    <row r="777" spans="1:65" s="12" customFormat="1" ht="25.9" customHeight="1">
      <c r="B777" s="133"/>
      <c r="D777" s="134" t="s">
        <v>73</v>
      </c>
      <c r="E777" s="135" t="s">
        <v>522</v>
      </c>
      <c r="F777" s="135" t="s">
        <v>1118</v>
      </c>
      <c r="I777" s="136"/>
      <c r="J777" s="137">
        <f>BK777</f>
        <v>0</v>
      </c>
      <c r="L777" s="133"/>
      <c r="M777" s="138"/>
      <c r="N777" s="139"/>
      <c r="O777" s="139"/>
      <c r="P777" s="140">
        <f>P778</f>
        <v>0</v>
      </c>
      <c r="Q777" s="139"/>
      <c r="R777" s="140">
        <f>R778</f>
        <v>0</v>
      </c>
      <c r="S777" s="139"/>
      <c r="T777" s="141">
        <f>T778</f>
        <v>0</v>
      </c>
      <c r="AR777" s="134" t="s">
        <v>147</v>
      </c>
      <c r="AT777" s="142" t="s">
        <v>73</v>
      </c>
      <c r="AU777" s="142" t="s">
        <v>74</v>
      </c>
      <c r="AY777" s="134" t="s">
        <v>127</v>
      </c>
      <c r="BK777" s="143">
        <f>BK778</f>
        <v>0</v>
      </c>
    </row>
    <row r="778" spans="1:65" s="12" customFormat="1" ht="22.7" customHeight="1">
      <c r="B778" s="133"/>
      <c r="D778" s="134" t="s">
        <v>73</v>
      </c>
      <c r="E778" s="144" t="s">
        <v>1119</v>
      </c>
      <c r="F778" s="144" t="s">
        <v>1120</v>
      </c>
      <c r="I778" s="136"/>
      <c r="J778" s="145">
        <f>BK778</f>
        <v>0</v>
      </c>
      <c r="L778" s="133"/>
      <c r="M778" s="138"/>
      <c r="N778" s="139"/>
      <c r="O778" s="139"/>
      <c r="P778" s="140">
        <f>SUM(P779:P781)</f>
        <v>0</v>
      </c>
      <c r="Q778" s="139"/>
      <c r="R778" s="140">
        <f>SUM(R779:R781)</f>
        <v>0</v>
      </c>
      <c r="S778" s="139"/>
      <c r="T778" s="141">
        <f>SUM(T779:T781)</f>
        <v>0</v>
      </c>
      <c r="AR778" s="134" t="s">
        <v>147</v>
      </c>
      <c r="AT778" s="142" t="s">
        <v>73</v>
      </c>
      <c r="AU778" s="142" t="s">
        <v>81</v>
      </c>
      <c r="AY778" s="134" t="s">
        <v>127</v>
      </c>
      <c r="BK778" s="143">
        <f>SUM(BK779:BK781)</f>
        <v>0</v>
      </c>
    </row>
    <row r="779" spans="1:65" s="2" customFormat="1" ht="16.5" customHeight="1">
      <c r="A779" s="33"/>
      <c r="B779" s="146"/>
      <c r="C779" s="147" t="s">
        <v>1121</v>
      </c>
      <c r="D779" s="147" t="s">
        <v>129</v>
      </c>
      <c r="E779" s="148" t="s">
        <v>1122</v>
      </c>
      <c r="F779" s="149" t="s">
        <v>1123</v>
      </c>
      <c r="G779" s="150" t="s">
        <v>309</v>
      </c>
      <c r="H779" s="151">
        <v>1</v>
      </c>
      <c r="I779" s="152"/>
      <c r="J779" s="153">
        <f>ROUND(I779*H779,2)</f>
        <v>0</v>
      </c>
      <c r="K779" s="154"/>
      <c r="L779" s="34"/>
      <c r="M779" s="155" t="s">
        <v>1</v>
      </c>
      <c r="N779" s="156" t="s">
        <v>40</v>
      </c>
      <c r="O779" s="60"/>
      <c r="P779" s="157">
        <f>O779*H779</f>
        <v>0</v>
      </c>
      <c r="Q779" s="157">
        <v>0</v>
      </c>
      <c r="R779" s="157">
        <f>Q779*H779</f>
        <v>0</v>
      </c>
      <c r="S779" s="157">
        <v>0</v>
      </c>
      <c r="T779" s="158">
        <f>S779*H779</f>
        <v>0</v>
      </c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R779" s="159" t="s">
        <v>548</v>
      </c>
      <c r="AT779" s="159" t="s">
        <v>129</v>
      </c>
      <c r="AU779" s="159" t="s">
        <v>134</v>
      </c>
      <c r="AY779" s="18" t="s">
        <v>127</v>
      </c>
      <c r="BE779" s="160">
        <f>IF(N779="základná",J779,0)</f>
        <v>0</v>
      </c>
      <c r="BF779" s="160">
        <f>IF(N779="znížená",J779,0)</f>
        <v>0</v>
      </c>
      <c r="BG779" s="160">
        <f>IF(N779="zákl. prenesená",J779,0)</f>
        <v>0</v>
      </c>
      <c r="BH779" s="160">
        <f>IF(N779="zníž. prenesená",J779,0)</f>
        <v>0</v>
      </c>
      <c r="BI779" s="160">
        <f>IF(N779="nulová",J779,0)</f>
        <v>0</v>
      </c>
      <c r="BJ779" s="18" t="s">
        <v>134</v>
      </c>
      <c r="BK779" s="160">
        <f>ROUND(I779*H779,2)</f>
        <v>0</v>
      </c>
      <c r="BL779" s="18" t="s">
        <v>548</v>
      </c>
      <c r="BM779" s="159" t="s">
        <v>1124</v>
      </c>
    </row>
    <row r="780" spans="1:65" s="2" customFormat="1" ht="16.5" customHeight="1">
      <c r="A780" s="33"/>
      <c r="B780" s="146"/>
      <c r="C780" s="147" t="s">
        <v>1125</v>
      </c>
      <c r="D780" s="147" t="s">
        <v>129</v>
      </c>
      <c r="E780" s="148" t="s">
        <v>1126</v>
      </c>
      <c r="F780" s="149" t="s">
        <v>1127</v>
      </c>
      <c r="G780" s="150" t="s">
        <v>309</v>
      </c>
      <c r="H780" s="151">
        <v>1</v>
      </c>
      <c r="I780" s="152"/>
      <c r="J780" s="153">
        <f>ROUND(I780*H780,2)</f>
        <v>0</v>
      </c>
      <c r="K780" s="154"/>
      <c r="L780" s="34"/>
      <c r="M780" s="155" t="s">
        <v>1</v>
      </c>
      <c r="N780" s="156" t="s">
        <v>40</v>
      </c>
      <c r="O780" s="60"/>
      <c r="P780" s="157">
        <f>O780*H780</f>
        <v>0</v>
      </c>
      <c r="Q780" s="157">
        <v>0</v>
      </c>
      <c r="R780" s="157">
        <f>Q780*H780</f>
        <v>0</v>
      </c>
      <c r="S780" s="157">
        <v>0</v>
      </c>
      <c r="T780" s="158">
        <f>S780*H780</f>
        <v>0</v>
      </c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R780" s="159" t="s">
        <v>548</v>
      </c>
      <c r="AT780" s="159" t="s">
        <v>129</v>
      </c>
      <c r="AU780" s="159" t="s">
        <v>134</v>
      </c>
      <c r="AY780" s="18" t="s">
        <v>127</v>
      </c>
      <c r="BE780" s="160">
        <f>IF(N780="základná",J780,0)</f>
        <v>0</v>
      </c>
      <c r="BF780" s="160">
        <f>IF(N780="znížená",J780,0)</f>
        <v>0</v>
      </c>
      <c r="BG780" s="160">
        <f>IF(N780="zákl. prenesená",J780,0)</f>
        <v>0</v>
      </c>
      <c r="BH780" s="160">
        <f>IF(N780="zníž. prenesená",J780,0)</f>
        <v>0</v>
      </c>
      <c r="BI780" s="160">
        <f>IF(N780="nulová",J780,0)</f>
        <v>0</v>
      </c>
      <c r="BJ780" s="18" t="s">
        <v>134</v>
      </c>
      <c r="BK780" s="160">
        <f>ROUND(I780*H780,2)</f>
        <v>0</v>
      </c>
      <c r="BL780" s="18" t="s">
        <v>548</v>
      </c>
      <c r="BM780" s="159" t="s">
        <v>1128</v>
      </c>
    </row>
    <row r="781" spans="1:65" s="2" customFormat="1" ht="21.75" customHeight="1">
      <c r="A781" s="33"/>
      <c r="B781" s="146"/>
      <c r="C781" s="147" t="s">
        <v>1129</v>
      </c>
      <c r="D781" s="147" t="s">
        <v>129</v>
      </c>
      <c r="E781" s="148" t="s">
        <v>1130</v>
      </c>
      <c r="F781" s="149" t="s">
        <v>1131</v>
      </c>
      <c r="G781" s="150" t="s">
        <v>309</v>
      </c>
      <c r="H781" s="151">
        <v>1</v>
      </c>
      <c r="I781" s="152"/>
      <c r="J781" s="153">
        <f>ROUND(I781*H781,2)</f>
        <v>0</v>
      </c>
      <c r="K781" s="154"/>
      <c r="L781" s="34"/>
      <c r="M781" s="205" t="s">
        <v>1</v>
      </c>
      <c r="N781" s="206" t="s">
        <v>40</v>
      </c>
      <c r="O781" s="207"/>
      <c r="P781" s="208">
        <f>O781*H781</f>
        <v>0</v>
      </c>
      <c r="Q781" s="208">
        <v>0</v>
      </c>
      <c r="R781" s="208">
        <f>Q781*H781</f>
        <v>0</v>
      </c>
      <c r="S781" s="208">
        <v>0</v>
      </c>
      <c r="T781" s="209">
        <f>S781*H781</f>
        <v>0</v>
      </c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R781" s="159" t="s">
        <v>548</v>
      </c>
      <c r="AT781" s="159" t="s">
        <v>129</v>
      </c>
      <c r="AU781" s="159" t="s">
        <v>134</v>
      </c>
      <c r="AY781" s="18" t="s">
        <v>127</v>
      </c>
      <c r="BE781" s="160">
        <f>IF(N781="základná",J781,0)</f>
        <v>0</v>
      </c>
      <c r="BF781" s="160">
        <f>IF(N781="znížená",J781,0)</f>
        <v>0</v>
      </c>
      <c r="BG781" s="160">
        <f>IF(N781="zákl. prenesená",J781,0)</f>
        <v>0</v>
      </c>
      <c r="BH781" s="160">
        <f>IF(N781="zníž. prenesená",J781,0)</f>
        <v>0</v>
      </c>
      <c r="BI781" s="160">
        <f>IF(N781="nulová",J781,0)</f>
        <v>0</v>
      </c>
      <c r="BJ781" s="18" t="s">
        <v>134</v>
      </c>
      <c r="BK781" s="160">
        <f>ROUND(I781*H781,2)</f>
        <v>0</v>
      </c>
      <c r="BL781" s="18" t="s">
        <v>548</v>
      </c>
      <c r="BM781" s="159" t="s">
        <v>1132</v>
      </c>
    </row>
    <row r="782" spans="1:65" s="2" customFormat="1" ht="6.95" customHeight="1">
      <c r="A782" s="33"/>
      <c r="B782" s="49"/>
      <c r="C782" s="50"/>
      <c r="D782" s="50"/>
      <c r="E782" s="50"/>
      <c r="F782" s="50"/>
      <c r="G782" s="50"/>
      <c r="H782" s="50"/>
      <c r="I782" s="50"/>
      <c r="J782" s="50"/>
      <c r="K782" s="50"/>
      <c r="L782" s="34"/>
      <c r="M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</row>
  </sheetData>
  <autoFilter ref="C135:K781"/>
  <mergeCells count="9">
    <mergeCell ref="E84:H84"/>
    <mergeCell ref="E126:H126"/>
    <mergeCell ref="E128:H128"/>
    <mergeCell ref="L2:V2"/>
    <mergeCell ref="E7:H7"/>
    <mergeCell ref="E9:H9"/>
    <mergeCell ref="E18:H18"/>
    <mergeCell ref="E27:H27"/>
    <mergeCell ref="E82:H8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SO-01 - Domov sociálnych ...</vt:lpstr>
      <vt:lpstr>'Rekapitulácia stavby'!Názvy_tlače</vt:lpstr>
      <vt:lpstr>'SO-01 - Domov sociálnych ...'!Názvy_tlače</vt:lpstr>
      <vt:lpstr>'Rekapitulácia stavby'!Oblasť_tlače</vt:lpstr>
      <vt:lpstr>'SO-01 - Domov sociálnych ...'!Oblasť_tlače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LAPTOP-TE96VMFT\Fialka</dc:creator>
  <cp:lastModifiedBy>PROARCH</cp:lastModifiedBy>
  <cp:lastPrinted>2021-07-21T18:04:17Z</cp:lastPrinted>
  <dcterms:created xsi:type="dcterms:W3CDTF">2021-07-21T18:03:21Z</dcterms:created>
  <dcterms:modified xsi:type="dcterms:W3CDTF">2022-07-14T11:02:38Z</dcterms:modified>
</cp:coreProperties>
</file>