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56" windowWidth="28800" windowHeight="16284" activeTab="0"/>
  </bookViews>
  <sheets>
    <sheet name="Stavba" sheetId="1" r:id="rId1"/>
    <sheet name="VzorPolozky" sheetId="2" state="hidden" r:id="rId2"/>
    <sheet name="01 20220403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'Stavba'!$E$13:$G$13</definedName>
    <definedName name="DPHSni">'Stavba'!$G$24</definedName>
    <definedName name="DPHZakl">'Stavba'!$G$26</definedName>
    <definedName name="dpsc" localSheetId="0">'Stavba'!$D$13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_xlnm.Print_Titles" localSheetId="2">'01 20220403 Pol'!$1:$7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'01 20220403 Pol'!$A$1:$G$78</definedName>
    <definedName name="_xlnm.Print_Area" localSheetId="0">'Stavba'!$A$1:$J$62</definedName>
    <definedName name="odic" localSheetId="0">'Stavba'!$I$6</definedName>
    <definedName name="oico" localSheetId="0">'Stavba'!$I$5</definedName>
    <definedName name="omisto" localSheetId="0">'Stavba'!$E$7</definedName>
    <definedName name="onazev" localSheetId="0">'Stavba'!$D$6</definedName>
    <definedName name="opsc" localSheetId="0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<sst xmlns="http://schemas.openxmlformats.org/spreadsheetml/2006/main" count="344" uniqueCount="190">
  <si>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</si>
  <si>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</si>
  <si>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</si>
  <si>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</si>
  <si>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</si>
  <si>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</si>
  <si>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</si>
  <si>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</si>
  <si>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</si>
  <si>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</si>
  <si>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</si>
  <si>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</si>
  <si>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</si>
  <si>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</si>
  <si>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</si>
  <si>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</si>
  <si>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</si>
  <si>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</si>
  <si>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</si>
  <si>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</si>
  <si>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</si>
  <si>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</si>
  <si>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</si>
  <si>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</si>
  <si>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</si>
  <si>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</si>
  <si>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</si>
  <si>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</si>
  <si>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</si>
  <si>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</si>
  <si>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</si>
  <si>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</si>
  <si>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</si>
  <si>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</si>
  <si>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</si>
  <si>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</si>
  <si>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</si>
  <si>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</si>
  <si>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</si>
  <si>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20220403</t>
  </si>
  <si>
    <t>DEMONTÁŽ A MONTÁŽ PODLAHOVÉ KONSTRUKCE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</si>
  <si>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</si>
  <si>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</si>
  <si>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</si>
  <si>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</si>
  <si>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</si>
  <si>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</si>
  <si>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</si>
  <si>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</si>
  <si>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#POPO</t>
  </si>
  <si>
    <t>#POPR</t>
  </si>
  <si>
    <t>Rekapitulace dílů</t>
  </si>
  <si>
    <t>Typ dílu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</si>
  <si>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</si>
  <si>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</si>
  <si>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</si>
  <si>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</si>
  <si>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</si>
  <si>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</si>
  <si>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</si>
  <si>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</si>
  <si>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</si>
  <si>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</si>
  <si>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</si>
  <si>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</si>
  <si>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762</t>
  </si>
  <si>
    <t>Konstrukce tesařské</t>
  </si>
  <si>
    <t>776</t>
  </si>
  <si>
    <t>Podlahy povlakové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</si>
  <si>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</si>
  <si>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</si>
  <si>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</si>
  <si>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</si>
  <si>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</si>
  <si>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</si>
  <si>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</si>
  <si>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</si>
  <si>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</si>
  <si>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</si>
  <si>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</si>
  <si>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</si>
  <si>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</si>
  <si>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</si>
  <si>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</si>
  <si>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</si>
  <si>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</si>
  <si>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</si>
  <si>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631313621RM1</t>
  </si>
  <si>
    <t>Mazanina betonová tl. 8 - 12 cm C 20/25 z betonu prostého</t>
  </si>
  <si>
    <t>m3</t>
  </si>
  <si>
    <t>POL1_1</t>
  </si>
  <si>
    <t>0,10*37</t>
  </si>
  <si>
    <t>VV</t>
  </si>
  <si>
    <t>632415110RT2</t>
  </si>
  <si>
    <t>Potěr Morfico samonivelační ručně tl. 10 mm MFC Level 320 - vyrovnávací</t>
  </si>
  <si>
    <t>m2</t>
  </si>
  <si>
    <t>632481212U00</t>
  </si>
  <si>
    <t>Separační vrstva asfaltovaný pás</t>
  </si>
  <si>
    <t>62811120R</t>
  </si>
  <si>
    <t>Pás asfaltovaný A 330 H nepískovaný</t>
  </si>
  <si>
    <t>POL3_0</t>
  </si>
  <si>
    <t>37*1,15</t>
  </si>
  <si>
    <t>952901111R00</t>
  </si>
  <si>
    <t>Vyčištění budov o výšce podlaží do 4 m</t>
  </si>
  <si>
    <t>900      RT1</t>
  </si>
  <si>
    <t>HZS Práce v tarifní třídě 4 (např. tesař)</t>
  </si>
  <si>
    <t>h</t>
  </si>
  <si>
    <t>POL10_</t>
  </si>
  <si>
    <t>8,5*3</t>
  </si>
  <si>
    <t xml:space="preserve">ostatní nespecifikované práce dokončovací : </t>
  </si>
  <si>
    <t>965042141RT2</t>
  </si>
  <si>
    <t>Bourání mazanin betonových tl. 10 cm, nad 4 m2 ručně tl. mazaniny 8 - 10 cm</t>
  </si>
  <si>
    <t>965082923R00</t>
  </si>
  <si>
    <t>Odstranění násypu tl. do 10 cm, plocha nad 2 m2</t>
  </si>
  <si>
    <t>0,10*37,00</t>
  </si>
  <si>
    <t>999281105R00</t>
  </si>
  <si>
    <t>Přesun hmot pro opravy a údržbu do výšky 6 m</t>
  </si>
  <si>
    <t>t</t>
  </si>
  <si>
    <t>711111011RZ1</t>
  </si>
  <si>
    <t>Izolace proti vlhk.vodor. nátěr asf.susp. za stud. 1x nátěr - včetně dodávky asfaltové suspenze SA</t>
  </si>
  <si>
    <t>POL1_7</t>
  </si>
  <si>
    <t>711141559RZ2</t>
  </si>
  <si>
    <t>Izolace proti vlhk. vodorovná pásy přitavením 2 vrstvy - včetně dodávky Bitubitagit S 35</t>
  </si>
  <si>
    <t>37</t>
  </si>
  <si>
    <t>998711101R00</t>
  </si>
  <si>
    <t>Přesun hmot pro izolace proti vodě, výšky do 6 m</t>
  </si>
  <si>
    <t>713121118RU1</t>
  </si>
  <si>
    <t>Montáž dilatačního pásku podél stěn včetně dodávky ISOVER N/PP 15x100x1000 mm</t>
  </si>
  <si>
    <t>m</t>
  </si>
  <si>
    <t>24</t>
  </si>
  <si>
    <t>713121121RT1</t>
  </si>
  <si>
    <t>Izolace tepelná podlah na sucho, dvouvrstvá materiál ve specifikaci</t>
  </si>
  <si>
    <t>Deska izolační polystyrén samozhášivý EPS 100 Z</t>
  </si>
  <si>
    <t>998713101R00</t>
  </si>
  <si>
    <t>Přesun hmot pro izolace tepelné, výšky do 6 m</t>
  </si>
  <si>
    <t>762526811R00</t>
  </si>
  <si>
    <t>Demontáž podlah bez polštářů z dřevotřísky do 2 cm</t>
  </si>
  <si>
    <t>776401800RT1</t>
  </si>
  <si>
    <t>Demontáž soklíků nebo lišt, pryžových nebo z PVC odstranění a uložení na hromady</t>
  </si>
  <si>
    <t>6*4</t>
  </si>
  <si>
    <t>776511810RT1</t>
  </si>
  <si>
    <t>Odstranění PVC a koberců lepených bez podložky z ploch nad 20 m2</t>
  </si>
  <si>
    <t>776511820RT1</t>
  </si>
  <si>
    <t>Odstranění PVC a koberců lepených s podložkou z ploch nad 20 m2</t>
  </si>
  <si>
    <t>776520010RAD</t>
  </si>
  <si>
    <t>Podlaha povlaková z PVC pásů, soklík podlahovina Tapiflex Evolution tl.3,05 mm</t>
  </si>
  <si>
    <t>POL2_7</t>
  </si>
  <si>
    <t>Poplatek za uložení na skládků materiály mimo klasickou staveb suť (t.j. pvc...)</t>
  </si>
  <si>
    <t>kus</t>
  </si>
  <si>
    <t>POL13_0</t>
  </si>
  <si>
    <t>979081111R00</t>
  </si>
  <si>
    <t>Odvoz suti a vybour. hmot na skládku do 1 km</t>
  </si>
  <si>
    <t>POL1_9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</si>
  <si>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</si>
  <si>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</si>
  <si>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</si>
  <si>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</si>
  <si>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</si>
  <si>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</si>
  <si>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979093111R00</t>
  </si>
  <si>
    <t>Uložení suti na skládku bez zhutnění</t>
  </si>
  <si>
    <t>979990001R00</t>
  </si>
  <si>
    <t>Poplatek za skládku stavební suti</t>
  </si>
  <si>
    <t>VRN0</t>
  </si>
  <si>
    <t>Ztížené výrobní podmínky</t>
  </si>
  <si>
    <t>Soubor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</si>
  <si>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</si>
  <si>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</si>
  <si>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</si>
  <si>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</si>
  <si>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</si>
  <si>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</si>
  <si>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</si>
  <si>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005121R</t>
  </si>
  <si>
    <t>Zařízení staveniště</t>
  </si>
  <si>
    <t>POL99_2</t>
  </si>
  <si>
    <t>VRN5</t>
  </si>
  <si>
    <t>Provoz investora</t>
  </si>
  <si>
    <t>VRN6</t>
  </si>
  <si>
    <t>Kompletační činnost (IČD)</t>
  </si>
  <si>
    <t>VRN7</t>
  </si>
  <si>
    <t>Rezerva rozpočtu</t>
  </si>
  <si>
    <t>VRN8</t>
  </si>
  <si>
    <t>Nespecifikované vedlejší rozpočtové náklady</t>
  </si>
  <si>
    <t>SUM</t>
  </si>
  <si>
    <t>Poznámky uchazeče k zadání</t>
  </si>
  <si>
    <t>POPUZIV</t>
  </si>
  <si>
    <t>END</t>
  </si>
  <si>
    <t>37*2               *0,05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</si>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</sst>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13" fillId="0" borderId="0" xfId="0" applyFont="1" applyAlignment="1">
      <alignment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166" fontId="14" fillId="0" borderId="0" xfId="0" applyNumberFormat="1" applyFont="1" applyBorder="1" applyAlignment="1">
      <alignment horizontal="center" vertical="top" wrapText="1" shrinkToFit="1"/>
    </xf>
    <xf numFmtId="166" fontId="14" fillId="0" borderId="0" xfId="0" applyNumberFormat="1" applyFont="1" applyBorder="1" applyAlignment="1">
      <alignment vertical="top" wrapText="1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6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0" fontId="13" fillId="0" borderId="41" xfId="0" applyFont="1" applyBorder="1" applyAlignment="1">
      <alignment vertical="top"/>
    </xf>
    <xf numFmtId="49" fontId="13" fillId="0" borderId="42" xfId="0" applyNumberFormat="1" applyFont="1" applyBorder="1" applyAlignment="1">
      <alignment vertical="top"/>
    </xf>
    <xf numFmtId="0" fontId="13" fillId="0" borderId="42" xfId="0" applyFont="1" applyBorder="1" applyAlignment="1">
      <alignment horizontal="center" vertical="top" shrinkToFit="1"/>
    </xf>
    <xf numFmtId="166" fontId="13" fillId="0" borderId="42" xfId="0" applyNumberFormat="1" applyFont="1" applyBorder="1" applyAlignment="1">
      <alignment vertical="top" shrinkToFit="1"/>
    </xf>
    <xf numFmtId="4" fontId="13" fillId="34" borderId="42" xfId="0" applyNumberFormat="1" applyFont="1" applyFill="1" applyBorder="1" applyAlignment="1" applyProtection="1">
      <alignment vertical="top" shrinkToFit="1"/>
      <protection locked="0"/>
    </xf>
    <xf numFmtId="4" fontId="13" fillId="0" borderId="42" xfId="0" applyNumberFormat="1" applyFont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166" fontId="13" fillId="0" borderId="44" xfId="0" applyNumberFormat="1" applyFont="1" applyBorder="1" applyAlignment="1">
      <alignment vertical="top" shrinkToFit="1"/>
    </xf>
    <xf numFmtId="4" fontId="13" fillId="34" borderId="44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4" fontId="5" fillId="33" borderId="45" xfId="0" applyNumberFormat="1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2" xfId="0" applyNumberFormat="1" applyFont="1" applyBorder="1" applyAlignment="1">
      <alignment horizontal="left" vertical="top" wrapText="1"/>
    </xf>
    <xf numFmtId="166" fontId="14" fillId="0" borderId="0" xfId="0" applyNumberFormat="1" applyFont="1" applyBorder="1" applyAlignment="1" quotePrefix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5" xfId="0" applyNumberFormat="1" applyFont="1" applyBorder="1" applyAlignment="1">
      <alignment horizontal="right" vertical="center" indent="1"/>
    </xf>
    <xf numFmtId="4" fontId="10" fillId="0" borderId="45" xfId="0" applyNumberFormat="1" applyFont="1" applyBorder="1" applyAlignment="1">
      <alignment horizontal="right" vertical="center" indent="1"/>
    </xf>
    <xf numFmtId="0" fontId="5" fillId="34" borderId="0" xfId="0" applyFont="1" applyFill="1" applyAlignment="1" applyProtection="1">
      <alignment horizontal="left" vertical="center"/>
      <protection locked="0"/>
    </xf>
    <xf numFmtId="4" fontId="8" fillId="0" borderId="20" xfId="0" applyNumberFormat="1" applyFont="1" applyBorder="1" applyAlignment="1">
      <alignment horizontal="right" vertical="center" inden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4" fontId="9" fillId="33" borderId="36" xfId="0" applyNumberFormat="1" applyFont="1" applyFill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4" fontId="0" fillId="0" borderId="49" xfId="0" applyNumberForma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0" xfId="0" applyNumberForma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5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2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3" xfId="0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65"/>
  <sheetViews>
    <sheetView showGridLines="0" tabSelected="1" zoomScaleSheetLayoutView="75" zoomScalePageLayoutView="0" workbookViewId="0" topLeftCell="B1">
      <selection activeCell="L47" sqref="L47"/>
    </sheetView>
  </sheetViews>
  <sheetFormatPr defaultColWidth="9.00390625" defaultRowHeight="12.75"/>
  <cols>
    <col min="1" max="1" width="8.50390625" style="0" hidden="1" customWidth="1"/>
    <col min="2" max="2" width="13.50390625" style="0" customWidth="1"/>
    <col min="3" max="3" width="7.50390625" style="52" customWidth="1"/>
    <col min="4" max="4" width="13.00390625" style="52" customWidth="1"/>
    <col min="5" max="5" width="9.625" style="52" customWidth="1"/>
    <col min="6" max="6" width="11.625" style="0" customWidth="1"/>
    <col min="7" max="9" width="13.00390625" style="0" customWidth="1"/>
    <col min="10" max="10" width="5.50390625" style="0" customWidth="1"/>
    <col min="11" max="11" width="4.375" style="0" customWidth="1"/>
    <col min="12" max="15" width="10.625" style="0" customWidth="1"/>
  </cols>
  <sheetData>
    <row r="1" spans="1:10" ht="33.75" customHeight="1">
      <c r="A1" s="47" t="s">
        <v>36</v>
      </c>
      <c r="B1" s="193" t="s">
        <v>4</v>
      </c>
      <c r="C1" s="194"/>
      <c r="D1" s="194"/>
      <c r="E1" s="194"/>
      <c r="F1" s="194"/>
      <c r="G1" s="194"/>
      <c r="H1" s="194"/>
      <c r="I1" s="194"/>
      <c r="J1" s="195"/>
    </row>
    <row r="2" spans="1:15" ht="36" customHeight="1">
      <c r="A2" s="2"/>
      <c r="B2" s="77" t="s">
        <v>24</v>
      </c>
      <c r="C2" s="78"/>
      <c r="D2" s="79"/>
      <c r="E2" s="199"/>
      <c r="F2" s="200"/>
      <c r="G2" s="200"/>
      <c r="H2" s="200"/>
      <c r="I2" s="200"/>
      <c r="J2" s="201"/>
      <c r="O2" s="1"/>
    </row>
    <row r="3" spans="1:10" ht="27" customHeight="1">
      <c r="A3" s="2"/>
      <c r="B3" s="80" t="s">
        <v>43</v>
      </c>
      <c r="C3" s="78"/>
      <c r="D3" s="81"/>
      <c r="E3" s="202"/>
      <c r="F3" s="203"/>
      <c r="G3" s="203"/>
      <c r="H3" s="203"/>
      <c r="I3" s="203"/>
      <c r="J3" s="204"/>
    </row>
    <row r="4" spans="1:10" ht="23.25" customHeight="1">
      <c r="A4" s="76">
        <v>431</v>
      </c>
      <c r="B4" s="82" t="s">
        <v>44</v>
      </c>
      <c r="C4" s="83"/>
      <c r="D4" s="84"/>
      <c r="E4" s="206"/>
      <c r="F4" s="207"/>
      <c r="G4" s="207"/>
      <c r="H4" s="207"/>
      <c r="I4" s="207"/>
      <c r="J4" s="208"/>
    </row>
    <row r="5" spans="1:10" ht="24" customHeight="1">
      <c r="A5" s="2"/>
      <c r="B5" s="31" t="s">
        <v>23</v>
      </c>
      <c r="D5" s="211"/>
      <c r="E5" s="212"/>
      <c r="F5" s="212"/>
      <c r="G5" s="212"/>
      <c r="H5" s="18" t="s">
        <v>38</v>
      </c>
      <c r="I5" s="22"/>
      <c r="J5" s="8"/>
    </row>
    <row r="6" spans="1:10" ht="15.75" customHeight="1">
      <c r="A6" s="2"/>
      <c r="B6" s="28"/>
      <c r="C6" s="55"/>
      <c r="D6" s="213"/>
      <c r="E6" s="214"/>
      <c r="F6" s="214"/>
      <c r="G6" s="214"/>
      <c r="H6" s="18" t="s">
        <v>34</v>
      </c>
      <c r="I6" s="22"/>
      <c r="J6" s="8"/>
    </row>
    <row r="7" spans="1:10" ht="15.75" customHeight="1">
      <c r="A7" s="2"/>
      <c r="B7" s="29"/>
      <c r="C7" s="56"/>
      <c r="D7" s="53"/>
      <c r="E7" s="215"/>
      <c r="F7" s="216"/>
      <c r="G7" s="216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38</v>
      </c>
      <c r="I8" s="22"/>
      <c r="J8" s="8"/>
    </row>
    <row r="9" spans="1:10" ht="15.75" customHeight="1" hidden="1">
      <c r="A9" s="2"/>
      <c r="B9" s="2"/>
      <c r="D9" s="51"/>
      <c r="H9" s="18" t="s">
        <v>34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17"/>
      <c r="E11" s="217"/>
      <c r="F11" s="217"/>
      <c r="G11" s="217"/>
      <c r="H11" s="18" t="s">
        <v>38</v>
      </c>
      <c r="I11" s="86"/>
      <c r="J11" s="8"/>
    </row>
    <row r="12" spans="1:10" ht="15.75" customHeight="1">
      <c r="A12" s="2"/>
      <c r="B12" s="28"/>
      <c r="C12" s="55"/>
      <c r="D12" s="191"/>
      <c r="E12" s="191"/>
      <c r="F12" s="191"/>
      <c r="G12" s="191"/>
      <c r="H12" s="18" t="s">
        <v>34</v>
      </c>
      <c r="I12" s="86"/>
      <c r="J12" s="8"/>
    </row>
    <row r="13" spans="1:10" ht="15.75" customHeight="1">
      <c r="A13" s="2"/>
      <c r="B13" s="29"/>
      <c r="C13" s="56"/>
      <c r="D13" s="85"/>
      <c r="E13" s="209"/>
      <c r="F13" s="210"/>
      <c r="G13" s="210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32</v>
      </c>
      <c r="C15" s="61"/>
      <c r="D15" s="54"/>
      <c r="E15" s="205"/>
      <c r="F15" s="205"/>
      <c r="G15" s="184"/>
      <c r="H15" s="184"/>
      <c r="I15" s="184" t="s">
        <v>31</v>
      </c>
      <c r="J15" s="185"/>
    </row>
    <row r="16" spans="1:10" ht="23.25" customHeight="1">
      <c r="A16" s="139" t="s">
        <v>26</v>
      </c>
      <c r="B16" s="38" t="s">
        <v>26</v>
      </c>
      <c r="C16" s="62"/>
      <c r="D16" s="63"/>
      <c r="E16" s="186"/>
      <c r="F16" s="190"/>
      <c r="G16" s="186"/>
      <c r="H16" s="190"/>
      <c r="I16" s="186">
        <v>0</v>
      </c>
      <c r="J16" s="187"/>
    </row>
    <row r="17" spans="1:10" ht="23.25" customHeight="1">
      <c r="A17" s="139" t="s">
        <v>27</v>
      </c>
      <c r="B17" s="38" t="s">
        <v>27</v>
      </c>
      <c r="C17" s="62"/>
      <c r="D17" s="63"/>
      <c r="E17" s="186"/>
      <c r="F17" s="190"/>
      <c r="G17" s="186"/>
      <c r="H17" s="190"/>
      <c r="I17" s="186">
        <v>0</v>
      </c>
      <c r="J17" s="187"/>
    </row>
    <row r="18" spans="1:10" ht="23.25" customHeight="1">
      <c r="A18" s="139" t="s">
        <v>28</v>
      </c>
      <c r="B18" s="38" t="s">
        <v>28</v>
      </c>
      <c r="C18" s="62"/>
      <c r="D18" s="63"/>
      <c r="E18" s="186"/>
      <c r="F18" s="190"/>
      <c r="G18" s="186"/>
      <c r="H18" s="190"/>
      <c r="I18" s="186">
        <f>SUMIF(F52:F61,A18,I52:I61)</f>
        <v>0</v>
      </c>
      <c r="J18" s="187"/>
    </row>
    <row r="19" spans="1:10" ht="23.25" customHeight="1">
      <c r="A19" s="139" t="s">
        <v>72</v>
      </c>
      <c r="B19" s="38" t="s">
        <v>29</v>
      </c>
      <c r="C19" s="62"/>
      <c r="D19" s="63"/>
      <c r="E19" s="186"/>
      <c r="F19" s="190"/>
      <c r="G19" s="186"/>
      <c r="H19" s="190"/>
      <c r="I19" s="186">
        <v>0</v>
      </c>
      <c r="J19" s="187"/>
    </row>
    <row r="20" spans="1:10" ht="23.25" customHeight="1">
      <c r="A20" s="139" t="s">
        <v>73</v>
      </c>
      <c r="B20" s="38" t="s">
        <v>30</v>
      </c>
      <c r="C20" s="62"/>
      <c r="D20" s="63"/>
      <c r="E20" s="186"/>
      <c r="F20" s="190"/>
      <c r="G20" s="186"/>
      <c r="H20" s="190"/>
      <c r="I20" s="186">
        <f>SUMIF(F52:F61,A20,I52:I61)</f>
        <v>0</v>
      </c>
      <c r="J20" s="187"/>
    </row>
    <row r="21" spans="1:10" ht="23.25" customHeight="1">
      <c r="A21" s="2"/>
      <c r="B21" s="48" t="s">
        <v>31</v>
      </c>
      <c r="C21" s="64"/>
      <c r="D21" s="65"/>
      <c r="E21" s="188"/>
      <c r="F21" s="189"/>
      <c r="G21" s="188"/>
      <c r="H21" s="189"/>
      <c r="I21" s="188">
        <f>SUM(I16:J20)</f>
        <v>0</v>
      </c>
      <c r="J21" s="192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19">
        <v>0</v>
      </c>
      <c r="H23" s="220"/>
      <c r="I23" s="220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6">
        <v>0</v>
      </c>
      <c r="H24" s="227"/>
      <c r="I24" s="227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19">
        <v>0</v>
      </c>
      <c r="H25" s="220"/>
      <c r="I25" s="220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6">
        <v>0</v>
      </c>
      <c r="H26" s="197"/>
      <c r="I26" s="197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8">
        <v>0</v>
      </c>
      <c r="H27" s="198"/>
      <c r="I27" s="198"/>
      <c r="J27" s="41" t="str">
        <f t="shared" si="0"/>
        <v>CZK</v>
      </c>
    </row>
    <row r="28" spans="1:10" ht="27.75" customHeight="1" hidden="1" thickBot="1">
      <c r="A28" s="2"/>
      <c r="B28" s="113" t="s">
        <v>25</v>
      </c>
      <c r="C28" s="114"/>
      <c r="D28" s="114"/>
      <c r="E28" s="115"/>
      <c r="F28" s="116"/>
      <c r="G28" s="218" t="e">
        <f>ZakladDPHSniVypocet+ZakladDPHZaklVypocet</f>
        <v>#REF!</v>
      </c>
      <c r="H28" s="221"/>
      <c r="I28" s="221"/>
      <c r="J28" s="117" t="str">
        <f t="shared" si="0"/>
        <v>CZK</v>
      </c>
    </row>
    <row r="29" spans="1:10" ht="27.75" customHeight="1" thickBot="1">
      <c r="A29" s="2">
        <f>(A27-INT(A27))*100</f>
        <v>0</v>
      </c>
      <c r="B29" s="113" t="s">
        <v>35</v>
      </c>
      <c r="C29" s="118"/>
      <c r="D29" s="118"/>
      <c r="E29" s="118"/>
      <c r="F29" s="119"/>
      <c r="G29" s="218">
        <v>0</v>
      </c>
      <c r="H29" s="218"/>
      <c r="I29" s="218"/>
      <c r="J29" s="120" t="s">
        <v>47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22"/>
      <c r="E34" s="223"/>
      <c r="G34" s="224"/>
      <c r="H34" s="225"/>
      <c r="I34" s="225"/>
      <c r="J34" s="25"/>
    </row>
    <row r="35" spans="1:10" ht="12.75" customHeight="1">
      <c r="A35" s="2"/>
      <c r="B35" s="2"/>
      <c r="D35" s="232" t="s">
        <v>2</v>
      </c>
      <c r="E35" s="232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hidden="1">
      <c r="A38" s="89" t="s">
        <v>37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customHeight="1" hidden="1">
      <c r="A39" s="89">
        <v>1</v>
      </c>
      <c r="B39" s="99" t="s">
        <v>45</v>
      </c>
      <c r="C39" s="230"/>
      <c r="D39" s="230"/>
      <c r="E39" s="230"/>
      <c r="F39" s="100" t="e">
        <f>'01 20220403 Pol'!N68</f>
        <v>#REF!</v>
      </c>
      <c r="G39" s="101" t="e">
        <f>'01 20220403 Pol'!O68</f>
        <v>#REF!</v>
      </c>
      <c r="H39" s="102" t="e">
        <f>(F39*SazbaDPH1/100)+(G39*SazbaDPH2/100)</f>
        <v>#REF!</v>
      </c>
      <c r="I39" s="102" t="e">
        <f>F39+G39+H39</f>
        <v>#REF!</v>
      </c>
      <c r="J39" s="103" t="e">
        <f>IF(CenaCelkemVypocet=0,"",I39/CenaCelkemVypocet*100)</f>
        <v>#REF!</v>
      </c>
    </row>
    <row r="40" spans="1:10" ht="25.5" customHeight="1" hidden="1">
      <c r="A40" s="89">
        <v>2</v>
      </c>
      <c r="B40" s="104" t="s">
        <v>41</v>
      </c>
      <c r="C40" s="231" t="s">
        <v>42</v>
      </c>
      <c r="D40" s="231"/>
      <c r="E40" s="231"/>
      <c r="F40" s="105" t="e">
        <f>'01 20220403 Pol'!N68</f>
        <v>#REF!</v>
      </c>
      <c r="G40" s="106" t="e">
        <f>'01 20220403 Pol'!O68</f>
        <v>#REF!</v>
      </c>
      <c r="H40" s="106" t="e">
        <f>(F40*SazbaDPH1/100)+(G40*SazbaDPH2/100)</f>
        <v>#REF!</v>
      </c>
      <c r="I40" s="106" t="e">
        <f>F40+G40+H40</f>
        <v>#REF!</v>
      </c>
      <c r="J40" s="107" t="e">
        <f>IF(CenaCelkemVypocet=0,"",I40/CenaCelkemVypocet*100)</f>
        <v>#REF!</v>
      </c>
    </row>
    <row r="41" spans="1:10" ht="25.5" customHeight="1" hidden="1">
      <c r="A41" s="89">
        <v>3</v>
      </c>
      <c r="B41" s="108" t="s">
        <v>39</v>
      </c>
      <c r="C41" s="230" t="s">
        <v>40</v>
      </c>
      <c r="D41" s="230"/>
      <c r="E41" s="230"/>
      <c r="F41" s="109" t="e">
        <f>'01 20220403 Pol'!N68</f>
        <v>#REF!</v>
      </c>
      <c r="G41" s="102" t="e">
        <f>'01 20220403 Pol'!O68</f>
        <v>#REF!</v>
      </c>
      <c r="H41" s="102" t="e">
        <f>(F41*SazbaDPH1/100)+(G41*SazbaDPH2/100)</f>
        <v>#REF!</v>
      </c>
      <c r="I41" s="102" t="e">
        <f>F41+G41+H41</f>
        <v>#REF!</v>
      </c>
      <c r="J41" s="103" t="e">
        <f>IF(CenaCelkemVypocet=0,"",I41/CenaCelkemVypocet*100)</f>
        <v>#REF!</v>
      </c>
    </row>
    <row r="42" spans="1:10" ht="25.5" customHeight="1" hidden="1">
      <c r="A42" s="89"/>
      <c r="B42" s="233" t="s">
        <v>46</v>
      </c>
      <c r="C42" s="234"/>
      <c r="D42" s="234"/>
      <c r="E42" s="235"/>
      <c r="F42" s="110" t="e">
        <f>SUMIF(A39:A41,"=1",F39:F41)</f>
        <v>#REF!</v>
      </c>
      <c r="G42" s="111" t="e">
        <f>SUMIF(A39:A41,"=1",G39:G41)</f>
        <v>#REF!</v>
      </c>
      <c r="H42" s="111" t="e">
        <f>SUMIF(A39:A41,"=1",H39:H41)</f>
        <v>#REF!</v>
      </c>
      <c r="I42" s="111" t="e">
        <f>SUMIF(A39:A41,"=1",I39:I41)</f>
        <v>#REF!</v>
      </c>
      <c r="J42" s="112" t="e">
        <f>SUMIF(A39:A41,"=1",J39:J41)</f>
        <v>#REF!</v>
      </c>
    </row>
    <row r="43" ht="9.75" customHeight="1"/>
    <row r="44" spans="1:10" ht="10.5" customHeight="1">
      <c r="A44" t="s">
        <v>48</v>
      </c>
      <c r="B44" s="261" t="s">
        <v>189</v>
      </c>
      <c r="C44" s="261"/>
      <c r="D44" s="261"/>
      <c r="E44" s="261"/>
      <c r="F44" s="261"/>
      <c r="G44" s="261"/>
      <c r="H44" s="261"/>
      <c r="I44" s="261"/>
      <c r="J44" s="261"/>
    </row>
    <row r="45" spans="1:10" ht="12.75">
      <c r="A45" t="s">
        <v>49</v>
      </c>
      <c r="B45" s="261"/>
      <c r="C45" s="261"/>
      <c r="D45" s="261"/>
      <c r="E45" s="261"/>
      <c r="F45" s="261"/>
      <c r="G45" s="261"/>
      <c r="H45" s="261"/>
      <c r="I45" s="261"/>
      <c r="J45" s="261"/>
    </row>
    <row r="46" spans="1:10" ht="12.75">
      <c r="A46" t="s">
        <v>50</v>
      </c>
      <c r="B46" s="261"/>
      <c r="C46" s="261"/>
      <c r="D46" s="261"/>
      <c r="E46" s="261"/>
      <c r="F46" s="261"/>
      <c r="G46" s="261"/>
      <c r="H46" s="261"/>
      <c r="I46" s="261"/>
      <c r="J46" s="261"/>
    </row>
    <row r="47" spans="2:10" ht="18.75" customHeight="1">
      <c r="B47" s="261"/>
      <c r="C47" s="261"/>
      <c r="D47" s="261"/>
      <c r="E47" s="261"/>
      <c r="F47" s="261"/>
      <c r="G47" s="261"/>
      <c r="H47" s="261"/>
      <c r="I47" s="261"/>
      <c r="J47" s="261"/>
    </row>
    <row r="48" spans="2:10" ht="34.5" customHeight="1">
      <c r="B48" s="261"/>
      <c r="C48" s="261"/>
      <c r="D48" s="261"/>
      <c r="E48" s="261"/>
      <c r="F48" s="261"/>
      <c r="G48" s="261"/>
      <c r="H48" s="261"/>
      <c r="I48" s="261"/>
      <c r="J48" s="261"/>
    </row>
    <row r="49" ht="15">
      <c r="B49" s="121" t="s">
        <v>51</v>
      </c>
    </row>
    <row r="51" spans="1:10" ht="25.5" customHeight="1">
      <c r="A51" s="123"/>
      <c r="B51" s="126" t="s">
        <v>18</v>
      </c>
      <c r="C51" s="126" t="s">
        <v>6</v>
      </c>
      <c r="D51" s="127"/>
      <c r="E51" s="127"/>
      <c r="F51" s="128" t="s">
        <v>52</v>
      </c>
      <c r="G51" s="128"/>
      <c r="H51" s="128"/>
      <c r="I51" s="128" t="s">
        <v>31</v>
      </c>
      <c r="J51" s="128" t="s">
        <v>0</v>
      </c>
    </row>
    <row r="52" spans="1:10" ht="36.75" customHeight="1">
      <c r="A52" s="124"/>
      <c r="B52" s="129" t="s">
        <v>53</v>
      </c>
      <c r="C52" s="228" t="s">
        <v>54</v>
      </c>
      <c r="D52" s="229"/>
      <c r="E52" s="229"/>
      <c r="F52" s="137" t="s">
        <v>26</v>
      </c>
      <c r="G52" s="130"/>
      <c r="H52" s="130"/>
      <c r="I52" s="130">
        <v>0</v>
      </c>
      <c r="J52" s="135">
        <f>IF(I62=0,"",I52/I62*100)</f>
      </c>
    </row>
    <row r="53" spans="1:10" ht="36.75" customHeight="1">
      <c r="A53" s="124"/>
      <c r="B53" s="129" t="s">
        <v>55</v>
      </c>
      <c r="C53" s="228" t="s">
        <v>56</v>
      </c>
      <c r="D53" s="229"/>
      <c r="E53" s="229"/>
      <c r="F53" s="137" t="s">
        <v>26</v>
      </c>
      <c r="G53" s="130"/>
      <c r="H53" s="130"/>
      <c r="I53" s="130">
        <v>0</v>
      </c>
      <c r="J53" s="135">
        <f>IF(I62=0,"",I53/I62*100)</f>
      </c>
    </row>
    <row r="54" spans="1:10" ht="36.75" customHeight="1">
      <c r="A54" s="124"/>
      <c r="B54" s="129" t="s">
        <v>57</v>
      </c>
      <c r="C54" s="228" t="s">
        <v>58</v>
      </c>
      <c r="D54" s="229"/>
      <c r="E54" s="229"/>
      <c r="F54" s="137" t="s">
        <v>26</v>
      </c>
      <c r="G54" s="130"/>
      <c r="H54" s="130"/>
      <c r="I54" s="130">
        <v>0</v>
      </c>
      <c r="J54" s="135">
        <f>IF(I62=0,"",I54/I62*100)</f>
      </c>
    </row>
    <row r="55" spans="1:10" ht="36.75" customHeight="1">
      <c r="A55" s="124"/>
      <c r="B55" s="129" t="s">
        <v>59</v>
      </c>
      <c r="C55" s="228" t="s">
        <v>60</v>
      </c>
      <c r="D55" s="229"/>
      <c r="E55" s="229"/>
      <c r="F55" s="137" t="s">
        <v>26</v>
      </c>
      <c r="G55" s="130"/>
      <c r="H55" s="130"/>
      <c r="I55" s="130">
        <v>0</v>
      </c>
      <c r="J55" s="135">
        <f>IF(I62=0,"",I55/I62*100)</f>
      </c>
    </row>
    <row r="56" spans="1:10" ht="36.75" customHeight="1">
      <c r="A56" s="124"/>
      <c r="B56" s="129" t="s">
        <v>61</v>
      </c>
      <c r="C56" s="228" t="s">
        <v>62</v>
      </c>
      <c r="D56" s="229"/>
      <c r="E56" s="229"/>
      <c r="F56" s="137" t="s">
        <v>27</v>
      </c>
      <c r="G56" s="130"/>
      <c r="H56" s="130"/>
      <c r="I56" s="130">
        <v>0</v>
      </c>
      <c r="J56" s="135">
        <f>IF(I62=0,"",I56/I62*100)</f>
      </c>
    </row>
    <row r="57" spans="1:10" ht="36.75" customHeight="1">
      <c r="A57" s="124"/>
      <c r="B57" s="129" t="s">
        <v>63</v>
      </c>
      <c r="C57" s="228" t="s">
        <v>64</v>
      </c>
      <c r="D57" s="229"/>
      <c r="E57" s="229"/>
      <c r="F57" s="137" t="s">
        <v>27</v>
      </c>
      <c r="G57" s="130"/>
      <c r="H57" s="130"/>
      <c r="I57" s="130">
        <v>0</v>
      </c>
      <c r="J57" s="135">
        <f>IF(I62=0,"",I57/I62*100)</f>
      </c>
    </row>
    <row r="58" spans="1:10" ht="36.75" customHeight="1">
      <c r="A58" s="124"/>
      <c r="B58" s="129" t="s">
        <v>65</v>
      </c>
      <c r="C58" s="228" t="s">
        <v>66</v>
      </c>
      <c r="D58" s="229"/>
      <c r="E58" s="229"/>
      <c r="F58" s="137" t="s">
        <v>27</v>
      </c>
      <c r="G58" s="130"/>
      <c r="H58" s="130"/>
      <c r="I58" s="130">
        <v>0</v>
      </c>
      <c r="J58" s="135">
        <f>IF(I62=0,"",I58/I62*100)</f>
      </c>
    </row>
    <row r="59" spans="1:10" ht="36.75" customHeight="1">
      <c r="A59" s="124"/>
      <c r="B59" s="129" t="s">
        <v>67</v>
      </c>
      <c r="C59" s="228" t="s">
        <v>68</v>
      </c>
      <c r="D59" s="229"/>
      <c r="E59" s="229"/>
      <c r="F59" s="137" t="s">
        <v>27</v>
      </c>
      <c r="G59" s="130"/>
      <c r="H59" s="130"/>
      <c r="I59" s="130">
        <v>0</v>
      </c>
      <c r="J59" s="135">
        <f>IF(I62=0,"",I59/I62*100)</f>
      </c>
    </row>
    <row r="60" spans="1:10" ht="36.75" customHeight="1">
      <c r="A60" s="124"/>
      <c r="B60" s="129" t="s">
        <v>69</v>
      </c>
      <c r="C60" s="228" t="s">
        <v>70</v>
      </c>
      <c r="D60" s="229"/>
      <c r="E60" s="229"/>
      <c r="F60" s="137" t="s">
        <v>71</v>
      </c>
      <c r="G60" s="130"/>
      <c r="H60" s="130"/>
      <c r="I60" s="130">
        <v>0</v>
      </c>
      <c r="J60" s="135">
        <f>IF(I62=0,"",I60/I62*100)</f>
      </c>
    </row>
    <row r="61" spans="1:10" ht="36.75" customHeight="1">
      <c r="A61" s="124"/>
      <c r="B61" s="129" t="s">
        <v>72</v>
      </c>
      <c r="C61" s="228" t="s">
        <v>29</v>
      </c>
      <c r="D61" s="229"/>
      <c r="E61" s="229"/>
      <c r="F61" s="137" t="s">
        <v>72</v>
      </c>
      <c r="G61" s="130"/>
      <c r="H61" s="130"/>
      <c r="I61" s="130">
        <v>0</v>
      </c>
      <c r="J61" s="135">
        <f>IF(I62=0,"",I61/I62*100)</f>
      </c>
    </row>
    <row r="62" spans="1:10" ht="25.5" customHeight="1">
      <c r="A62" s="125"/>
      <c r="B62" s="131" t="s">
        <v>1</v>
      </c>
      <c r="C62" s="132"/>
      <c r="D62" s="133"/>
      <c r="E62" s="133"/>
      <c r="F62" s="138"/>
      <c r="G62" s="134"/>
      <c r="H62" s="134"/>
      <c r="I62" s="134">
        <v>0</v>
      </c>
      <c r="J62" s="136">
        <f>SUM(J52:J61)</f>
        <v>0</v>
      </c>
    </row>
    <row r="63" spans="6:10" ht="12.75">
      <c r="F63" s="87"/>
      <c r="G63" s="87"/>
      <c r="H63" s="87"/>
      <c r="I63" s="87"/>
      <c r="J63" s="88"/>
    </row>
    <row r="64" spans="6:10" ht="12.75">
      <c r="F64" s="87"/>
      <c r="G64" s="87"/>
      <c r="H64" s="87"/>
      <c r="I64" s="87"/>
      <c r="J64" s="88"/>
    </row>
    <row r="65" spans="6:10" ht="12.75">
      <c r="F65" s="87"/>
      <c r="G65" s="87"/>
      <c r="H65" s="87"/>
      <c r="I65" s="87"/>
      <c r="J65" s="88"/>
    </row>
  </sheetData>
  <sheetProtection/>
  <mergeCells count="56">
    <mergeCell ref="C57:E57"/>
    <mergeCell ref="C52:E52"/>
    <mergeCell ref="D35:E35"/>
    <mergeCell ref="C58:E58"/>
    <mergeCell ref="C59:E59"/>
    <mergeCell ref="C60:E60"/>
    <mergeCell ref="B42:E42"/>
    <mergeCell ref="B44:J48"/>
    <mergeCell ref="C61:E61"/>
    <mergeCell ref="C53:E53"/>
    <mergeCell ref="C54:E54"/>
    <mergeCell ref="C55:E55"/>
    <mergeCell ref="C56:E56"/>
    <mergeCell ref="G19:H19"/>
    <mergeCell ref="G20:H20"/>
    <mergeCell ref="C39:E39"/>
    <mergeCell ref="C40:E40"/>
    <mergeCell ref="C41:E41"/>
    <mergeCell ref="G29:I29"/>
    <mergeCell ref="G25:I25"/>
    <mergeCell ref="I19:J19"/>
    <mergeCell ref="G28:I28"/>
    <mergeCell ref="D34:E34"/>
    <mergeCell ref="G34:I34"/>
    <mergeCell ref="G24:I24"/>
    <mergeCell ref="G23:I23"/>
    <mergeCell ref="E19:F19"/>
    <mergeCell ref="E20:F20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G15:H15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I15:J15"/>
    <mergeCell ref="I16:J16"/>
    <mergeCell ref="E21:F21"/>
    <mergeCell ref="G21:H21"/>
    <mergeCell ref="E17:F17"/>
    <mergeCell ref="D12:G12"/>
    <mergeCell ref="I20:J20"/>
    <mergeCell ref="I21:J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375" style="3" customWidth="1"/>
    <col min="2" max="2" width="14.50390625" style="3" customWidth="1"/>
    <col min="3" max="3" width="38.375" style="7" customWidth="1"/>
    <col min="4" max="4" width="4.50390625" style="3" customWidth="1"/>
    <col min="5" max="5" width="10.50390625" style="3" customWidth="1"/>
    <col min="6" max="6" width="9.75390625" style="3" customWidth="1"/>
    <col min="7" max="7" width="12.625" style="3" customWidth="1"/>
    <col min="8" max="16384" width="9.125" style="3" customWidth="1"/>
  </cols>
  <sheetData>
    <row r="1" spans="1:7" ht="15">
      <c r="A1" s="236" t="s">
        <v>7</v>
      </c>
      <c r="B1" s="236"/>
      <c r="C1" s="237"/>
      <c r="D1" s="236"/>
      <c r="E1" s="236"/>
      <c r="F1" s="236"/>
      <c r="G1" s="236"/>
    </row>
    <row r="2" spans="1:7" ht="24.75" customHeight="1">
      <c r="A2" s="50" t="s">
        <v>8</v>
      </c>
      <c r="B2" s="49"/>
      <c r="C2" s="238"/>
      <c r="D2" s="238"/>
      <c r="E2" s="238"/>
      <c r="F2" s="238"/>
      <c r="G2" s="239"/>
    </row>
    <row r="3" spans="1:7" ht="24.75" customHeight="1">
      <c r="A3" s="50" t="s">
        <v>9</v>
      </c>
      <c r="B3" s="49"/>
      <c r="C3" s="238"/>
      <c r="D3" s="238"/>
      <c r="E3" s="238"/>
      <c r="F3" s="238"/>
      <c r="G3" s="239"/>
    </row>
    <row r="4" spans="1:7" ht="24.75" customHeight="1">
      <c r="A4" s="50" t="s">
        <v>10</v>
      </c>
      <c r="B4" s="49"/>
      <c r="C4" s="238"/>
      <c r="D4" s="238"/>
      <c r="E4" s="238"/>
      <c r="F4" s="238"/>
      <c r="G4" s="239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8.75390625" defaultRowHeight="12.75" outlineLevelRow="1"/>
  <cols>
    <col min="1" max="1" width="3.50390625" style="0" customWidth="1"/>
    <col min="2" max="2" width="12.50390625" style="122" customWidth="1"/>
    <col min="3" max="3" width="38.375" style="122" customWidth="1"/>
    <col min="4" max="4" width="4.75390625" style="0" customWidth="1"/>
    <col min="5" max="5" width="10.50390625" style="0" customWidth="1"/>
    <col min="6" max="6" width="9.75390625" style="0" customWidth="1"/>
    <col min="7" max="7" width="12.625" style="0" customWidth="1"/>
    <col min="8" max="11" width="8.75390625" style="0" customWidth="1"/>
    <col min="12" max="12" width="0" style="0" hidden="1" customWidth="1"/>
    <col min="13" max="13" width="8.75390625" style="0" customWidth="1"/>
    <col min="14" max="24" width="0" style="0" hidden="1" customWidth="1"/>
  </cols>
  <sheetData>
    <row r="1" spans="1:16" ht="15.75" customHeight="1">
      <c r="A1" s="240" t="s">
        <v>7</v>
      </c>
      <c r="B1" s="240"/>
      <c r="C1" s="240"/>
      <c r="D1" s="240"/>
      <c r="E1" s="240"/>
      <c r="F1" s="240"/>
      <c r="G1" s="240"/>
      <c r="P1" t="s">
        <v>74</v>
      </c>
    </row>
    <row r="2" spans="1:16" ht="24.75" customHeight="1">
      <c r="A2" s="140" t="s">
        <v>8</v>
      </c>
      <c r="B2" s="49" t="s">
        <v>41</v>
      </c>
      <c r="C2" s="241" t="s">
        <v>45</v>
      </c>
      <c r="D2" s="242"/>
      <c r="E2" s="242"/>
      <c r="F2" s="242"/>
      <c r="G2" s="243"/>
      <c r="P2" t="s">
        <v>75</v>
      </c>
    </row>
    <row r="3" spans="1:16" ht="24.75" customHeight="1">
      <c r="A3" s="140" t="s">
        <v>9</v>
      </c>
      <c r="B3" s="49" t="s">
        <v>41</v>
      </c>
      <c r="C3" s="241" t="s">
        <v>42</v>
      </c>
      <c r="D3" s="242"/>
      <c r="E3" s="242"/>
      <c r="F3" s="242"/>
      <c r="G3" s="243"/>
      <c r="L3" s="122" t="s">
        <v>75</v>
      </c>
      <c r="P3" t="s">
        <v>76</v>
      </c>
    </row>
    <row r="4" spans="1:16" ht="24.75" customHeight="1">
      <c r="A4" s="141" t="s">
        <v>10</v>
      </c>
      <c r="B4" s="142" t="s">
        <v>39</v>
      </c>
      <c r="C4" s="244" t="s">
        <v>40</v>
      </c>
      <c r="D4" s="245"/>
      <c r="E4" s="245"/>
      <c r="F4" s="245"/>
      <c r="G4" s="246"/>
      <c r="P4" t="s">
        <v>77</v>
      </c>
    </row>
    <row r="5" ht="12.75">
      <c r="D5" s="10"/>
    </row>
    <row r="6" spans="1:7" ht="12.75">
      <c r="A6" s="144" t="s">
        <v>78</v>
      </c>
      <c r="B6" s="146" t="s">
        <v>79</v>
      </c>
      <c r="C6" s="146" t="s">
        <v>80</v>
      </c>
      <c r="D6" s="145" t="s">
        <v>81</v>
      </c>
      <c r="E6" s="144" t="s">
        <v>82</v>
      </c>
      <c r="F6" s="143" t="s">
        <v>83</v>
      </c>
      <c r="G6" s="144" t="s">
        <v>31</v>
      </c>
    </row>
    <row r="7" spans="1:7" ht="12.75" hidden="1">
      <c r="A7" s="3"/>
      <c r="B7" s="4"/>
      <c r="C7" s="4"/>
      <c r="D7" s="6"/>
      <c r="E7" s="148"/>
      <c r="F7" s="149"/>
      <c r="G7" s="149"/>
    </row>
    <row r="8" spans="1:16" ht="12.75">
      <c r="A8" s="159" t="s">
        <v>85</v>
      </c>
      <c r="B8" s="160" t="s">
        <v>53</v>
      </c>
      <c r="C8" s="177" t="s">
        <v>54</v>
      </c>
      <c r="D8" s="161"/>
      <c r="E8" s="162"/>
      <c r="F8" s="163"/>
      <c r="G8" s="163">
        <f>SUMIF(P9:P14,"&lt;&gt;NOR",G9:G14)</f>
        <v>0</v>
      </c>
      <c r="P8" t="s">
        <v>86</v>
      </c>
    </row>
    <row r="9" spans="1:43" ht="20.25" outlineLevel="1">
      <c r="A9" s="164">
        <v>1</v>
      </c>
      <c r="B9" s="165" t="s">
        <v>87</v>
      </c>
      <c r="C9" s="178" t="s">
        <v>88</v>
      </c>
      <c r="D9" s="166" t="s">
        <v>89</v>
      </c>
      <c r="E9" s="167">
        <v>3.7</v>
      </c>
      <c r="F9" s="168">
        <v>0</v>
      </c>
      <c r="G9" s="169">
        <f>ROUND(E9*F9,2)</f>
        <v>0</v>
      </c>
      <c r="H9" s="147"/>
      <c r="I9" s="147"/>
      <c r="J9" s="147"/>
      <c r="K9" s="147"/>
      <c r="L9" s="147"/>
      <c r="M9" s="147"/>
      <c r="N9" s="147"/>
      <c r="O9" s="147"/>
      <c r="P9" s="147" t="s">
        <v>90</v>
      </c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ht="12.75" outlineLevel="1">
      <c r="A10" s="154"/>
      <c r="B10" s="155"/>
      <c r="C10" s="179" t="s">
        <v>91</v>
      </c>
      <c r="D10" s="157"/>
      <c r="E10" s="158">
        <v>3.7</v>
      </c>
      <c r="F10" s="156"/>
      <c r="G10" s="156"/>
      <c r="H10" s="147"/>
      <c r="I10" s="147"/>
      <c r="J10" s="147"/>
      <c r="K10" s="147"/>
      <c r="L10" s="147"/>
      <c r="M10" s="147"/>
      <c r="N10" s="147"/>
      <c r="O10" s="147"/>
      <c r="P10" s="147" t="s">
        <v>92</v>
      </c>
      <c r="Q10" s="147">
        <v>0</v>
      </c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ht="20.25" outlineLevel="1">
      <c r="A11" s="170">
        <v>2</v>
      </c>
      <c r="B11" s="171" t="s">
        <v>93</v>
      </c>
      <c r="C11" s="180" t="s">
        <v>94</v>
      </c>
      <c r="D11" s="172" t="s">
        <v>95</v>
      </c>
      <c r="E11" s="173">
        <v>37</v>
      </c>
      <c r="F11" s="174">
        <v>0</v>
      </c>
      <c r="G11" s="175">
        <f>ROUND(E11*F11,2)</f>
        <v>0</v>
      </c>
      <c r="H11" s="147"/>
      <c r="I11" s="147"/>
      <c r="J11" s="147"/>
      <c r="K11" s="147"/>
      <c r="L11" s="147"/>
      <c r="M11" s="147"/>
      <c r="N11" s="147"/>
      <c r="O11" s="147"/>
      <c r="P11" s="147" t="s">
        <v>90</v>
      </c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ht="12.75" outlineLevel="1">
      <c r="A12" s="170">
        <v>3</v>
      </c>
      <c r="B12" s="171" t="s">
        <v>96</v>
      </c>
      <c r="C12" s="180" t="s">
        <v>97</v>
      </c>
      <c r="D12" s="172" t="s">
        <v>95</v>
      </c>
      <c r="E12" s="173">
        <v>37</v>
      </c>
      <c r="F12" s="174">
        <v>0</v>
      </c>
      <c r="G12" s="175">
        <f>ROUND(E12*F12,2)</f>
        <v>0</v>
      </c>
      <c r="H12" s="147"/>
      <c r="I12" s="147"/>
      <c r="J12" s="147"/>
      <c r="K12" s="147"/>
      <c r="L12" s="147"/>
      <c r="M12" s="147"/>
      <c r="N12" s="147"/>
      <c r="O12" s="147"/>
      <c r="P12" s="147" t="s">
        <v>90</v>
      </c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</row>
    <row r="13" spans="1:43" ht="12.75" outlineLevel="1">
      <c r="A13" s="164">
        <v>4</v>
      </c>
      <c r="B13" s="165" t="s">
        <v>98</v>
      </c>
      <c r="C13" s="178" t="s">
        <v>99</v>
      </c>
      <c r="D13" s="166" t="s">
        <v>95</v>
      </c>
      <c r="E13" s="167">
        <v>42.55</v>
      </c>
      <c r="F13" s="168">
        <v>0</v>
      </c>
      <c r="G13" s="169">
        <f>ROUND(E13*F13,2)</f>
        <v>0</v>
      </c>
      <c r="H13" s="147"/>
      <c r="I13" s="147"/>
      <c r="J13" s="147"/>
      <c r="K13" s="147"/>
      <c r="L13" s="147"/>
      <c r="M13" s="147"/>
      <c r="N13" s="147"/>
      <c r="O13" s="147"/>
      <c r="P13" s="147" t="s">
        <v>100</v>
      </c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</row>
    <row r="14" spans="1:43" ht="12.75" outlineLevel="1">
      <c r="A14" s="154"/>
      <c r="B14" s="155"/>
      <c r="C14" s="179" t="s">
        <v>101</v>
      </c>
      <c r="D14" s="157"/>
      <c r="E14" s="158">
        <v>42.55</v>
      </c>
      <c r="F14" s="156"/>
      <c r="G14" s="156"/>
      <c r="H14" s="147"/>
      <c r="I14" s="147"/>
      <c r="J14" s="147"/>
      <c r="K14" s="147"/>
      <c r="L14" s="147"/>
      <c r="M14" s="147"/>
      <c r="N14" s="147"/>
      <c r="O14" s="147"/>
      <c r="P14" s="147" t="s">
        <v>92</v>
      </c>
      <c r="Q14" s="147">
        <v>0</v>
      </c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</row>
    <row r="15" spans="1:16" ht="26.25">
      <c r="A15" s="159" t="s">
        <v>85</v>
      </c>
      <c r="B15" s="160" t="s">
        <v>55</v>
      </c>
      <c r="C15" s="177" t="s">
        <v>56</v>
      </c>
      <c r="D15" s="161"/>
      <c r="E15" s="162"/>
      <c r="F15" s="163"/>
      <c r="G15" s="163">
        <f>SUMIF(P16:P19,"&lt;&gt;NOR",G16:G19)</f>
        <v>0</v>
      </c>
      <c r="P15" t="s">
        <v>86</v>
      </c>
    </row>
    <row r="16" spans="1:43" ht="12.75" outlineLevel="1">
      <c r="A16" s="170">
        <v>5</v>
      </c>
      <c r="B16" s="171" t="s">
        <v>102</v>
      </c>
      <c r="C16" s="180" t="s">
        <v>103</v>
      </c>
      <c r="D16" s="172" t="s">
        <v>95</v>
      </c>
      <c r="E16" s="173">
        <v>37</v>
      </c>
      <c r="F16" s="174">
        <v>0</v>
      </c>
      <c r="G16" s="175">
        <f>ROUND(E16*F16,2)</f>
        <v>0</v>
      </c>
      <c r="H16" s="147"/>
      <c r="I16" s="147"/>
      <c r="J16" s="147"/>
      <c r="K16" s="147"/>
      <c r="L16" s="147"/>
      <c r="M16" s="147"/>
      <c r="N16" s="147"/>
      <c r="O16" s="147"/>
      <c r="P16" s="147" t="s">
        <v>90</v>
      </c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</row>
    <row r="17" spans="1:43" ht="12.75" outlineLevel="1">
      <c r="A17" s="164">
        <v>6</v>
      </c>
      <c r="B17" s="165" t="s">
        <v>104</v>
      </c>
      <c r="C17" s="178" t="s">
        <v>105</v>
      </c>
      <c r="D17" s="166" t="s">
        <v>106</v>
      </c>
      <c r="E17" s="167">
        <v>25.5</v>
      </c>
      <c r="F17" s="168">
        <v>0</v>
      </c>
      <c r="G17" s="169">
        <f>ROUND(E17*F17,2)</f>
        <v>0</v>
      </c>
      <c r="H17" s="147"/>
      <c r="I17" s="147"/>
      <c r="J17" s="147"/>
      <c r="K17" s="147"/>
      <c r="L17" s="147"/>
      <c r="M17" s="147"/>
      <c r="N17" s="147"/>
      <c r="O17" s="147"/>
      <c r="P17" s="147" t="s">
        <v>107</v>
      </c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</row>
    <row r="18" spans="1:43" ht="12.75" outlineLevel="1">
      <c r="A18" s="154"/>
      <c r="B18" s="155"/>
      <c r="C18" s="179" t="s">
        <v>108</v>
      </c>
      <c r="D18" s="157"/>
      <c r="E18" s="158">
        <v>25.5</v>
      </c>
      <c r="F18" s="156"/>
      <c r="G18" s="156"/>
      <c r="H18" s="147"/>
      <c r="I18" s="147"/>
      <c r="J18" s="147"/>
      <c r="K18" s="147"/>
      <c r="L18" s="147"/>
      <c r="M18" s="147"/>
      <c r="N18" s="147"/>
      <c r="O18" s="147"/>
      <c r="P18" s="147" t="s">
        <v>92</v>
      </c>
      <c r="Q18" s="147">
        <v>0</v>
      </c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</row>
    <row r="19" spans="1:43" ht="12.75" outlineLevel="1">
      <c r="A19" s="154"/>
      <c r="B19" s="155"/>
      <c r="C19" s="179" t="s">
        <v>109</v>
      </c>
      <c r="D19" s="157"/>
      <c r="E19" s="158"/>
      <c r="F19" s="156"/>
      <c r="G19" s="156"/>
      <c r="H19" s="147"/>
      <c r="I19" s="147"/>
      <c r="J19" s="147"/>
      <c r="K19" s="147"/>
      <c r="L19" s="147"/>
      <c r="M19" s="147"/>
      <c r="N19" s="147"/>
      <c r="O19" s="147"/>
      <c r="P19" s="147" t="s">
        <v>92</v>
      </c>
      <c r="Q19" s="147">
        <v>0</v>
      </c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</row>
    <row r="20" spans="1:16" ht="12.75">
      <c r="A20" s="159" t="s">
        <v>85</v>
      </c>
      <c r="B20" s="160" t="s">
        <v>57</v>
      </c>
      <c r="C20" s="177" t="s">
        <v>58</v>
      </c>
      <c r="D20" s="161"/>
      <c r="E20" s="162"/>
      <c r="F20" s="163"/>
      <c r="G20" s="163">
        <f>SUMIF(P21:P24,"&lt;&gt;NOR",G21:G24)</f>
        <v>0</v>
      </c>
      <c r="P20" t="s">
        <v>86</v>
      </c>
    </row>
    <row r="21" spans="1:43" ht="20.25" outlineLevel="1">
      <c r="A21" s="164">
        <v>7</v>
      </c>
      <c r="B21" s="165" t="s">
        <v>110</v>
      </c>
      <c r="C21" s="178" t="s">
        <v>111</v>
      </c>
      <c r="D21" s="166" t="s">
        <v>89</v>
      </c>
      <c r="E21" s="167">
        <v>3.7</v>
      </c>
      <c r="F21" s="168">
        <v>0</v>
      </c>
      <c r="G21" s="169">
        <f>ROUND(E21*F21,2)</f>
        <v>0</v>
      </c>
      <c r="H21" s="147"/>
      <c r="I21" s="147"/>
      <c r="J21" s="147"/>
      <c r="K21" s="147"/>
      <c r="L21" s="147"/>
      <c r="M21" s="147"/>
      <c r="N21" s="147"/>
      <c r="O21" s="147"/>
      <c r="P21" s="147" t="s">
        <v>90</v>
      </c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</row>
    <row r="22" spans="1:43" ht="12.75" outlineLevel="1">
      <c r="A22" s="154"/>
      <c r="B22" s="155"/>
      <c r="C22" s="179" t="s">
        <v>91</v>
      </c>
      <c r="D22" s="157"/>
      <c r="E22" s="158">
        <v>3.7</v>
      </c>
      <c r="F22" s="156"/>
      <c r="G22" s="156"/>
      <c r="H22" s="147"/>
      <c r="I22" s="147"/>
      <c r="J22" s="147"/>
      <c r="K22" s="147"/>
      <c r="L22" s="147"/>
      <c r="M22" s="147"/>
      <c r="N22" s="147"/>
      <c r="O22" s="147"/>
      <c r="P22" s="147" t="s">
        <v>92</v>
      </c>
      <c r="Q22" s="147">
        <v>0</v>
      </c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</row>
    <row r="23" spans="1:43" ht="12.75" outlineLevel="1">
      <c r="A23" s="164">
        <v>8</v>
      </c>
      <c r="B23" s="165" t="s">
        <v>112</v>
      </c>
      <c r="C23" s="178" t="s">
        <v>113</v>
      </c>
      <c r="D23" s="166" t="s">
        <v>89</v>
      </c>
      <c r="E23" s="167">
        <v>3.7</v>
      </c>
      <c r="F23" s="168">
        <v>0</v>
      </c>
      <c r="G23" s="169">
        <f>ROUND(E23*F23,2)</f>
        <v>0</v>
      </c>
      <c r="H23" s="147"/>
      <c r="I23" s="147"/>
      <c r="J23" s="147"/>
      <c r="K23" s="147"/>
      <c r="L23" s="147"/>
      <c r="M23" s="147"/>
      <c r="N23" s="147"/>
      <c r="O23" s="147"/>
      <c r="P23" s="147" t="s">
        <v>90</v>
      </c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</row>
    <row r="24" spans="1:43" ht="12.75" outlineLevel="1">
      <c r="A24" s="154"/>
      <c r="B24" s="155"/>
      <c r="C24" s="179" t="s">
        <v>114</v>
      </c>
      <c r="D24" s="157"/>
      <c r="E24" s="158">
        <v>3.7</v>
      </c>
      <c r="F24" s="156"/>
      <c r="G24" s="156"/>
      <c r="H24" s="147"/>
      <c r="I24" s="147"/>
      <c r="J24" s="147"/>
      <c r="K24" s="147"/>
      <c r="L24" s="147"/>
      <c r="M24" s="147"/>
      <c r="N24" s="147"/>
      <c r="O24" s="147"/>
      <c r="P24" s="147" t="s">
        <v>92</v>
      </c>
      <c r="Q24" s="147">
        <v>0</v>
      </c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</row>
    <row r="25" spans="1:16" ht="12.75">
      <c r="A25" s="159" t="s">
        <v>85</v>
      </c>
      <c r="B25" s="160" t="s">
        <v>59</v>
      </c>
      <c r="C25" s="177" t="s">
        <v>60</v>
      </c>
      <c r="D25" s="161"/>
      <c r="E25" s="162"/>
      <c r="F25" s="163"/>
      <c r="G25" s="163">
        <f>SUMIF(P26:P26,"&lt;&gt;NOR",G26:G26)</f>
        <v>0</v>
      </c>
      <c r="P25" t="s">
        <v>86</v>
      </c>
    </row>
    <row r="26" spans="1:43" ht="12.75" outlineLevel="1">
      <c r="A26" s="170">
        <v>9</v>
      </c>
      <c r="B26" s="171" t="s">
        <v>115</v>
      </c>
      <c r="C26" s="180" t="s">
        <v>116</v>
      </c>
      <c r="D26" s="172" t="s">
        <v>117</v>
      </c>
      <c r="E26" s="173">
        <v>10.04698</v>
      </c>
      <c r="F26" s="174">
        <v>0</v>
      </c>
      <c r="G26" s="175">
        <f>ROUND(E26*F26,2)</f>
        <v>0</v>
      </c>
      <c r="H26" s="147"/>
      <c r="I26" s="147"/>
      <c r="J26" s="147"/>
      <c r="K26" s="147"/>
      <c r="L26" s="147"/>
      <c r="M26" s="147"/>
      <c r="N26" s="147"/>
      <c r="O26" s="147"/>
      <c r="P26" s="147" t="s">
        <v>90</v>
      </c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</row>
    <row r="27" spans="1:16" ht="12.75">
      <c r="A27" s="159" t="s">
        <v>85</v>
      </c>
      <c r="B27" s="160" t="s">
        <v>61</v>
      </c>
      <c r="C27" s="177" t="s">
        <v>62</v>
      </c>
      <c r="D27" s="161"/>
      <c r="E27" s="162"/>
      <c r="F27" s="163"/>
      <c r="G27" s="163">
        <f>SUMIF(P28:P32,"&lt;&gt;NOR",G28:G32)</f>
        <v>0</v>
      </c>
      <c r="P27" t="s">
        <v>86</v>
      </c>
    </row>
    <row r="28" spans="1:43" ht="20.25" outlineLevel="1">
      <c r="A28" s="170">
        <v>10</v>
      </c>
      <c r="B28" s="171" t="s">
        <v>118</v>
      </c>
      <c r="C28" s="180" t="s">
        <v>119</v>
      </c>
      <c r="D28" s="172" t="s">
        <v>95</v>
      </c>
      <c r="E28" s="173">
        <v>37</v>
      </c>
      <c r="F28" s="174">
        <v>0</v>
      </c>
      <c r="G28" s="175">
        <f>ROUND(E28*F28,2)</f>
        <v>0</v>
      </c>
      <c r="H28" s="147"/>
      <c r="I28" s="147"/>
      <c r="J28" s="147"/>
      <c r="K28" s="147"/>
      <c r="L28" s="147"/>
      <c r="M28" s="147"/>
      <c r="N28" s="147"/>
      <c r="O28" s="147"/>
      <c r="P28" s="147" t="s">
        <v>120</v>
      </c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</row>
    <row r="29" spans="1:43" ht="20.25" outlineLevel="1">
      <c r="A29" s="164">
        <v>11</v>
      </c>
      <c r="B29" s="165" t="s">
        <v>121</v>
      </c>
      <c r="C29" s="178" t="s">
        <v>122</v>
      </c>
      <c r="D29" s="166" t="s">
        <v>95</v>
      </c>
      <c r="E29" s="167">
        <v>37</v>
      </c>
      <c r="F29" s="168">
        <v>0</v>
      </c>
      <c r="G29" s="169">
        <f>ROUND(E29*F29,2)</f>
        <v>0</v>
      </c>
      <c r="H29" s="147"/>
      <c r="I29" s="147"/>
      <c r="J29" s="147"/>
      <c r="K29" s="147"/>
      <c r="L29" s="147"/>
      <c r="M29" s="147"/>
      <c r="N29" s="147"/>
      <c r="O29" s="147"/>
      <c r="P29" s="147" t="s">
        <v>120</v>
      </c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</row>
    <row r="30" spans="1:43" ht="12.75" outlineLevel="1">
      <c r="A30" s="154"/>
      <c r="B30" s="155"/>
      <c r="C30" s="179" t="s">
        <v>123</v>
      </c>
      <c r="D30" s="157"/>
      <c r="E30" s="158">
        <v>37</v>
      </c>
      <c r="F30" s="156"/>
      <c r="G30" s="156"/>
      <c r="H30" s="147"/>
      <c r="I30" s="147"/>
      <c r="J30" s="147"/>
      <c r="K30" s="147"/>
      <c r="L30" s="147"/>
      <c r="M30" s="147"/>
      <c r="N30" s="147"/>
      <c r="O30" s="147"/>
      <c r="P30" s="147" t="s">
        <v>92</v>
      </c>
      <c r="Q30" s="147">
        <v>0</v>
      </c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</row>
    <row r="31" spans="1:43" ht="12.75" outlineLevel="1">
      <c r="A31" s="170">
        <v>12</v>
      </c>
      <c r="B31" s="171" t="s">
        <v>124</v>
      </c>
      <c r="C31" s="180" t="s">
        <v>125</v>
      </c>
      <c r="D31" s="172" t="s">
        <v>117</v>
      </c>
      <c r="E31" s="173">
        <v>0.39109</v>
      </c>
      <c r="F31" s="174">
        <v>0</v>
      </c>
      <c r="G31" s="175">
        <f>ROUND(E31*F31,2)</f>
        <v>0</v>
      </c>
      <c r="H31" s="147"/>
      <c r="I31" s="147"/>
      <c r="J31" s="147"/>
      <c r="K31" s="147"/>
      <c r="L31" s="147"/>
      <c r="M31" s="147"/>
      <c r="N31" s="147"/>
      <c r="O31" s="147"/>
      <c r="P31" s="147" t="s">
        <v>120</v>
      </c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</row>
    <row r="32" spans="1:43" ht="12.75" outlineLevel="1">
      <c r="A32" s="170">
        <v>13</v>
      </c>
      <c r="B32" s="171" t="s">
        <v>104</v>
      </c>
      <c r="C32" s="180" t="s">
        <v>105</v>
      </c>
      <c r="D32" s="172" t="s">
        <v>106</v>
      </c>
      <c r="E32" s="173">
        <v>8</v>
      </c>
      <c r="F32" s="174">
        <v>0</v>
      </c>
      <c r="G32" s="175">
        <f>ROUND(E32*F32,2)</f>
        <v>0</v>
      </c>
      <c r="H32" s="147"/>
      <c r="I32" s="147"/>
      <c r="J32" s="147"/>
      <c r="K32" s="147"/>
      <c r="L32" s="147"/>
      <c r="M32" s="147"/>
      <c r="N32" s="147"/>
      <c r="O32" s="147"/>
      <c r="P32" s="147" t="s">
        <v>107</v>
      </c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</row>
    <row r="33" spans="1:16" ht="12.75">
      <c r="A33" s="159" t="s">
        <v>85</v>
      </c>
      <c r="B33" s="160" t="s">
        <v>63</v>
      </c>
      <c r="C33" s="177" t="s">
        <v>64</v>
      </c>
      <c r="D33" s="161"/>
      <c r="E33" s="162"/>
      <c r="F33" s="163"/>
      <c r="G33" s="163">
        <f>SUMIF(P34:P40,"&lt;&gt;NOR",G34:G40)</f>
        <v>0</v>
      </c>
      <c r="P33" t="s">
        <v>86</v>
      </c>
    </row>
    <row r="34" spans="1:43" ht="20.25" outlineLevel="1">
      <c r="A34" s="164">
        <v>14</v>
      </c>
      <c r="B34" s="165" t="s">
        <v>126</v>
      </c>
      <c r="C34" s="178" t="s">
        <v>127</v>
      </c>
      <c r="D34" s="166" t="s">
        <v>128</v>
      </c>
      <c r="E34" s="167">
        <v>24</v>
      </c>
      <c r="F34" s="168">
        <v>0</v>
      </c>
      <c r="G34" s="169">
        <f>ROUND(E34*F34,2)</f>
        <v>0</v>
      </c>
      <c r="H34" s="147"/>
      <c r="I34" s="147"/>
      <c r="J34" s="147"/>
      <c r="K34" s="147"/>
      <c r="L34" s="147"/>
      <c r="M34" s="147"/>
      <c r="N34" s="147"/>
      <c r="O34" s="147"/>
      <c r="P34" s="147" t="s">
        <v>120</v>
      </c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</row>
    <row r="35" spans="1:43" ht="12.75" outlineLevel="1">
      <c r="A35" s="154"/>
      <c r="B35" s="155"/>
      <c r="C35" s="179" t="s">
        <v>129</v>
      </c>
      <c r="D35" s="157"/>
      <c r="E35" s="158">
        <v>24</v>
      </c>
      <c r="F35" s="156"/>
      <c r="G35" s="156"/>
      <c r="H35" s="147"/>
      <c r="I35" s="147"/>
      <c r="J35" s="147"/>
      <c r="K35" s="147"/>
      <c r="L35" s="147"/>
      <c r="M35" s="147"/>
      <c r="N35" s="147"/>
      <c r="O35" s="147"/>
      <c r="P35" s="147" t="s">
        <v>92</v>
      </c>
      <c r="Q35" s="147">
        <v>0</v>
      </c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</row>
    <row r="36" spans="1:43" ht="20.25" outlineLevel="1">
      <c r="A36" s="164">
        <v>15</v>
      </c>
      <c r="B36" s="165" t="s">
        <v>130</v>
      </c>
      <c r="C36" s="178" t="s">
        <v>131</v>
      </c>
      <c r="D36" s="166" t="s">
        <v>95</v>
      </c>
      <c r="E36" s="167">
        <v>37</v>
      </c>
      <c r="F36" s="168">
        <v>0</v>
      </c>
      <c r="G36" s="169">
        <f>ROUND(E36*F36,2)</f>
        <v>0</v>
      </c>
      <c r="H36" s="147"/>
      <c r="I36" s="147"/>
      <c r="J36" s="147"/>
      <c r="K36" s="147"/>
      <c r="L36" s="147"/>
      <c r="M36" s="147"/>
      <c r="N36" s="147"/>
      <c r="O36" s="147"/>
      <c r="P36" s="147" t="s">
        <v>120</v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</row>
    <row r="37" spans="1:43" ht="12.75" outlineLevel="1">
      <c r="A37" s="154"/>
      <c r="B37" s="155"/>
      <c r="C37" s="179" t="s">
        <v>123</v>
      </c>
      <c r="D37" s="157"/>
      <c r="E37" s="158">
        <v>37</v>
      </c>
      <c r="F37" s="156"/>
      <c r="G37" s="156"/>
      <c r="H37" s="147"/>
      <c r="I37" s="147"/>
      <c r="J37" s="147"/>
      <c r="K37" s="147"/>
      <c r="L37" s="147"/>
      <c r="M37" s="147"/>
      <c r="N37" s="147"/>
      <c r="O37" s="147"/>
      <c r="P37" s="147" t="s">
        <v>92</v>
      </c>
      <c r="Q37" s="147">
        <v>0</v>
      </c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</row>
    <row r="38" spans="1:43" ht="12.75" outlineLevel="1">
      <c r="A38" s="164">
        <v>16</v>
      </c>
      <c r="B38" s="165"/>
      <c r="C38" s="178" t="s">
        <v>132</v>
      </c>
      <c r="D38" s="166" t="s">
        <v>89</v>
      </c>
      <c r="E38" s="167">
        <v>3.7</v>
      </c>
      <c r="F38" s="168">
        <v>0</v>
      </c>
      <c r="G38" s="169">
        <f>E38*F38</f>
        <v>0</v>
      </c>
      <c r="H38" s="147"/>
      <c r="I38" s="147"/>
      <c r="J38" s="147"/>
      <c r="K38" s="147"/>
      <c r="L38" s="147"/>
      <c r="M38" s="147"/>
      <c r="N38" s="147"/>
      <c r="O38" s="147"/>
      <c r="P38" s="147" t="s">
        <v>100</v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</row>
    <row r="39" spans="1:43" ht="12.75" outlineLevel="1">
      <c r="A39" s="154"/>
      <c r="B39" s="155"/>
      <c r="C39" s="179" t="s">
        <v>188</v>
      </c>
      <c r="D39" s="157"/>
      <c r="E39" s="158">
        <v>3.7</v>
      </c>
      <c r="F39" s="156"/>
      <c r="G39" s="156"/>
      <c r="H39" s="147"/>
      <c r="I39" s="147"/>
      <c r="J39" s="147"/>
      <c r="K39" s="147"/>
      <c r="L39" s="147"/>
      <c r="M39" s="147"/>
      <c r="N39" s="147"/>
      <c r="O39" s="147"/>
      <c r="P39" s="147" t="s">
        <v>92</v>
      </c>
      <c r="Q39" s="147">
        <v>0</v>
      </c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</row>
    <row r="40" spans="1:43" ht="12.75" outlineLevel="1">
      <c r="A40" s="170">
        <v>17</v>
      </c>
      <c r="B40" s="171" t="s">
        <v>133</v>
      </c>
      <c r="C40" s="180" t="s">
        <v>134</v>
      </c>
      <c r="D40" s="172" t="s">
        <v>117</v>
      </c>
      <c r="E40" s="173">
        <v>1.63938</v>
      </c>
      <c r="F40" s="174">
        <v>0</v>
      </c>
      <c r="G40" s="175">
        <f>ROUND(E40*F40,2)</f>
        <v>0</v>
      </c>
      <c r="H40" s="147"/>
      <c r="I40" s="147"/>
      <c r="J40" s="147"/>
      <c r="K40" s="147"/>
      <c r="L40" s="147"/>
      <c r="M40" s="147"/>
      <c r="N40" s="147"/>
      <c r="O40" s="147"/>
      <c r="P40" s="147" t="s">
        <v>120</v>
      </c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</row>
    <row r="41" spans="1:16" ht="12.75">
      <c r="A41" s="159" t="s">
        <v>85</v>
      </c>
      <c r="B41" s="160" t="s">
        <v>65</v>
      </c>
      <c r="C41" s="177" t="s">
        <v>66</v>
      </c>
      <c r="D41" s="161"/>
      <c r="E41" s="162"/>
      <c r="F41" s="163"/>
      <c r="G41" s="163">
        <f>SUMIF(P42:P42,"&lt;&gt;NOR",G42:G42)</f>
        <v>0</v>
      </c>
      <c r="P41" t="s">
        <v>86</v>
      </c>
    </row>
    <row r="42" spans="1:43" ht="12.75" outlineLevel="1">
      <c r="A42" s="170">
        <v>18</v>
      </c>
      <c r="B42" s="171" t="s">
        <v>135</v>
      </c>
      <c r="C42" s="180" t="s">
        <v>136</v>
      </c>
      <c r="D42" s="172" t="s">
        <v>95</v>
      </c>
      <c r="E42" s="173">
        <v>37</v>
      </c>
      <c r="F42" s="174">
        <v>0</v>
      </c>
      <c r="G42" s="175">
        <f>ROUND(E42*F42,2)</f>
        <v>0</v>
      </c>
      <c r="H42" s="147"/>
      <c r="I42" s="147"/>
      <c r="J42" s="147"/>
      <c r="K42" s="147"/>
      <c r="L42" s="147"/>
      <c r="M42" s="147"/>
      <c r="N42" s="147"/>
      <c r="O42" s="147"/>
      <c r="P42" s="147" t="s">
        <v>120</v>
      </c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</row>
    <row r="43" spans="1:16" ht="12.75">
      <c r="A43" s="159" t="s">
        <v>85</v>
      </c>
      <c r="B43" s="160" t="s">
        <v>67</v>
      </c>
      <c r="C43" s="177" t="s">
        <v>68</v>
      </c>
      <c r="D43" s="161"/>
      <c r="E43" s="162"/>
      <c r="F43" s="163"/>
      <c r="G43" s="163">
        <f>SUMIF(P44:P48,"&lt;&gt;NOR",G44:G48)</f>
        <v>0</v>
      </c>
      <c r="P43" t="s">
        <v>86</v>
      </c>
    </row>
    <row r="44" spans="1:43" ht="20.25" outlineLevel="1">
      <c r="A44" s="164">
        <v>19</v>
      </c>
      <c r="B44" s="165" t="s">
        <v>137</v>
      </c>
      <c r="C44" s="178" t="s">
        <v>138</v>
      </c>
      <c r="D44" s="166" t="s">
        <v>128</v>
      </c>
      <c r="E44" s="167">
        <v>24</v>
      </c>
      <c r="F44" s="168">
        <v>0</v>
      </c>
      <c r="G44" s="169">
        <f>ROUND(E44*F44,2)</f>
        <v>0</v>
      </c>
      <c r="H44" s="147"/>
      <c r="I44" s="147"/>
      <c r="J44" s="147"/>
      <c r="K44" s="147"/>
      <c r="L44" s="147"/>
      <c r="M44" s="147"/>
      <c r="N44" s="147"/>
      <c r="O44" s="147"/>
      <c r="P44" s="147" t="s">
        <v>120</v>
      </c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</row>
    <row r="45" spans="1:43" ht="12.75" outlineLevel="1">
      <c r="A45" s="154"/>
      <c r="B45" s="155"/>
      <c r="C45" s="179" t="s">
        <v>139</v>
      </c>
      <c r="D45" s="157"/>
      <c r="E45" s="158">
        <v>24</v>
      </c>
      <c r="F45" s="156"/>
      <c r="G45" s="156"/>
      <c r="H45" s="147"/>
      <c r="I45" s="147"/>
      <c r="J45" s="147"/>
      <c r="K45" s="147"/>
      <c r="L45" s="147"/>
      <c r="M45" s="147"/>
      <c r="N45" s="147"/>
      <c r="O45" s="147"/>
      <c r="P45" s="147" t="s">
        <v>92</v>
      </c>
      <c r="Q45" s="147">
        <v>0</v>
      </c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</row>
    <row r="46" spans="1:43" ht="20.25" outlineLevel="1">
      <c r="A46" s="170">
        <v>20</v>
      </c>
      <c r="B46" s="171" t="s">
        <v>140</v>
      </c>
      <c r="C46" s="180" t="s">
        <v>141</v>
      </c>
      <c r="D46" s="172" t="s">
        <v>95</v>
      </c>
      <c r="E46" s="173">
        <v>37</v>
      </c>
      <c r="F46" s="174">
        <v>0</v>
      </c>
      <c r="G46" s="175">
        <f>ROUND(E46*F46,2)</f>
        <v>0</v>
      </c>
      <c r="H46" s="147"/>
      <c r="I46" s="147"/>
      <c r="J46" s="147"/>
      <c r="K46" s="147"/>
      <c r="L46" s="147"/>
      <c r="M46" s="147"/>
      <c r="N46" s="147"/>
      <c r="O46" s="147"/>
      <c r="P46" s="147" t="s">
        <v>120</v>
      </c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</row>
    <row r="47" spans="1:43" ht="20.25" outlineLevel="1">
      <c r="A47" s="170">
        <v>21</v>
      </c>
      <c r="B47" s="171" t="s">
        <v>142</v>
      </c>
      <c r="C47" s="180" t="s">
        <v>143</v>
      </c>
      <c r="D47" s="172" t="s">
        <v>95</v>
      </c>
      <c r="E47" s="173">
        <v>37</v>
      </c>
      <c r="F47" s="174">
        <v>0</v>
      </c>
      <c r="G47" s="175">
        <f>ROUND(E47*F47,2)</f>
        <v>0</v>
      </c>
      <c r="H47" s="147"/>
      <c r="I47" s="147"/>
      <c r="J47" s="147"/>
      <c r="K47" s="147"/>
      <c r="L47" s="147"/>
      <c r="M47" s="147"/>
      <c r="N47" s="147"/>
      <c r="O47" s="147"/>
      <c r="P47" s="147" t="s">
        <v>120</v>
      </c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</row>
    <row r="48" spans="1:43" ht="20.25" outlineLevel="1">
      <c r="A48" s="170">
        <v>22</v>
      </c>
      <c r="B48" s="171" t="s">
        <v>144</v>
      </c>
      <c r="C48" s="180" t="s">
        <v>145</v>
      </c>
      <c r="D48" s="172" t="s">
        <v>95</v>
      </c>
      <c r="E48" s="173">
        <v>37</v>
      </c>
      <c r="F48" s="174">
        <v>0</v>
      </c>
      <c r="G48" s="175">
        <f>ROUND(E48*F48,2)</f>
        <v>0</v>
      </c>
      <c r="H48" s="147"/>
      <c r="I48" s="147"/>
      <c r="J48" s="147"/>
      <c r="K48" s="147"/>
      <c r="L48" s="147"/>
      <c r="M48" s="147"/>
      <c r="N48" s="147"/>
      <c r="O48" s="147"/>
      <c r="P48" s="147" t="s">
        <v>146</v>
      </c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</row>
    <row r="49" spans="1:16" ht="12.75">
      <c r="A49" s="159" t="s">
        <v>85</v>
      </c>
      <c r="B49" s="160" t="s">
        <v>69</v>
      </c>
      <c r="C49" s="177" t="s">
        <v>70</v>
      </c>
      <c r="D49" s="161"/>
      <c r="E49" s="162"/>
      <c r="F49" s="163"/>
      <c r="G49" s="163">
        <f>SUMIF(P50:P56,"&lt;&gt;NOR",G50:G56)</f>
        <v>0</v>
      </c>
      <c r="P49" t="s">
        <v>86</v>
      </c>
    </row>
    <row r="50" spans="1:43" ht="20.25" outlineLevel="1">
      <c r="A50" s="170">
        <v>23</v>
      </c>
      <c r="B50" s="171" t="s">
        <v>69</v>
      </c>
      <c r="C50" s="180" t="s">
        <v>147</v>
      </c>
      <c r="D50" s="172" t="s">
        <v>148</v>
      </c>
      <c r="E50" s="173">
        <v>1</v>
      </c>
      <c r="F50" s="174">
        <v>0</v>
      </c>
      <c r="G50" s="175">
        <f aca="true" t="shared" si="0" ref="G50:G56">ROUND(E50*F50,2)</f>
        <v>0</v>
      </c>
      <c r="H50" s="147"/>
      <c r="I50" s="147"/>
      <c r="J50" s="147"/>
      <c r="K50" s="147"/>
      <c r="L50" s="147"/>
      <c r="M50" s="147"/>
      <c r="N50" s="147"/>
      <c r="O50" s="147"/>
      <c r="P50" s="147" t="s">
        <v>149</v>
      </c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</row>
    <row r="51" spans="1:43" ht="12.75" outlineLevel="1">
      <c r="A51" s="170">
        <v>24</v>
      </c>
      <c r="B51" s="171" t="s">
        <v>150</v>
      </c>
      <c r="C51" s="180" t="s">
        <v>151</v>
      </c>
      <c r="D51" s="172" t="s">
        <v>117</v>
      </c>
      <c r="E51" s="173">
        <v>14.689</v>
      </c>
      <c r="F51" s="174">
        <v>0</v>
      </c>
      <c r="G51" s="175">
        <f t="shared" si="0"/>
        <v>0</v>
      </c>
      <c r="H51" s="147"/>
      <c r="I51" s="147"/>
      <c r="J51" s="147"/>
      <c r="K51" s="147"/>
      <c r="L51" s="147"/>
      <c r="M51" s="147"/>
      <c r="N51" s="147"/>
      <c r="O51" s="147"/>
      <c r="P51" s="147" t="s">
        <v>152</v>
      </c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</row>
    <row r="52" spans="1:43" ht="12.75" outlineLevel="1">
      <c r="A52" s="170">
        <v>25</v>
      </c>
      <c r="B52" s="171" t="s">
        <v>153</v>
      </c>
      <c r="C52" s="180" t="s">
        <v>154</v>
      </c>
      <c r="D52" s="172" t="s">
        <v>117</v>
      </c>
      <c r="E52" s="173">
        <v>220.335</v>
      </c>
      <c r="F52" s="174">
        <v>0</v>
      </c>
      <c r="G52" s="175">
        <f t="shared" si="0"/>
        <v>0</v>
      </c>
      <c r="H52" s="147"/>
      <c r="I52" s="147"/>
      <c r="J52" s="147"/>
      <c r="K52" s="147"/>
      <c r="L52" s="147"/>
      <c r="M52" s="147"/>
      <c r="N52" s="147"/>
      <c r="O52" s="147"/>
      <c r="P52" s="147" t="s">
        <v>152</v>
      </c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</row>
    <row r="53" spans="1:43" ht="12.75" outlineLevel="1">
      <c r="A53" s="170">
        <v>26</v>
      </c>
      <c r="B53" s="171" t="s">
        <v>155</v>
      </c>
      <c r="C53" s="180" t="s">
        <v>156</v>
      </c>
      <c r="D53" s="172" t="s">
        <v>117</v>
      </c>
      <c r="E53" s="173">
        <v>14.689</v>
      </c>
      <c r="F53" s="174">
        <v>0</v>
      </c>
      <c r="G53" s="175">
        <f t="shared" si="0"/>
        <v>0</v>
      </c>
      <c r="H53" s="147"/>
      <c r="I53" s="147"/>
      <c r="J53" s="147"/>
      <c r="K53" s="147"/>
      <c r="L53" s="147"/>
      <c r="M53" s="147"/>
      <c r="N53" s="147"/>
      <c r="O53" s="147"/>
      <c r="P53" s="147" t="s">
        <v>152</v>
      </c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</row>
    <row r="54" spans="1:43" ht="12.75" outlineLevel="1">
      <c r="A54" s="170">
        <v>27</v>
      </c>
      <c r="B54" s="171" t="s">
        <v>157</v>
      </c>
      <c r="C54" s="180" t="s">
        <v>158</v>
      </c>
      <c r="D54" s="172" t="s">
        <v>117</v>
      </c>
      <c r="E54" s="173">
        <v>29.378</v>
      </c>
      <c r="F54" s="174">
        <v>0</v>
      </c>
      <c r="G54" s="175">
        <f t="shared" si="0"/>
        <v>0</v>
      </c>
      <c r="H54" s="147"/>
      <c r="I54" s="147"/>
      <c r="J54" s="147"/>
      <c r="K54" s="147"/>
      <c r="L54" s="147"/>
      <c r="M54" s="147"/>
      <c r="N54" s="147"/>
      <c r="O54" s="147"/>
      <c r="P54" s="147" t="s">
        <v>152</v>
      </c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</row>
    <row r="55" spans="1:43" ht="12.75" outlineLevel="1">
      <c r="A55" s="170">
        <v>28</v>
      </c>
      <c r="B55" s="171" t="s">
        <v>159</v>
      </c>
      <c r="C55" s="180" t="s">
        <v>160</v>
      </c>
      <c r="D55" s="172" t="s">
        <v>117</v>
      </c>
      <c r="E55" s="173">
        <v>14.689</v>
      </c>
      <c r="F55" s="174">
        <v>0</v>
      </c>
      <c r="G55" s="175">
        <f t="shared" si="0"/>
        <v>0</v>
      </c>
      <c r="H55" s="147"/>
      <c r="I55" s="147"/>
      <c r="J55" s="147"/>
      <c r="K55" s="147"/>
      <c r="L55" s="147"/>
      <c r="M55" s="147"/>
      <c r="N55" s="147"/>
      <c r="O55" s="147"/>
      <c r="P55" s="147" t="s">
        <v>152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</row>
    <row r="56" spans="1:43" ht="12.75" outlineLevel="1">
      <c r="A56" s="170">
        <v>29</v>
      </c>
      <c r="B56" s="171" t="s">
        <v>161</v>
      </c>
      <c r="C56" s="180" t="s">
        <v>162</v>
      </c>
      <c r="D56" s="172" t="s">
        <v>117</v>
      </c>
      <c r="E56" s="173">
        <v>14.689</v>
      </c>
      <c r="F56" s="174">
        <v>0</v>
      </c>
      <c r="G56" s="175">
        <f t="shared" si="0"/>
        <v>0</v>
      </c>
      <c r="H56" s="147"/>
      <c r="I56" s="147"/>
      <c r="J56" s="147"/>
      <c r="K56" s="147"/>
      <c r="L56" s="147"/>
      <c r="M56" s="147"/>
      <c r="N56" s="147"/>
      <c r="O56" s="147"/>
      <c r="P56" s="147" t="s">
        <v>152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</row>
    <row r="57" spans="1:16" ht="12.75">
      <c r="A57" s="159" t="s">
        <v>85</v>
      </c>
      <c r="B57" s="160" t="s">
        <v>72</v>
      </c>
      <c r="C57" s="177" t="s">
        <v>29</v>
      </c>
      <c r="D57" s="161"/>
      <c r="E57" s="162"/>
      <c r="F57" s="163"/>
      <c r="G57" s="163">
        <f>SUMIF(P58:P66,"&lt;&gt;NOR",G58:G66)</f>
        <v>0</v>
      </c>
      <c r="P57" t="s">
        <v>86</v>
      </c>
    </row>
    <row r="58" spans="1:43" ht="12.75" outlineLevel="1">
      <c r="A58" s="170">
        <v>30</v>
      </c>
      <c r="B58" s="171" t="s">
        <v>163</v>
      </c>
      <c r="C58" s="180" t="s">
        <v>164</v>
      </c>
      <c r="D58" s="172" t="s">
        <v>165</v>
      </c>
      <c r="E58" s="173">
        <v>1</v>
      </c>
      <c r="F58" s="174">
        <v>0</v>
      </c>
      <c r="G58" s="175">
        <f aca="true" t="shared" si="1" ref="G58:G66">ROUND(E58*F58,2)</f>
        <v>0</v>
      </c>
      <c r="H58" s="147"/>
      <c r="I58" s="147"/>
      <c r="J58" s="147"/>
      <c r="K58" s="147"/>
      <c r="L58" s="147"/>
      <c r="M58" s="147"/>
      <c r="N58" s="147"/>
      <c r="O58" s="147"/>
      <c r="P58" s="147" t="s">
        <v>166</v>
      </c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</row>
    <row r="59" spans="1:43" ht="12.75" outlineLevel="1">
      <c r="A59" s="170">
        <v>31</v>
      </c>
      <c r="B59" s="171" t="s">
        <v>167</v>
      </c>
      <c r="C59" s="180" t="s">
        <v>168</v>
      </c>
      <c r="D59" s="172" t="s">
        <v>165</v>
      </c>
      <c r="E59" s="173">
        <v>1</v>
      </c>
      <c r="F59" s="174">
        <v>0</v>
      </c>
      <c r="G59" s="175">
        <f t="shared" si="1"/>
        <v>0</v>
      </c>
      <c r="H59" s="147"/>
      <c r="I59" s="147"/>
      <c r="J59" s="147"/>
      <c r="K59" s="147"/>
      <c r="L59" s="147"/>
      <c r="M59" s="147"/>
      <c r="N59" s="147"/>
      <c r="O59" s="147"/>
      <c r="P59" s="147" t="s">
        <v>166</v>
      </c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</row>
    <row r="60" spans="1:43" ht="12.75" outlineLevel="1">
      <c r="A60" s="170">
        <v>32</v>
      </c>
      <c r="B60" s="171" t="s">
        <v>169</v>
      </c>
      <c r="C60" s="180" t="s">
        <v>170</v>
      </c>
      <c r="D60" s="172" t="s">
        <v>165</v>
      </c>
      <c r="E60" s="173">
        <v>1</v>
      </c>
      <c r="F60" s="174">
        <v>0</v>
      </c>
      <c r="G60" s="175">
        <f t="shared" si="1"/>
        <v>0</v>
      </c>
      <c r="H60" s="147"/>
      <c r="I60" s="147"/>
      <c r="J60" s="147"/>
      <c r="K60" s="147"/>
      <c r="L60" s="147"/>
      <c r="M60" s="147"/>
      <c r="N60" s="147"/>
      <c r="O60" s="147"/>
      <c r="P60" s="147" t="s">
        <v>166</v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</row>
    <row r="61" spans="1:43" ht="12.75" outlineLevel="1">
      <c r="A61" s="170">
        <v>33</v>
      </c>
      <c r="B61" s="171" t="s">
        <v>171</v>
      </c>
      <c r="C61" s="180" t="s">
        <v>172</v>
      </c>
      <c r="D61" s="172" t="s">
        <v>165</v>
      </c>
      <c r="E61" s="173">
        <v>1</v>
      </c>
      <c r="F61" s="174">
        <v>0</v>
      </c>
      <c r="G61" s="175">
        <f t="shared" si="1"/>
        <v>0</v>
      </c>
      <c r="H61" s="147"/>
      <c r="I61" s="147"/>
      <c r="J61" s="147"/>
      <c r="K61" s="147"/>
      <c r="L61" s="147"/>
      <c r="M61" s="147"/>
      <c r="N61" s="147"/>
      <c r="O61" s="147"/>
      <c r="P61" s="147" t="s">
        <v>166</v>
      </c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</row>
    <row r="62" spans="1:43" ht="12.75" outlineLevel="1">
      <c r="A62" s="170">
        <v>34</v>
      </c>
      <c r="B62" s="171" t="s">
        <v>173</v>
      </c>
      <c r="C62" s="180" t="s">
        <v>174</v>
      </c>
      <c r="D62" s="172" t="s">
        <v>165</v>
      </c>
      <c r="E62" s="173">
        <v>1</v>
      </c>
      <c r="F62" s="174">
        <v>0</v>
      </c>
      <c r="G62" s="175">
        <f t="shared" si="1"/>
        <v>0</v>
      </c>
      <c r="H62" s="147"/>
      <c r="I62" s="147"/>
      <c r="J62" s="147"/>
      <c r="K62" s="147"/>
      <c r="L62" s="147"/>
      <c r="M62" s="147"/>
      <c r="N62" s="147"/>
      <c r="O62" s="147"/>
      <c r="P62" s="147" t="s">
        <v>175</v>
      </c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</row>
    <row r="63" spans="1:43" ht="12.75" outlineLevel="1">
      <c r="A63" s="170">
        <v>35</v>
      </c>
      <c r="B63" s="171" t="s">
        <v>176</v>
      </c>
      <c r="C63" s="180" t="s">
        <v>177</v>
      </c>
      <c r="D63" s="172" t="s">
        <v>165</v>
      </c>
      <c r="E63" s="173">
        <v>1</v>
      </c>
      <c r="F63" s="174">
        <v>0</v>
      </c>
      <c r="G63" s="175">
        <f t="shared" si="1"/>
        <v>0</v>
      </c>
      <c r="H63" s="147"/>
      <c r="I63" s="147"/>
      <c r="J63" s="147"/>
      <c r="K63" s="147"/>
      <c r="L63" s="147"/>
      <c r="M63" s="147"/>
      <c r="N63" s="147"/>
      <c r="O63" s="147"/>
      <c r="P63" s="147" t="s">
        <v>166</v>
      </c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</row>
    <row r="64" spans="1:43" ht="12.75" outlineLevel="1">
      <c r="A64" s="170">
        <v>36</v>
      </c>
      <c r="B64" s="171" t="s">
        <v>178</v>
      </c>
      <c r="C64" s="180" t="s">
        <v>179</v>
      </c>
      <c r="D64" s="172" t="s">
        <v>165</v>
      </c>
      <c r="E64" s="173">
        <v>1</v>
      </c>
      <c r="F64" s="174">
        <v>0</v>
      </c>
      <c r="G64" s="175">
        <f t="shared" si="1"/>
        <v>0</v>
      </c>
      <c r="H64" s="147"/>
      <c r="I64" s="147"/>
      <c r="J64" s="147"/>
      <c r="K64" s="147"/>
      <c r="L64" s="147"/>
      <c r="M64" s="147"/>
      <c r="N64" s="147"/>
      <c r="O64" s="147"/>
      <c r="P64" s="147" t="s">
        <v>166</v>
      </c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</row>
    <row r="65" spans="1:43" ht="12.75" outlineLevel="1">
      <c r="A65" s="170">
        <v>37</v>
      </c>
      <c r="B65" s="171" t="s">
        <v>180</v>
      </c>
      <c r="C65" s="180" t="s">
        <v>181</v>
      </c>
      <c r="D65" s="172" t="s">
        <v>165</v>
      </c>
      <c r="E65" s="173">
        <v>1</v>
      </c>
      <c r="F65" s="174">
        <v>0</v>
      </c>
      <c r="G65" s="175">
        <f t="shared" si="1"/>
        <v>0</v>
      </c>
      <c r="H65" s="147"/>
      <c r="I65" s="147"/>
      <c r="J65" s="147"/>
      <c r="K65" s="147"/>
      <c r="L65" s="147"/>
      <c r="M65" s="147"/>
      <c r="N65" s="147"/>
      <c r="O65" s="147"/>
      <c r="P65" s="147" t="s">
        <v>166</v>
      </c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</row>
    <row r="66" spans="1:43" ht="12.75" outlineLevel="1">
      <c r="A66" s="164">
        <v>38</v>
      </c>
      <c r="B66" s="165" t="s">
        <v>182</v>
      </c>
      <c r="C66" s="178" t="s">
        <v>183</v>
      </c>
      <c r="D66" s="166" t="s">
        <v>165</v>
      </c>
      <c r="E66" s="167">
        <v>1</v>
      </c>
      <c r="F66" s="168">
        <v>0</v>
      </c>
      <c r="G66" s="169">
        <f t="shared" si="1"/>
        <v>0</v>
      </c>
      <c r="H66" s="147"/>
      <c r="I66" s="147"/>
      <c r="J66" s="147"/>
      <c r="K66" s="147"/>
      <c r="L66" s="147"/>
      <c r="M66" s="147"/>
      <c r="N66" s="147"/>
      <c r="O66" s="147"/>
      <c r="P66" s="147" t="s">
        <v>166</v>
      </c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</row>
    <row r="67" spans="1:16" ht="12.75">
      <c r="A67" s="3"/>
      <c r="B67" s="4"/>
      <c r="C67" s="181"/>
      <c r="D67" s="6"/>
      <c r="E67" s="3"/>
      <c r="F67" s="3"/>
      <c r="G67" s="3"/>
      <c r="N67">
        <v>15</v>
      </c>
      <c r="O67">
        <v>21</v>
      </c>
      <c r="P67" t="s">
        <v>84</v>
      </c>
    </row>
    <row r="68" spans="1:16" ht="12.75">
      <c r="A68" s="150"/>
      <c r="B68" s="151" t="s">
        <v>31</v>
      </c>
      <c r="C68" s="182"/>
      <c r="D68" s="152"/>
      <c r="E68" s="153"/>
      <c r="F68" s="153"/>
      <c r="G68" s="176">
        <f>G8+G15+G20+G25+G27+G33+G41+G43+G49+G57</f>
        <v>0</v>
      </c>
      <c r="N68" t="e">
        <f>SUMIF(#REF!,N67,G7:G66)</f>
        <v>#REF!</v>
      </c>
      <c r="O68" t="e">
        <f>SUMIF(#REF!,O67,G7:G66)</f>
        <v>#REF!</v>
      </c>
      <c r="P68" t="s">
        <v>184</v>
      </c>
    </row>
    <row r="69" spans="1:7" ht="12.75">
      <c r="A69" s="3"/>
      <c r="B69" s="4"/>
      <c r="C69" s="181"/>
      <c r="D69" s="6"/>
      <c r="E69" s="3"/>
      <c r="F69" s="3"/>
      <c r="G69" s="3"/>
    </row>
    <row r="70" spans="1:7" ht="12.75">
      <c r="A70" s="3"/>
      <c r="B70" s="4"/>
      <c r="C70" s="181"/>
      <c r="D70" s="6"/>
      <c r="E70" s="3"/>
      <c r="F70" s="3"/>
      <c r="G70" s="3"/>
    </row>
    <row r="71" spans="1:7" ht="12.75">
      <c r="A71" s="247" t="s">
        <v>185</v>
      </c>
      <c r="B71" s="247"/>
      <c r="C71" s="248"/>
      <c r="D71" s="6"/>
      <c r="E71" s="3"/>
      <c r="F71" s="3"/>
      <c r="G71" s="3"/>
    </row>
    <row r="72" spans="1:16" ht="12.75">
      <c r="A72" s="249"/>
      <c r="B72" s="250"/>
      <c r="C72" s="251"/>
      <c r="D72" s="250"/>
      <c r="E72" s="250"/>
      <c r="F72" s="250"/>
      <c r="G72" s="252"/>
      <c r="P72" t="s">
        <v>186</v>
      </c>
    </row>
    <row r="73" spans="1:7" ht="12.75">
      <c r="A73" s="253"/>
      <c r="B73" s="254"/>
      <c r="C73" s="255"/>
      <c r="D73" s="254"/>
      <c r="E73" s="254"/>
      <c r="F73" s="254"/>
      <c r="G73" s="256"/>
    </row>
    <row r="74" spans="1:7" ht="12.75">
      <c r="A74" s="253"/>
      <c r="B74" s="254"/>
      <c r="C74" s="255"/>
      <c r="D74" s="254"/>
      <c r="E74" s="254"/>
      <c r="F74" s="254"/>
      <c r="G74" s="256"/>
    </row>
    <row r="75" spans="1:7" ht="12.75">
      <c r="A75" s="253"/>
      <c r="B75" s="254"/>
      <c r="C75" s="255"/>
      <c r="D75" s="254"/>
      <c r="E75" s="254"/>
      <c r="F75" s="254"/>
      <c r="G75" s="256"/>
    </row>
    <row r="76" spans="1:7" ht="12.75">
      <c r="A76" s="257"/>
      <c r="B76" s="258"/>
      <c r="C76" s="259"/>
      <c r="D76" s="258"/>
      <c r="E76" s="258"/>
      <c r="F76" s="258"/>
      <c r="G76" s="260"/>
    </row>
    <row r="77" spans="1:7" ht="12.75">
      <c r="A77" s="3"/>
      <c r="B77" s="4"/>
      <c r="C77" s="181"/>
      <c r="D77" s="6"/>
      <c r="E77" s="3"/>
      <c r="F77" s="3"/>
      <c r="G77" s="3"/>
    </row>
    <row r="78" spans="3:16" ht="12.75">
      <c r="C78" s="183"/>
      <c r="D78" s="10"/>
      <c r="P78" t="s">
        <v>187</v>
      </c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6">
    <mergeCell ref="A1:G1"/>
    <mergeCell ref="C2:G2"/>
    <mergeCell ref="C3:G3"/>
    <mergeCell ref="C4:G4"/>
    <mergeCell ref="A71:C71"/>
    <mergeCell ref="A72:G76"/>
  </mergeCells>
  <printOptions/>
  <pageMargins left="0.590551181102362" right="0.196850393700787" top="0.787401575" bottom="0.787401575" header="0.3" footer="0.3"/>
  <pageSetup horizontalDpi="600" verticalDpi="600" orientation="landscape" paperSize="9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Motl</cp:lastModifiedBy>
  <cp:lastPrinted>2019-03-19T12:27:02Z</cp:lastPrinted>
  <dcterms:created xsi:type="dcterms:W3CDTF">2009-04-08T07:15:50Z</dcterms:created>
  <dcterms:modified xsi:type="dcterms:W3CDTF">2022-06-09T05:04:08Z</dcterms:modified>
  <cp:category/>
  <cp:version/>
  <cp:contentType/>
  <cp:contentStatus/>
</cp:coreProperties>
</file>