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56" windowWidth="28800" windowHeight="16284" activeTab="0"/>
  </bookViews>
  <sheets>
    <sheet name="Stavba" sheetId="1" r:id="rId1"/>
    <sheet name="VzorPolozky" sheetId="2" state="hidden" r:id="rId2"/>
    <sheet name="01 20220531 Pol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'Stavba'!$E$13:$G$13</definedName>
    <definedName name="DPHSni">'Stavba'!$G$24</definedName>
    <definedName name="DPHZakl">'Stavba'!$G$26</definedName>
    <definedName name="dpsc" localSheetId="0">'Stavba'!$D$13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_xlnm.Print_Titles" localSheetId="2">'01 20220531 Pol'!$1:$7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'01 20220531 Pol'!$A$1:$G$161</definedName>
    <definedName name="_xlnm.Print_Area" localSheetId="0">'Stavba'!$A$1:$J$74</definedName>
    <definedName name="odic" localSheetId="0">'Stavba'!$I$6</definedName>
    <definedName name="oico" localSheetId="0">'Stavba'!$I$5</definedName>
    <definedName name="omisto" localSheetId="0">'Stavba'!$E$7</definedName>
    <definedName name="onazev" localSheetId="0">'Stavba'!$D$6</definedName>
    <definedName name="opsc" localSheetId="0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<sst xmlns="http://schemas.openxmlformats.org/spreadsheetml/2006/main" count="623" uniqueCount="292">
  <si>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</si>
  <si>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</si>
  <si>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</si>
  <si>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</si>
  <si>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</si>
  <si>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</si>
  <si>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</si>
  <si>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</si>
  <si>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</si>
  <si>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</si>
  <si>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</si>
  <si>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</si>
  <si>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</si>
  <si>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</si>
  <si>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</si>
  <si>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</si>
  <si>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</si>
  <si>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</si>
  <si>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</si>
  <si>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</si>
  <si>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</si>
  <si>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</si>
  <si>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</si>
  <si>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</si>
  <si>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</si>
  <si>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</si>
  <si>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</si>
  <si>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</si>
  <si>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</si>
  <si>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</si>
  <si>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</si>
  <si>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</si>
  <si>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</si>
  <si>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</si>
  <si>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</si>
  <si>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</si>
  <si>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</si>
  <si>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</si>
  <si>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</si>
  <si>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20220531</t>
  </si>
  <si>
    <t>STAVEB ÚPRAVY - MÍSTNOST VÝDEJE JÍDEL</t>
  </si>
  <si>
    <t>01</t>
  </si>
  <si>
    <t>Objekt</t>
  </si>
  <si>
    <t>Objekt:</t>
  </si>
  <si>
    <t>Rozpočet:</t>
  </si>
  <si>
    <t>Stavba</t>
  </si>
  <si>
    <t>Celkem za stavbu</t>
  </si>
  <si>
    <t>CZK</t>
  </si>
  <si>
    <t>#POPS</t>
  </si>
  <si>
    <t>#POPO</t>
  </si>
  <si>
    <t>#POPR</t>
  </si>
  <si>
    <t>Rekapitulace dílů</t>
  </si>
  <si>
    <t>11</t>
  </si>
  <si>
    <t>Přípravné a přidružené práce</t>
  </si>
  <si>
    <t>3</t>
  </si>
  <si>
    <t>Svislé a kompletní konstrukce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</si>
  <si>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</si>
  <si>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</si>
  <si>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</si>
  <si>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</si>
  <si>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</si>
  <si>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</si>
  <si>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</si>
  <si>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</si>
  <si>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</si>
  <si>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</si>
  <si>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</si>
  <si>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</si>
  <si>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</si>
  <si>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</si>
  <si>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</si>
  <si>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</si>
  <si>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</si>
  <si>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</si>
  <si>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</si>
  <si>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</si>
  <si>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</si>
  <si>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</si>
  <si>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</si>
  <si>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</si>
  <si>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</si>
  <si>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</si>
  <si>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</si>
  <si>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</si>
  <si>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</si>
  <si>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</si>
  <si>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</si>
  <si>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</si>
  <si>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791</t>
  </si>
  <si>
    <t>Montáž zařízení velkokuchyní</t>
  </si>
  <si>
    <t>799</t>
  </si>
  <si>
    <t>Ostatní</t>
  </si>
  <si>
    <t>M21</t>
  </si>
  <si>
    <t>Elektromontáže</t>
  </si>
  <si>
    <t>M24</t>
  </si>
  <si>
    <t>Montáže vzduchotechnických zařízení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</si>
  <si>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</si>
  <si>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</si>
  <si>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</si>
  <si>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</si>
  <si>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</si>
  <si>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</si>
  <si>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</si>
  <si>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</si>
  <si>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</si>
  <si>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</si>
  <si>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</si>
  <si>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</si>
  <si>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</si>
  <si>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</si>
  <si>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</si>
  <si>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</si>
  <si>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</si>
  <si>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</si>
  <si>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900      RT3</t>
  </si>
  <si>
    <t>HZS Práce v tarifní třídě 6 (např. tesař)</t>
  </si>
  <si>
    <t>h</t>
  </si>
  <si>
    <t>POL10_</t>
  </si>
  <si>
    <t>8,5*2</t>
  </si>
  <si>
    <t>VV</t>
  </si>
  <si>
    <t xml:space="preserve">pozn. : </t>
  </si>
  <si>
    <t xml:space="preserve">vystěhování nábytku : </t>
  </si>
  <si>
    <t xml:space="preserve">dmtz vzt : </t>
  </si>
  <si>
    <t xml:space="preserve">dmtz elektro : </t>
  </si>
  <si>
    <t>342264051RT3</t>
  </si>
  <si>
    <t>Podhled sádrokartonový na zavěšenou ocel. konstr. desky standard impreg. tl. 12,5 mm, bez izolace</t>
  </si>
  <si>
    <t>m2</t>
  </si>
  <si>
    <t>POL1_1</t>
  </si>
  <si>
    <t>2,5*7,5</t>
  </si>
  <si>
    <t>3-01</t>
  </si>
  <si>
    <t>Sádrokartonová deska RIGIPS Habito H (DFRIH1) 12,5 dodávka</t>
  </si>
  <si>
    <t>POL3_0</t>
  </si>
  <si>
    <t>2,00*(2,50+7,5)*2</t>
  </si>
  <si>
    <t>-0,9*2</t>
  </si>
  <si>
    <t>Mezisoučet</t>
  </si>
  <si>
    <t>38,20*0,10</t>
  </si>
  <si>
    <t>3-02</t>
  </si>
  <si>
    <t>Mtz sdk desek na rišt-stěna vč.dodávky spoj materiál</t>
  </si>
  <si>
    <t>3-03</t>
  </si>
  <si>
    <t>Dod+mtz kov rošt na stěnu</t>
  </si>
  <si>
    <t>612421637R00</t>
  </si>
  <si>
    <t>Omítka vnitřní zdiva, MVC, štuková</t>
  </si>
  <si>
    <t>(3,50-2,00)*(2,50+3,50)*2</t>
  </si>
  <si>
    <t>-1,0*1,00</t>
  </si>
  <si>
    <t>612425931RT2</t>
  </si>
  <si>
    <t>Omítka vápenná vnitřního ostění - štuková s použitím suché maltové směsi</t>
  </si>
  <si>
    <t>0,30*1,00*3</t>
  </si>
  <si>
    <t>632411130RT1</t>
  </si>
  <si>
    <t>Potěr ze SMS Cemix, ruční zpracování, tl. 30 mm samonivelační anhydritový potěr 20 Cemix 110</t>
  </si>
  <si>
    <t>642944121RU5</t>
  </si>
  <si>
    <t>Osazení ocelových zárubní dodatečně do 2,5 m2 včetně dodávky zárubně 900 x 1970 x 150 mm</t>
  </si>
  <si>
    <t>kus</t>
  </si>
  <si>
    <t>941955002R00</t>
  </si>
  <si>
    <t>Lešení lehké pomocné, výška podlahy do 1,9 m</t>
  </si>
  <si>
    <t>952901111R00</t>
  </si>
  <si>
    <t>Vyčištění budov o výšce podlaží do 4 m</t>
  </si>
  <si>
    <t>2,50*7,50</t>
  </si>
  <si>
    <t>95-01</t>
  </si>
  <si>
    <t>Dod přivětrávací a odvětrávací mřížky pro předsazenou sdk stěnu HABITO</t>
  </si>
  <si>
    <t>m</t>
  </si>
  <si>
    <t>(2,5+7,5)*2    *2</t>
  </si>
  <si>
    <t>-0,90</t>
  </si>
  <si>
    <t xml:space="preserve">mtz odvětrávacích mřížek.lišt na stěne habito : </t>
  </si>
  <si>
    <t>965081713RT1</t>
  </si>
  <si>
    <t>Bourání dlažeb keramických tl.10 mm, nad 1 m2 ručně, dlaždice keramické</t>
  </si>
  <si>
    <t>968061125R00</t>
  </si>
  <si>
    <t>Vyvěšení dřevěných dveřních křídel pl. do 2 m2</t>
  </si>
  <si>
    <t>968072455R00</t>
  </si>
  <si>
    <t>Vybourání kovových dveřních zárubní pl. do 2 m2</t>
  </si>
  <si>
    <t>0,90*2,00</t>
  </si>
  <si>
    <t>8,5*4</t>
  </si>
  <si>
    <t xml:space="preserve">ostatní nespecifikované práce demontáží : </t>
  </si>
  <si>
    <t xml:space="preserve">a bourání : </t>
  </si>
  <si>
    <t>978013191R00</t>
  </si>
  <si>
    <t>Otlučení omítek vnitřních stěn v rozsahu do 100 %</t>
  </si>
  <si>
    <t>(3,50-1,75)*(2,50+7,50)*2</t>
  </si>
  <si>
    <t>-0,90*2,00</t>
  </si>
  <si>
    <t>-1,00*1,00</t>
  </si>
  <si>
    <t>0</t>
  </si>
  <si>
    <t>978021191R00</t>
  </si>
  <si>
    <t>Otlučení cementových omítek vnitřních stěn do 100%</t>
  </si>
  <si>
    <t>1,75*(2,50+7,50)*2</t>
  </si>
  <si>
    <t>-0,90*1,75</t>
  </si>
  <si>
    <t xml:space="preserve">pod obklady : </t>
  </si>
  <si>
    <t>999281105R00</t>
  </si>
  <si>
    <t>Přesun hmot pro opravy a údržbu do výšky 6 m</t>
  </si>
  <si>
    <t>t</t>
  </si>
  <si>
    <t>721-01</t>
  </si>
  <si>
    <t>Úprava kanalizač potrubí odhad</t>
  </si>
  <si>
    <t>soubor</t>
  </si>
  <si>
    <t>POL1_7</t>
  </si>
  <si>
    <t>722-01</t>
  </si>
  <si>
    <t>Úprava vodovod potrubí</t>
  </si>
  <si>
    <t>725210821R00</t>
  </si>
  <si>
    <t>Demontáž umyvadel bez výtokových armatur</t>
  </si>
  <si>
    <t>725820801R00</t>
  </si>
  <si>
    <t>Demontáž baterie nástěnné do G 3/4</t>
  </si>
  <si>
    <t>725860811R00</t>
  </si>
  <si>
    <t>Demontáž uzávěrek zápachových jednoduchých</t>
  </si>
  <si>
    <t>725-01</t>
  </si>
  <si>
    <t>Dřez, baterie, zápachová uzávěrka výlevka</t>
  </si>
  <si>
    <t>725-02</t>
  </si>
  <si>
    <t>Umyvadlo, baterie, zápachová uzávěrka umývátko</t>
  </si>
  <si>
    <t>766661122R00</t>
  </si>
  <si>
    <t>Montáž dveří do zárubně,otevíravých 1kř.nad 0,8 m</t>
  </si>
  <si>
    <t>61160216R</t>
  </si>
  <si>
    <t>Dveře vnitřní hladké plné 1 kříd. 90x197 lak A</t>
  </si>
  <si>
    <t>998766101R00</t>
  </si>
  <si>
    <t>Přesun hmot pro truhlářské konstr., výšky do 6 m</t>
  </si>
  <si>
    <t>771101210RT3</t>
  </si>
  <si>
    <t>Penetrace podkladu pod dlažby penetrační nátěr weber.haft rapid</t>
  </si>
  <si>
    <t>771575109RT5</t>
  </si>
  <si>
    <t>Montáž podlah keram.,hladké, tmel, 30x30 cm Flexkleber (lepidlo), Fugenbund (spár. hmota)</t>
  </si>
  <si>
    <t>771-01</t>
  </si>
  <si>
    <t>Dod+mtz přechod lišta</t>
  </si>
  <si>
    <t>597642031R</t>
  </si>
  <si>
    <t>Dlažba Taurus Granit protiskluz. SB 300x300x9 mm Rio Negro</t>
  </si>
  <si>
    <t>POL3_</t>
  </si>
  <si>
    <t>18,75   *1,05</t>
  </si>
  <si>
    <t>998771101R00</t>
  </si>
  <si>
    <t>Přesun hmot pro podlahy z dlaždic, výšky do 6 m</t>
  </si>
  <si>
    <t>781101210RT2</t>
  </si>
  <si>
    <t>Penetrace podkladu pod obklady penetrační nátěr ASO-Unigrund K</t>
  </si>
  <si>
    <t>59760102.AR</t>
  </si>
  <si>
    <t>Lišta rohová plastová na obklad ukončovací 8 mm</t>
  </si>
  <si>
    <t>48*1,10</t>
  </si>
  <si>
    <t>998781101R00</t>
  </si>
  <si>
    <t>Přesun hmot pro obklady keramické, výšky do 6 m</t>
  </si>
  <si>
    <t>783222110RT1</t>
  </si>
  <si>
    <t>Nátěr syntetický kovových konstrukcí 2 x, Paulín antikoroz. email Ferronotte 2 x, ředidlo Pinosolve</t>
  </si>
  <si>
    <t>0,30*(0,90+2,00*2)</t>
  </si>
  <si>
    <t xml:space="preserve">zárubeň : </t>
  </si>
  <si>
    <t>784191301R00</t>
  </si>
  <si>
    <t>Penetrace podkladu protiplísňová Primalex 1x</t>
  </si>
  <si>
    <t>18,75</t>
  </si>
  <si>
    <t>17,00</t>
  </si>
  <si>
    <t>784-01</t>
  </si>
  <si>
    <t>Malba barva, bez penetrace, 2 x omyvatelný</t>
  </si>
  <si>
    <t>36,65</t>
  </si>
  <si>
    <t xml:space="preserve">omyvatelný : </t>
  </si>
  <si>
    <t>8,5</t>
  </si>
  <si>
    <t xml:space="preserve">zpětný přesun nabytku a vybavení : </t>
  </si>
  <si>
    <t xml:space="preserve">výdejny jídel : </t>
  </si>
  <si>
    <t>8,5*6</t>
  </si>
  <si>
    <t xml:space="preserve">zednické výpomoci k řemeslům : </t>
  </si>
  <si>
    <t>M21-01</t>
  </si>
  <si>
    <t>Dod + mtz elektroinstalace, vč.osvětrl.těles pro výdej místnost jídel, 18,75 m2 půdorys plochy</t>
  </si>
  <si>
    <t>POL1_9</t>
  </si>
  <si>
    <t>905      R01</t>
  </si>
  <si>
    <t>Hzs-revize provoz.souboru a st.obj. Revize</t>
  </si>
  <si>
    <t>M24-01</t>
  </si>
  <si>
    <t>Dod nové kotevní prvky, spojovací materiál</t>
  </si>
  <si>
    <t xml:space="preserve">zpětná mtz vzt : </t>
  </si>
  <si>
    <t>979011211R00</t>
  </si>
  <si>
    <t>Svislá doprava suti a vybour. hmot za 2.NP nošením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</si>
  <si>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</si>
  <si>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</si>
  <si>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</si>
  <si>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</si>
  <si>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</si>
  <si>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</si>
  <si>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</si>
  <si>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</si>
  <si>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979093111R00</t>
  </si>
  <si>
    <t>Uložení suti na skládku bez zhutnění</t>
  </si>
  <si>
    <t>979990001R00</t>
  </si>
  <si>
    <t>Poplatek za skládku stavební suti</t>
  </si>
  <si>
    <t>VRN0</t>
  </si>
  <si>
    <t>Ztížené výrobní podmínky</t>
  </si>
  <si>
    <t>Soubor</t>
  </si>
  <si>
    <t>POL99_8</t>
  </si>
  <si>
    <t>VRN1</t>
  </si>
  <si>
    <t>Oborová přirážka</t>
  </si>
  <si>
    <t>VRN2</t>
  </si>
  <si>
    <t>Přesun stavebních kapacit</t>
  </si>
  <si>
    <t>VRN3</t>
  </si>
  <si>
    <t>Mimostaveništní doprava</t>
  </si>
  <si>
    <t>005121R</t>
  </si>
  <si>
    <t>Zařízení staveniště</t>
  </si>
  <si>
    <t>VRN5</t>
  </si>
  <si>
    <t>Provoz investora</t>
  </si>
  <si>
    <t>VRN6</t>
  </si>
  <si>
    <t>Kompletační činnost (IČD)</t>
  </si>
  <si>
    <t>VRN7</t>
  </si>
  <si>
    <t>Rezerva rozpočtu</t>
  </si>
  <si>
    <t>VRN8</t>
  </si>
  <si>
    <t>Ostatní nespecifikované VRN ( inflace apod.)</t>
  </si>
  <si>
    <t>SUM</t>
  </si>
  <si>
    <t>Poznámky uchazeče k zadání</t>
  </si>
  <si>
    <t>POPUZIV</t>
  </si>
  <si>
    <t>END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</si>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</sst>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12" fillId="0" borderId="0" xfId="0" applyFont="1" applyAlignment="1">
      <alignment/>
    </xf>
    <xf numFmtId="166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vertical="top" shrinkToFit="1"/>
    </xf>
    <xf numFmtId="166" fontId="13" fillId="0" borderId="0" xfId="0" applyNumberFormat="1" applyFont="1" applyBorder="1" applyAlignment="1">
      <alignment horizontal="center" vertical="top" wrapText="1" shrinkToFit="1"/>
    </xf>
    <xf numFmtId="166" fontId="13" fillId="0" borderId="0" xfId="0" applyNumberFormat="1" applyFont="1" applyBorder="1" applyAlignment="1">
      <alignment vertical="top" wrapText="1" shrinkToFit="1"/>
    </xf>
    <xf numFmtId="166" fontId="48" fillId="0" borderId="0" xfId="0" applyNumberFormat="1" applyFont="1" applyBorder="1" applyAlignment="1">
      <alignment horizontal="center" vertical="top" wrapText="1" shrinkToFit="1"/>
    </xf>
    <xf numFmtId="166" fontId="48" fillId="0" borderId="0" xfId="0" applyNumberFormat="1" applyFont="1" applyBorder="1" applyAlignment="1">
      <alignment vertical="top" wrapText="1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6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0" fontId="12" fillId="0" borderId="41" xfId="0" applyFont="1" applyBorder="1" applyAlignment="1">
      <alignment vertical="top"/>
    </xf>
    <xf numFmtId="49" fontId="12" fillId="0" borderId="42" xfId="0" applyNumberFormat="1" applyFont="1" applyBorder="1" applyAlignment="1">
      <alignment vertical="top"/>
    </xf>
    <xf numFmtId="0" fontId="12" fillId="0" borderId="42" xfId="0" applyFont="1" applyBorder="1" applyAlignment="1">
      <alignment horizontal="center" vertical="top" shrinkToFit="1"/>
    </xf>
    <xf numFmtId="166" fontId="12" fillId="0" borderId="42" xfId="0" applyNumberFormat="1" applyFont="1" applyBorder="1" applyAlignment="1">
      <alignment vertical="top" shrinkToFit="1"/>
    </xf>
    <xf numFmtId="4" fontId="12" fillId="34" borderId="42" xfId="0" applyNumberFormat="1" applyFont="1" applyFill="1" applyBorder="1" applyAlignment="1" applyProtection="1">
      <alignment vertical="top" shrinkToFit="1"/>
      <protection locked="0"/>
    </xf>
    <xf numFmtId="4" fontId="12" fillId="0" borderId="42" xfId="0" applyNumberFormat="1" applyFont="1" applyBorder="1" applyAlignment="1">
      <alignment vertical="top" shrinkToFit="1"/>
    </xf>
    <xf numFmtId="0" fontId="12" fillId="0" borderId="43" xfId="0" applyFont="1" applyBorder="1" applyAlignment="1">
      <alignment vertical="top"/>
    </xf>
    <xf numFmtId="49" fontId="12" fillId="0" borderId="44" xfId="0" applyNumberFormat="1" applyFont="1" applyBorder="1" applyAlignment="1">
      <alignment vertical="top"/>
    </xf>
    <xf numFmtId="0" fontId="12" fillId="0" borderId="44" xfId="0" applyFont="1" applyBorder="1" applyAlignment="1">
      <alignment horizontal="center" vertical="top" shrinkToFit="1"/>
    </xf>
    <xf numFmtId="166" fontId="12" fillId="0" borderId="44" xfId="0" applyNumberFormat="1" applyFont="1" applyBorder="1" applyAlignment="1">
      <alignment vertical="top" shrinkToFit="1"/>
    </xf>
    <xf numFmtId="4" fontId="12" fillId="34" borderId="44" xfId="0" applyNumberFormat="1" applyFont="1" applyFill="1" applyBorder="1" applyAlignment="1" applyProtection="1">
      <alignment vertical="top" shrinkToFit="1"/>
      <protection locked="0"/>
    </xf>
    <xf numFmtId="4" fontId="12" fillId="0" borderId="44" xfId="0" applyNumberFormat="1" applyFont="1" applyBorder="1" applyAlignment="1">
      <alignment vertical="top" shrinkToFit="1"/>
    </xf>
    <xf numFmtId="4" fontId="5" fillId="33" borderId="45" xfId="0" applyNumberFormat="1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horizontal="left" vertical="top" wrapText="1"/>
    </xf>
    <xf numFmtId="49" fontId="12" fillId="0" borderId="42" xfId="0" applyNumberFormat="1" applyFont="1" applyBorder="1" applyAlignment="1">
      <alignment horizontal="left" vertical="top" wrapText="1"/>
    </xf>
    <xf numFmtId="166" fontId="13" fillId="0" borderId="0" xfId="0" applyNumberFormat="1" applyFont="1" applyBorder="1" applyAlignment="1" quotePrefix="1">
      <alignment horizontal="left" vertical="top" wrapText="1"/>
    </xf>
    <xf numFmtId="166" fontId="48" fillId="0" borderId="0" xfId="0" applyNumberFormat="1" applyFont="1" applyBorder="1" applyAlignment="1" quotePrefix="1">
      <alignment horizontal="left" vertical="top" wrapText="1"/>
    </xf>
    <xf numFmtId="49" fontId="12" fillId="0" borderId="4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6" xfId="0" applyNumberFormat="1" applyFont="1" applyBorder="1" applyAlignment="1">
      <alignment vertical="center" wrapText="1"/>
    </xf>
    <xf numFmtId="4" fontId="0" fillId="0" borderId="46" xfId="0" applyNumberFormat="1" applyBorder="1" applyAlignment="1">
      <alignment vertical="center" wrapText="1"/>
    </xf>
    <xf numFmtId="4" fontId="5" fillId="0" borderId="46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47" xfId="0" applyNumberFormat="1" applyFill="1" applyBorder="1" applyAlignment="1">
      <alignment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45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 inden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34" borderId="22" xfId="0" applyFont="1" applyFill="1" applyBorder="1" applyAlignment="1" applyProtection="1">
      <alignment horizontal="left" vertical="center"/>
      <protection locked="0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45" xfId="0" applyNumberFormat="1" applyFont="1" applyBorder="1" applyAlignment="1">
      <alignment horizontal="right" vertical="center" inden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3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5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2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3" xfId="0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77"/>
  <sheetViews>
    <sheetView showGridLines="0" tabSelected="1" zoomScaleSheetLayoutView="75" zoomScalePageLayoutView="0" workbookViewId="0" topLeftCell="B1">
      <selection activeCell="L45" sqref="L45"/>
    </sheetView>
  </sheetViews>
  <sheetFormatPr defaultColWidth="9.00390625" defaultRowHeight="12.75"/>
  <cols>
    <col min="1" max="1" width="8.50390625" style="0" hidden="1" customWidth="1"/>
    <col min="2" max="2" width="13.50390625" style="0" customWidth="1"/>
    <col min="3" max="3" width="7.50390625" style="52" customWidth="1"/>
    <col min="4" max="4" width="13.00390625" style="52" customWidth="1"/>
    <col min="5" max="5" width="9.625" style="52" customWidth="1"/>
    <col min="6" max="6" width="11.625" style="0" customWidth="1"/>
    <col min="7" max="9" width="13.00390625" style="0" customWidth="1"/>
    <col min="10" max="10" width="5.50390625" style="0" customWidth="1"/>
    <col min="11" max="11" width="4.375" style="0" customWidth="1"/>
    <col min="12" max="15" width="10.625" style="0" customWidth="1"/>
  </cols>
  <sheetData>
    <row r="1" spans="1:10" ht="33.75" customHeight="1">
      <c r="A1" s="47" t="s">
        <v>36</v>
      </c>
      <c r="B1" s="224" t="s">
        <v>4</v>
      </c>
      <c r="C1" s="225"/>
      <c r="D1" s="225"/>
      <c r="E1" s="225"/>
      <c r="F1" s="225"/>
      <c r="G1" s="225"/>
      <c r="H1" s="225"/>
      <c r="I1" s="225"/>
      <c r="J1" s="226"/>
    </row>
    <row r="2" spans="1:15" ht="36" customHeight="1">
      <c r="A2" s="2"/>
      <c r="B2" s="77" t="s">
        <v>24</v>
      </c>
      <c r="C2" s="78"/>
      <c r="D2" s="79"/>
      <c r="E2" s="227"/>
      <c r="F2" s="228"/>
      <c r="G2" s="228"/>
      <c r="H2" s="228"/>
      <c r="I2" s="228"/>
      <c r="J2" s="229"/>
      <c r="O2" s="1"/>
    </row>
    <row r="3" spans="1:10" ht="27" customHeight="1">
      <c r="A3" s="2"/>
      <c r="B3" s="80" t="s">
        <v>43</v>
      </c>
      <c r="C3" s="78"/>
      <c r="D3" s="81"/>
      <c r="E3" s="230"/>
      <c r="F3" s="231"/>
      <c r="G3" s="231"/>
      <c r="H3" s="231"/>
      <c r="I3" s="231"/>
      <c r="J3" s="232"/>
    </row>
    <row r="4" spans="1:10" ht="23.25" customHeight="1">
      <c r="A4" s="76">
        <v>473</v>
      </c>
      <c r="B4" s="82" t="s">
        <v>44</v>
      </c>
      <c r="C4" s="83"/>
      <c r="D4" s="84"/>
      <c r="E4" s="204"/>
      <c r="F4" s="205"/>
      <c r="G4" s="205"/>
      <c r="H4" s="205"/>
      <c r="I4" s="205"/>
      <c r="J4" s="206"/>
    </row>
    <row r="5" spans="1:10" ht="24" customHeight="1">
      <c r="A5" s="2"/>
      <c r="B5" s="31" t="s">
        <v>23</v>
      </c>
      <c r="D5" s="209"/>
      <c r="E5" s="210"/>
      <c r="F5" s="210"/>
      <c r="G5" s="210"/>
      <c r="H5" s="18" t="s">
        <v>38</v>
      </c>
      <c r="I5" s="22"/>
      <c r="J5" s="8"/>
    </row>
    <row r="6" spans="1:10" ht="15.75" customHeight="1">
      <c r="A6" s="2"/>
      <c r="B6" s="28"/>
      <c r="C6" s="55"/>
      <c r="D6" s="211"/>
      <c r="E6" s="212"/>
      <c r="F6" s="212"/>
      <c r="G6" s="212"/>
      <c r="H6" s="18" t="s">
        <v>34</v>
      </c>
      <c r="I6" s="22"/>
      <c r="J6" s="8"/>
    </row>
    <row r="7" spans="1:10" ht="15.75" customHeight="1">
      <c r="A7" s="2"/>
      <c r="B7" s="29"/>
      <c r="C7" s="56"/>
      <c r="D7" s="53"/>
      <c r="E7" s="213"/>
      <c r="F7" s="214"/>
      <c r="G7" s="214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38</v>
      </c>
      <c r="I8" s="22"/>
      <c r="J8" s="8"/>
    </row>
    <row r="9" spans="1:10" ht="15.75" customHeight="1" hidden="1">
      <c r="A9" s="2"/>
      <c r="B9" s="2"/>
      <c r="D9" s="51"/>
      <c r="H9" s="18" t="s">
        <v>34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15"/>
      <c r="E11" s="215"/>
      <c r="F11" s="215"/>
      <c r="G11" s="215"/>
      <c r="H11" s="18" t="s">
        <v>38</v>
      </c>
      <c r="I11" s="86"/>
      <c r="J11" s="8"/>
    </row>
    <row r="12" spans="1:10" ht="15.75" customHeight="1">
      <c r="A12" s="2"/>
      <c r="B12" s="28"/>
      <c r="C12" s="55"/>
      <c r="D12" s="234"/>
      <c r="E12" s="234"/>
      <c r="F12" s="234"/>
      <c r="G12" s="234"/>
      <c r="H12" s="18" t="s">
        <v>34</v>
      </c>
      <c r="I12" s="86"/>
      <c r="J12" s="8"/>
    </row>
    <row r="13" spans="1:10" ht="15.75" customHeight="1">
      <c r="A13" s="2"/>
      <c r="B13" s="29"/>
      <c r="C13" s="56"/>
      <c r="D13" s="85"/>
      <c r="E13" s="207"/>
      <c r="F13" s="208"/>
      <c r="G13" s="208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32</v>
      </c>
      <c r="C15" s="61"/>
      <c r="D15" s="54"/>
      <c r="E15" s="233"/>
      <c r="F15" s="233"/>
      <c r="G15" s="221"/>
      <c r="H15" s="221"/>
      <c r="I15" s="221" t="s">
        <v>31</v>
      </c>
      <c r="J15" s="222"/>
    </row>
    <row r="16" spans="1:10" ht="23.25" customHeight="1">
      <c r="A16" s="135" t="s">
        <v>26</v>
      </c>
      <c r="B16" s="38" t="s">
        <v>26</v>
      </c>
      <c r="C16" s="62"/>
      <c r="D16" s="63"/>
      <c r="E16" s="190"/>
      <c r="F16" s="191"/>
      <c r="G16" s="190"/>
      <c r="H16" s="191"/>
      <c r="I16" s="190">
        <v>0</v>
      </c>
      <c r="J16" s="203"/>
    </row>
    <row r="17" spans="1:10" ht="23.25" customHeight="1">
      <c r="A17" s="135" t="s">
        <v>27</v>
      </c>
      <c r="B17" s="38" t="s">
        <v>27</v>
      </c>
      <c r="C17" s="62"/>
      <c r="D17" s="63"/>
      <c r="E17" s="190"/>
      <c r="F17" s="191"/>
      <c r="G17" s="190"/>
      <c r="H17" s="191"/>
      <c r="I17" s="190">
        <v>0</v>
      </c>
      <c r="J17" s="203"/>
    </row>
    <row r="18" spans="1:10" ht="23.25" customHeight="1">
      <c r="A18" s="135" t="s">
        <v>28</v>
      </c>
      <c r="B18" s="38" t="s">
        <v>28</v>
      </c>
      <c r="C18" s="62"/>
      <c r="D18" s="63"/>
      <c r="E18" s="190"/>
      <c r="F18" s="191"/>
      <c r="G18" s="190"/>
      <c r="H18" s="191"/>
      <c r="I18" s="190">
        <v>0</v>
      </c>
      <c r="J18" s="203"/>
    </row>
    <row r="19" spans="1:10" ht="23.25" customHeight="1">
      <c r="A19" s="135" t="s">
        <v>99</v>
      </c>
      <c r="B19" s="38" t="s">
        <v>29</v>
      </c>
      <c r="C19" s="62"/>
      <c r="D19" s="63"/>
      <c r="E19" s="190"/>
      <c r="F19" s="191"/>
      <c r="G19" s="190"/>
      <c r="H19" s="191"/>
      <c r="I19" s="190">
        <v>0</v>
      </c>
      <c r="J19" s="203"/>
    </row>
    <row r="20" spans="1:10" ht="23.25" customHeight="1">
      <c r="A20" s="135" t="s">
        <v>100</v>
      </c>
      <c r="B20" s="38" t="s">
        <v>30</v>
      </c>
      <c r="C20" s="62"/>
      <c r="D20" s="63"/>
      <c r="E20" s="190"/>
      <c r="F20" s="191"/>
      <c r="G20" s="190"/>
      <c r="H20" s="191"/>
      <c r="I20" s="190">
        <f>SUMIF(F51:F73,A20,I51:I73)</f>
        <v>0</v>
      </c>
      <c r="J20" s="203"/>
    </row>
    <row r="21" spans="1:10" ht="23.25" customHeight="1">
      <c r="A21" s="2"/>
      <c r="B21" s="48" t="s">
        <v>31</v>
      </c>
      <c r="C21" s="64"/>
      <c r="D21" s="65"/>
      <c r="E21" s="219"/>
      <c r="F21" s="223"/>
      <c r="G21" s="219"/>
      <c r="H21" s="223"/>
      <c r="I21" s="219">
        <f>SUM(I16:J20)</f>
        <v>0</v>
      </c>
      <c r="J21" s="220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1">
        <v>0</v>
      </c>
      <c r="H23" s="202"/>
      <c r="I23" s="202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9">
        <v>0</v>
      </c>
      <c r="H24" s="200"/>
      <c r="I24" s="200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1">
        <v>0</v>
      </c>
      <c r="H25" s="202"/>
      <c r="I25" s="202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16">
        <v>0</v>
      </c>
      <c r="H26" s="217"/>
      <c r="I26" s="217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18">
        <f>CenaCelkem-(ZakladDPHSni+DPHSni+ZakladDPHZakl+DPHZakl)</f>
        <v>0</v>
      </c>
      <c r="H27" s="218"/>
      <c r="I27" s="218"/>
      <c r="J27" s="41" t="str">
        <f t="shared" si="0"/>
        <v>CZK</v>
      </c>
    </row>
    <row r="28" spans="1:10" ht="27.75" customHeight="1" hidden="1" thickBot="1">
      <c r="A28" s="2"/>
      <c r="B28" s="113" t="s">
        <v>25</v>
      </c>
      <c r="C28" s="114"/>
      <c r="D28" s="114"/>
      <c r="E28" s="115"/>
      <c r="F28" s="116"/>
      <c r="G28" s="192" t="e">
        <f>ZakladDPHSniVypocet+ZakladDPHZaklVypocet</f>
        <v>#REF!</v>
      </c>
      <c r="H28" s="193"/>
      <c r="I28" s="193"/>
      <c r="J28" s="117" t="str">
        <f t="shared" si="0"/>
        <v>CZK</v>
      </c>
    </row>
    <row r="29" spans="1:10" ht="27.75" customHeight="1" thickBot="1">
      <c r="A29" s="2">
        <f>(A27-INT(A27))*100</f>
        <v>0</v>
      </c>
      <c r="B29" s="113" t="s">
        <v>35</v>
      </c>
      <c r="C29" s="118"/>
      <c r="D29" s="118"/>
      <c r="E29" s="118"/>
      <c r="F29" s="119"/>
      <c r="G29" s="192">
        <f>A27</f>
        <v>0</v>
      </c>
      <c r="H29" s="192"/>
      <c r="I29" s="192"/>
      <c r="J29" s="120" t="s">
        <v>47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94"/>
      <c r="E34" s="195"/>
      <c r="G34" s="196"/>
      <c r="H34" s="197"/>
      <c r="I34" s="197"/>
      <c r="J34" s="25"/>
    </row>
    <row r="35" spans="1:10" ht="12.75" customHeight="1">
      <c r="A35" s="2"/>
      <c r="B35" s="2"/>
      <c r="D35" s="198" t="s">
        <v>2</v>
      </c>
      <c r="E35" s="198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hidden="1">
      <c r="A38" s="89" t="s">
        <v>37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customHeight="1" hidden="1">
      <c r="A39" s="89">
        <v>1</v>
      </c>
      <c r="B39" s="99" t="s">
        <v>45</v>
      </c>
      <c r="C39" s="185"/>
      <c r="D39" s="185"/>
      <c r="E39" s="185"/>
      <c r="F39" s="100" t="e">
        <f>'01 20220531 Pol'!M151</f>
        <v>#REF!</v>
      </c>
      <c r="G39" s="101" t="e">
        <f>'01 20220531 Pol'!N151</f>
        <v>#REF!</v>
      </c>
      <c r="H39" s="102" t="e">
        <f>(F39*SazbaDPH1/100)+(G39*SazbaDPH2/100)</f>
        <v>#REF!</v>
      </c>
      <c r="I39" s="102" t="e">
        <f>F39+G39+H39</f>
        <v>#REF!</v>
      </c>
      <c r="J39" s="103" t="e">
        <f>IF(CenaCelkemVypocet=0,"",I39/CenaCelkemVypocet*100)</f>
        <v>#REF!</v>
      </c>
    </row>
    <row r="40" spans="1:10" ht="25.5" customHeight="1" hidden="1">
      <c r="A40" s="89">
        <v>2</v>
      </c>
      <c r="B40" s="104" t="s">
        <v>41</v>
      </c>
      <c r="C40" s="186" t="s">
        <v>42</v>
      </c>
      <c r="D40" s="186"/>
      <c r="E40" s="186"/>
      <c r="F40" s="105" t="e">
        <f>'01 20220531 Pol'!M151</f>
        <v>#REF!</v>
      </c>
      <c r="G40" s="106" t="e">
        <f>'01 20220531 Pol'!N151</f>
        <v>#REF!</v>
      </c>
      <c r="H40" s="106" t="e">
        <f>(F40*SazbaDPH1/100)+(G40*SazbaDPH2/100)</f>
        <v>#REF!</v>
      </c>
      <c r="I40" s="106" t="e">
        <f>F40+G40+H40</f>
        <v>#REF!</v>
      </c>
      <c r="J40" s="107" t="e">
        <f>IF(CenaCelkemVypocet=0,"",I40/CenaCelkemVypocet*100)</f>
        <v>#REF!</v>
      </c>
    </row>
    <row r="41" spans="1:10" ht="25.5" customHeight="1" hidden="1">
      <c r="A41" s="89">
        <v>3</v>
      </c>
      <c r="B41" s="108" t="s">
        <v>39</v>
      </c>
      <c r="C41" s="185" t="s">
        <v>40</v>
      </c>
      <c r="D41" s="185"/>
      <c r="E41" s="185"/>
      <c r="F41" s="109" t="e">
        <f>'01 20220531 Pol'!M151</f>
        <v>#REF!</v>
      </c>
      <c r="G41" s="102" t="e">
        <f>'01 20220531 Pol'!N151</f>
        <v>#REF!</v>
      </c>
      <c r="H41" s="102" t="e">
        <f>(F41*SazbaDPH1/100)+(G41*SazbaDPH2/100)</f>
        <v>#REF!</v>
      </c>
      <c r="I41" s="102" t="e">
        <f>F41+G41+H41</f>
        <v>#REF!</v>
      </c>
      <c r="J41" s="103" t="e">
        <f>IF(CenaCelkemVypocet=0,"",I41/CenaCelkemVypocet*100)</f>
        <v>#REF!</v>
      </c>
    </row>
    <row r="42" spans="1:10" ht="25.5" customHeight="1" hidden="1">
      <c r="A42" s="89"/>
      <c r="B42" s="187" t="s">
        <v>46</v>
      </c>
      <c r="C42" s="188"/>
      <c r="D42" s="188"/>
      <c r="E42" s="189"/>
      <c r="F42" s="110" t="e">
        <f>SUMIF(A39:A41,"=1",F39:F41)</f>
        <v>#REF!</v>
      </c>
      <c r="G42" s="111" t="e">
        <f>SUMIF(A39:A41,"=1",G39:G41)</f>
        <v>#REF!</v>
      </c>
      <c r="H42" s="111" t="e">
        <f>SUMIF(A39:A41,"=1",H39:H41)</f>
        <v>#REF!</v>
      </c>
      <c r="I42" s="111" t="e">
        <f>SUMIF(A39:A41,"=1",I39:I41)</f>
        <v>#REF!</v>
      </c>
      <c r="J42" s="112" t="e">
        <f>SUMIF(A39:A41,"=1",J39:J41)</f>
        <v>#REF!</v>
      </c>
    </row>
    <row r="44" spans="1:10" ht="10.5" customHeight="1">
      <c r="A44" t="s">
        <v>48</v>
      </c>
      <c r="B44" s="260" t="s">
        <v>291</v>
      </c>
      <c r="C44" s="260"/>
      <c r="D44" s="260"/>
      <c r="E44" s="260"/>
      <c r="F44" s="260"/>
      <c r="G44" s="260"/>
      <c r="H44" s="260"/>
      <c r="I44" s="260"/>
      <c r="J44" s="260"/>
    </row>
    <row r="45" spans="1:10" ht="12.75">
      <c r="A45" t="s">
        <v>49</v>
      </c>
      <c r="B45" s="260"/>
      <c r="C45" s="260"/>
      <c r="D45" s="260"/>
      <c r="E45" s="260"/>
      <c r="F45" s="260"/>
      <c r="G45" s="260"/>
      <c r="H45" s="260"/>
      <c r="I45" s="260"/>
      <c r="J45" s="260"/>
    </row>
    <row r="46" spans="1:10" ht="12.75">
      <c r="A46" t="s">
        <v>50</v>
      </c>
      <c r="B46" s="260"/>
      <c r="C46" s="260"/>
      <c r="D46" s="260"/>
      <c r="E46" s="260"/>
      <c r="F46" s="260"/>
      <c r="G46" s="260"/>
      <c r="H46" s="260"/>
      <c r="I46" s="260"/>
      <c r="J46" s="260"/>
    </row>
    <row r="47" spans="2:10" ht="18.75" customHeight="1">
      <c r="B47" s="260"/>
      <c r="C47" s="260"/>
      <c r="D47" s="260"/>
      <c r="E47" s="260"/>
      <c r="F47" s="260"/>
      <c r="G47" s="260"/>
      <c r="H47" s="260"/>
      <c r="I47" s="260"/>
      <c r="J47" s="260"/>
    </row>
    <row r="48" spans="2:10" ht="34.5" customHeight="1">
      <c r="B48" s="260"/>
      <c r="C48" s="260"/>
      <c r="D48" s="260"/>
      <c r="E48" s="260"/>
      <c r="F48" s="260"/>
      <c r="G48" s="260"/>
      <c r="H48" s="260"/>
      <c r="I48" s="260"/>
      <c r="J48" s="260"/>
    </row>
    <row r="49" ht="15">
      <c r="B49" s="121" t="s">
        <v>51</v>
      </c>
    </row>
    <row r="51" spans="1:10" ht="36.75" customHeight="1">
      <c r="A51" s="123"/>
      <c r="B51" s="125" t="s">
        <v>54</v>
      </c>
      <c r="C51" s="183" t="s">
        <v>55</v>
      </c>
      <c r="D51" s="184"/>
      <c r="E51" s="184"/>
      <c r="F51" s="133" t="s">
        <v>26</v>
      </c>
      <c r="G51" s="126"/>
      <c r="H51" s="126"/>
      <c r="I51" s="126">
        <f>'01 20220531 Pol'!G15</f>
        <v>0</v>
      </c>
      <c r="J51" s="131">
        <f>IF(I74=0,"",I51/I74*100)</f>
      </c>
    </row>
    <row r="52" spans="1:10" ht="36.75" customHeight="1">
      <c r="A52" s="123"/>
      <c r="B52" s="125" t="s">
        <v>56</v>
      </c>
      <c r="C52" s="183" t="s">
        <v>57</v>
      </c>
      <c r="D52" s="184"/>
      <c r="E52" s="184"/>
      <c r="F52" s="133" t="s">
        <v>26</v>
      </c>
      <c r="G52" s="126"/>
      <c r="H52" s="126"/>
      <c r="I52" s="126">
        <f>'01 20220531 Pol'!G25</f>
        <v>0</v>
      </c>
      <c r="J52" s="131">
        <f>IF(I74=0,"",I52/I74*100)</f>
      </c>
    </row>
    <row r="53" spans="1:10" ht="36.75" customHeight="1">
      <c r="A53" s="123"/>
      <c r="B53" s="125" t="s">
        <v>58</v>
      </c>
      <c r="C53" s="183" t="s">
        <v>59</v>
      </c>
      <c r="D53" s="184"/>
      <c r="E53" s="184"/>
      <c r="F53" s="133" t="s">
        <v>26</v>
      </c>
      <c r="G53" s="126"/>
      <c r="H53" s="126"/>
      <c r="I53" s="126">
        <f>'01 20220531 Pol'!G31</f>
        <v>0</v>
      </c>
      <c r="J53" s="131">
        <f>IF(I74=0,"",I53/I74*100)</f>
      </c>
    </row>
    <row r="54" spans="1:10" ht="36.75" customHeight="1">
      <c r="A54" s="123"/>
      <c r="B54" s="125" t="s">
        <v>60</v>
      </c>
      <c r="C54" s="183" t="s">
        <v>61</v>
      </c>
      <c r="D54" s="184"/>
      <c r="E54" s="184"/>
      <c r="F54" s="133" t="s">
        <v>26</v>
      </c>
      <c r="G54" s="126"/>
      <c r="H54" s="126"/>
      <c r="I54" s="126">
        <f>'01 20220531 Pol'!G34</f>
        <v>0</v>
      </c>
      <c r="J54" s="131">
        <f>IF(I74=0,"",I54/I74*100)</f>
      </c>
    </row>
    <row r="55" spans="1:10" ht="36.75" customHeight="1">
      <c r="A55" s="123"/>
      <c r="B55" s="125" t="s">
        <v>62</v>
      </c>
      <c r="C55" s="183" t="s">
        <v>63</v>
      </c>
      <c r="D55" s="184"/>
      <c r="E55" s="184"/>
      <c r="F55" s="133" t="s">
        <v>26</v>
      </c>
      <c r="G55" s="126"/>
      <c r="H55" s="126"/>
      <c r="I55" s="126">
        <f>'01 20220531 Pol'!G36</f>
        <v>0</v>
      </c>
      <c r="J55" s="131">
        <f>IF(I74=0,"",I55/I74*100)</f>
      </c>
    </row>
    <row r="56" spans="1:10" ht="36.75" customHeight="1">
      <c r="A56" s="123"/>
      <c r="B56" s="125" t="s">
        <v>64</v>
      </c>
      <c r="C56" s="183" t="s">
        <v>65</v>
      </c>
      <c r="D56" s="184"/>
      <c r="E56" s="184"/>
      <c r="F56" s="133" t="s">
        <v>26</v>
      </c>
      <c r="G56" s="126"/>
      <c r="H56" s="126"/>
      <c r="I56" s="126">
        <f>'01 20220531 Pol'!G39</f>
        <v>0</v>
      </c>
      <c r="J56" s="131">
        <f>IF(I74=0,"",I56/I74*100)</f>
      </c>
    </row>
    <row r="57" spans="1:10" ht="36.75" customHeight="1">
      <c r="A57" s="123"/>
      <c r="B57" s="125" t="s">
        <v>66</v>
      </c>
      <c r="C57" s="183" t="s">
        <v>67</v>
      </c>
      <c r="D57" s="184"/>
      <c r="E57" s="184"/>
      <c r="F57" s="133" t="s">
        <v>26</v>
      </c>
      <c r="G57" s="126"/>
      <c r="H57" s="126"/>
      <c r="I57" s="126">
        <f>'01 20220531 Pol'!G49</f>
        <v>0</v>
      </c>
      <c r="J57" s="131">
        <f>IF(I74=0,"",I57/I74*100)</f>
      </c>
    </row>
    <row r="58" spans="1:10" ht="36.75" customHeight="1">
      <c r="A58" s="123"/>
      <c r="B58" s="125" t="s">
        <v>68</v>
      </c>
      <c r="C58" s="183" t="s">
        <v>69</v>
      </c>
      <c r="D58" s="184"/>
      <c r="E58" s="184"/>
      <c r="F58" s="133" t="s">
        <v>26</v>
      </c>
      <c r="G58" s="126"/>
      <c r="H58" s="126"/>
      <c r="I58" s="126">
        <f>'01 20220531 Pol'!G59</f>
        <v>0</v>
      </c>
      <c r="J58" s="131">
        <f>IF(I74=0,"",I58/I74*100)</f>
      </c>
    </row>
    <row r="59" spans="1:10" ht="36.75" customHeight="1">
      <c r="A59" s="123"/>
      <c r="B59" s="125" t="s">
        <v>70</v>
      </c>
      <c r="C59" s="183" t="s">
        <v>71</v>
      </c>
      <c r="D59" s="184"/>
      <c r="E59" s="184"/>
      <c r="F59" s="133" t="s">
        <v>26</v>
      </c>
      <c r="G59" s="126"/>
      <c r="H59" s="126"/>
      <c r="I59" s="126">
        <f>'01 20220531 Pol'!G71</f>
        <v>0</v>
      </c>
      <c r="J59" s="131">
        <f>IF(I74=0,"",I59/I74*100)</f>
      </c>
    </row>
    <row r="60" spans="1:10" ht="36.75" customHeight="1">
      <c r="A60" s="123"/>
      <c r="B60" s="125" t="s">
        <v>72</v>
      </c>
      <c r="C60" s="183" t="s">
        <v>73</v>
      </c>
      <c r="D60" s="184"/>
      <c r="E60" s="184"/>
      <c r="F60" s="133" t="s">
        <v>27</v>
      </c>
      <c r="G60" s="126"/>
      <c r="H60" s="126"/>
      <c r="I60" s="126">
        <f>'01 20220531 Pol'!G73</f>
        <v>0</v>
      </c>
      <c r="J60" s="131">
        <f>IF(I74=0,"",I60/I74*100)</f>
      </c>
    </row>
    <row r="61" spans="1:10" ht="36.75" customHeight="1">
      <c r="A61" s="123"/>
      <c r="B61" s="125" t="s">
        <v>74</v>
      </c>
      <c r="C61" s="183" t="s">
        <v>75</v>
      </c>
      <c r="D61" s="184"/>
      <c r="E61" s="184"/>
      <c r="F61" s="133" t="s">
        <v>27</v>
      </c>
      <c r="G61" s="126"/>
      <c r="H61" s="126"/>
      <c r="I61" s="126">
        <f>'01 20220531 Pol'!G75</f>
        <v>0</v>
      </c>
      <c r="J61" s="131">
        <f>IF(I74=0,"",I61/I74*100)</f>
      </c>
    </row>
    <row r="62" spans="1:10" ht="36.75" customHeight="1">
      <c r="A62" s="123"/>
      <c r="B62" s="125" t="s">
        <v>76</v>
      </c>
      <c r="C62" s="183" t="s">
        <v>77</v>
      </c>
      <c r="D62" s="184"/>
      <c r="E62" s="184"/>
      <c r="F62" s="133" t="s">
        <v>27</v>
      </c>
      <c r="G62" s="126"/>
      <c r="H62" s="126"/>
      <c r="I62" s="126">
        <f>'01 20220531 Pol'!G77</f>
        <v>0</v>
      </c>
      <c r="J62" s="131">
        <f>IF(I74=0,"",I62/I74*100)</f>
      </c>
    </row>
    <row r="63" spans="1:10" ht="36.75" customHeight="1">
      <c r="A63" s="123"/>
      <c r="B63" s="125" t="s">
        <v>78</v>
      </c>
      <c r="C63" s="183" t="s">
        <v>79</v>
      </c>
      <c r="D63" s="184"/>
      <c r="E63" s="184"/>
      <c r="F63" s="133" t="s">
        <v>27</v>
      </c>
      <c r="G63" s="126"/>
      <c r="H63" s="126"/>
      <c r="I63" s="126">
        <f>'01 20220531 Pol'!G83</f>
        <v>0</v>
      </c>
      <c r="J63" s="131">
        <f>IF(I74=0,"",I63/I74*100)</f>
      </c>
    </row>
    <row r="64" spans="1:10" ht="36.75" customHeight="1">
      <c r="A64" s="123"/>
      <c r="B64" s="125" t="s">
        <v>80</v>
      </c>
      <c r="C64" s="183" t="s">
        <v>81</v>
      </c>
      <c r="D64" s="184"/>
      <c r="E64" s="184"/>
      <c r="F64" s="133" t="s">
        <v>27</v>
      </c>
      <c r="G64" s="126"/>
      <c r="H64" s="126"/>
      <c r="I64" s="126">
        <f>'01 20220531 Pol'!G87</f>
        <v>0</v>
      </c>
      <c r="J64" s="131">
        <f>IF(I74=0,"",I64/I74*100)</f>
      </c>
    </row>
    <row r="65" spans="1:10" ht="36.75" customHeight="1">
      <c r="A65" s="123"/>
      <c r="B65" s="125" t="s">
        <v>82</v>
      </c>
      <c r="C65" s="183" t="s">
        <v>83</v>
      </c>
      <c r="D65" s="184"/>
      <c r="E65" s="184"/>
      <c r="F65" s="133" t="s">
        <v>27</v>
      </c>
      <c r="G65" s="126"/>
      <c r="H65" s="126"/>
      <c r="I65" s="126">
        <f>'01 20220531 Pol'!G94</f>
        <v>0</v>
      </c>
      <c r="J65" s="131">
        <f>IF(I74=0,"",I65/I74*100)</f>
      </c>
    </row>
    <row r="66" spans="1:10" ht="36.75" customHeight="1">
      <c r="A66" s="123"/>
      <c r="B66" s="125" t="s">
        <v>84</v>
      </c>
      <c r="C66" s="183" t="s">
        <v>85</v>
      </c>
      <c r="D66" s="184"/>
      <c r="E66" s="184"/>
      <c r="F66" s="133" t="s">
        <v>27</v>
      </c>
      <c r="G66" s="126"/>
      <c r="H66" s="126"/>
      <c r="I66" s="126">
        <f>'01 20220531 Pol'!G101</f>
        <v>0</v>
      </c>
      <c r="J66" s="131">
        <f>IF(I74=0,"",I66/I74*100)</f>
      </c>
    </row>
    <row r="67" spans="1:10" ht="36.75" customHeight="1">
      <c r="A67" s="123"/>
      <c r="B67" s="125" t="s">
        <v>86</v>
      </c>
      <c r="C67" s="183" t="s">
        <v>87</v>
      </c>
      <c r="D67" s="184"/>
      <c r="E67" s="184"/>
      <c r="F67" s="133" t="s">
        <v>27</v>
      </c>
      <c r="G67" s="126"/>
      <c r="H67" s="126"/>
      <c r="I67" s="126">
        <f>'01 20220531 Pol'!G105</f>
        <v>0</v>
      </c>
      <c r="J67" s="131">
        <f>IF(I74=0,"",I67/I74*100)</f>
      </c>
    </row>
    <row r="68" spans="1:10" ht="36.75" customHeight="1">
      <c r="A68" s="123"/>
      <c r="B68" s="125" t="s">
        <v>88</v>
      </c>
      <c r="C68" s="183" t="s">
        <v>89</v>
      </c>
      <c r="D68" s="184"/>
      <c r="E68" s="184"/>
      <c r="F68" s="133" t="s">
        <v>27</v>
      </c>
      <c r="G68" s="126"/>
      <c r="H68" s="126"/>
      <c r="I68" s="126">
        <f>'01 20220531 Pol'!G114</f>
        <v>0</v>
      </c>
      <c r="J68" s="131">
        <f>IF(I74=0,"",I68/I74*100)</f>
      </c>
    </row>
    <row r="69" spans="1:10" ht="36.75" customHeight="1">
      <c r="A69" s="123"/>
      <c r="B69" s="125" t="s">
        <v>90</v>
      </c>
      <c r="C69" s="183" t="s">
        <v>91</v>
      </c>
      <c r="D69" s="184"/>
      <c r="E69" s="184"/>
      <c r="F69" s="133" t="s">
        <v>27</v>
      </c>
      <c r="G69" s="126"/>
      <c r="H69" s="126"/>
      <c r="I69" s="126">
        <f>'01 20220531 Pol'!G119</f>
        <v>0</v>
      </c>
      <c r="J69" s="131">
        <f>IF(I74=0,"",I69/I74*100)</f>
      </c>
    </row>
    <row r="70" spans="1:10" ht="36.75" customHeight="1">
      <c r="A70" s="123"/>
      <c r="B70" s="125" t="s">
        <v>92</v>
      </c>
      <c r="C70" s="183" t="s">
        <v>93</v>
      </c>
      <c r="D70" s="184"/>
      <c r="E70" s="184"/>
      <c r="F70" s="133" t="s">
        <v>28</v>
      </c>
      <c r="G70" s="126"/>
      <c r="H70" s="126"/>
      <c r="I70" s="126">
        <f>'01 20220531 Pol'!G123</f>
        <v>0</v>
      </c>
      <c r="J70" s="131">
        <f>IF(I74=0,"",I70/I74*100)</f>
      </c>
    </row>
    <row r="71" spans="1:10" ht="36.75" customHeight="1">
      <c r="A71" s="123"/>
      <c r="B71" s="125" t="s">
        <v>94</v>
      </c>
      <c r="C71" s="183" t="s">
        <v>95</v>
      </c>
      <c r="D71" s="184"/>
      <c r="E71" s="184"/>
      <c r="F71" s="133" t="s">
        <v>28</v>
      </c>
      <c r="G71" s="126"/>
      <c r="H71" s="126"/>
      <c r="I71" s="126">
        <f>'01 20220531 Pol'!G126</f>
        <v>0</v>
      </c>
      <c r="J71" s="131">
        <f>IF(I74=0,"",I71/I74*100)</f>
      </c>
    </row>
    <row r="72" spans="1:10" ht="36.75" customHeight="1">
      <c r="A72" s="123"/>
      <c r="B72" s="125" t="s">
        <v>96</v>
      </c>
      <c r="C72" s="183" t="s">
        <v>97</v>
      </c>
      <c r="D72" s="184"/>
      <c r="E72" s="184"/>
      <c r="F72" s="133" t="s">
        <v>98</v>
      </c>
      <c r="G72" s="126"/>
      <c r="H72" s="126"/>
      <c r="I72" s="126">
        <f>'01 20220531 Pol'!G132</f>
        <v>0</v>
      </c>
      <c r="J72" s="131">
        <f>IF(I74=0,"",I72/I74*100)</f>
      </c>
    </row>
    <row r="73" spans="1:10" ht="36.75" customHeight="1">
      <c r="A73" s="123"/>
      <c r="B73" s="125" t="s">
        <v>99</v>
      </c>
      <c r="C73" s="183" t="s">
        <v>29</v>
      </c>
      <c r="D73" s="184"/>
      <c r="E73" s="184"/>
      <c r="F73" s="133" t="s">
        <v>99</v>
      </c>
      <c r="G73" s="126"/>
      <c r="H73" s="126"/>
      <c r="I73" s="126">
        <f>'01 20220531 Pol'!G140</f>
        <v>0</v>
      </c>
      <c r="J73" s="131">
        <f>IF(I74=0,"",I73/I74*100)</f>
      </c>
    </row>
    <row r="74" spans="1:10" ht="25.5" customHeight="1">
      <c r="A74" s="124"/>
      <c r="B74" s="127" t="s">
        <v>1</v>
      </c>
      <c r="C74" s="128"/>
      <c r="D74" s="129"/>
      <c r="E74" s="129"/>
      <c r="F74" s="134"/>
      <c r="G74" s="130"/>
      <c r="H74" s="130"/>
      <c r="I74" s="130">
        <f>SUM(I51:I73)</f>
        <v>0</v>
      </c>
      <c r="J74" s="132">
        <f>SUM(J51:J73)</f>
        <v>0</v>
      </c>
    </row>
    <row r="75" spans="6:10" ht="12.75">
      <c r="F75" s="87"/>
      <c r="G75" s="87"/>
      <c r="H75" s="87"/>
      <c r="I75" s="87"/>
      <c r="J75" s="88"/>
    </row>
    <row r="76" spans="6:10" ht="12.75">
      <c r="F76" s="87"/>
      <c r="G76" s="87"/>
      <c r="H76" s="87"/>
      <c r="I76" s="87"/>
      <c r="J76" s="88"/>
    </row>
    <row r="77" spans="6:10" ht="12.75">
      <c r="F77" s="87"/>
      <c r="G77" s="87"/>
      <c r="H77" s="87"/>
      <c r="I77" s="87"/>
      <c r="J77" s="88"/>
    </row>
  </sheetData>
  <sheetProtection/>
  <mergeCells count="69">
    <mergeCell ref="G15:H15"/>
    <mergeCell ref="I15:J15"/>
    <mergeCell ref="I16:J16"/>
    <mergeCell ref="E21:F21"/>
    <mergeCell ref="G21:H21"/>
    <mergeCell ref="B1:J1"/>
    <mergeCell ref="E2:J2"/>
    <mergeCell ref="E3:J3"/>
    <mergeCell ref="E15:F15"/>
    <mergeCell ref="D12:G12"/>
    <mergeCell ref="I18:J18"/>
    <mergeCell ref="E18:F18"/>
    <mergeCell ref="G25:I25"/>
    <mergeCell ref="I19:J19"/>
    <mergeCell ref="I21:J21"/>
    <mergeCell ref="G19:H19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I17:J17"/>
    <mergeCell ref="E17:F17"/>
    <mergeCell ref="D35:E35"/>
    <mergeCell ref="G24:I24"/>
    <mergeCell ref="G23:I23"/>
    <mergeCell ref="E19:F19"/>
    <mergeCell ref="E20:F20"/>
    <mergeCell ref="I20:J20"/>
    <mergeCell ref="G26:I26"/>
    <mergeCell ref="G27:I27"/>
    <mergeCell ref="G18:H18"/>
    <mergeCell ref="G20:H20"/>
    <mergeCell ref="G29:I29"/>
    <mergeCell ref="C51:E51"/>
    <mergeCell ref="C52:E52"/>
    <mergeCell ref="C53:E53"/>
    <mergeCell ref="C54:E54"/>
    <mergeCell ref="G28:I28"/>
    <mergeCell ref="D34:E34"/>
    <mergeCell ref="G34:I34"/>
    <mergeCell ref="C55:E55"/>
    <mergeCell ref="C39:E39"/>
    <mergeCell ref="C40:E40"/>
    <mergeCell ref="C41:E41"/>
    <mergeCell ref="B42:E42"/>
    <mergeCell ref="B44:J48"/>
    <mergeCell ref="C61:E61"/>
    <mergeCell ref="C62:E62"/>
    <mergeCell ref="C63:E63"/>
    <mergeCell ref="C64:E64"/>
    <mergeCell ref="C65:E65"/>
    <mergeCell ref="C56:E56"/>
    <mergeCell ref="C57:E57"/>
    <mergeCell ref="C58:E58"/>
    <mergeCell ref="C59:E59"/>
    <mergeCell ref="C60:E60"/>
    <mergeCell ref="C71:E71"/>
    <mergeCell ref="C72:E72"/>
    <mergeCell ref="C73:E73"/>
    <mergeCell ref="C66:E66"/>
    <mergeCell ref="C67:E67"/>
    <mergeCell ref="C68:E68"/>
    <mergeCell ref="C69:E69"/>
    <mergeCell ref="C70:E70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375" style="3" customWidth="1"/>
    <col min="2" max="2" width="14.50390625" style="3" customWidth="1"/>
    <col min="3" max="3" width="38.375" style="7" customWidth="1"/>
    <col min="4" max="4" width="4.50390625" style="3" customWidth="1"/>
    <col min="5" max="5" width="10.50390625" style="3" customWidth="1"/>
    <col min="6" max="6" width="9.75390625" style="3" customWidth="1"/>
    <col min="7" max="7" width="12.625" style="3" customWidth="1"/>
    <col min="8" max="16384" width="9.125" style="3" customWidth="1"/>
  </cols>
  <sheetData>
    <row r="1" spans="1:7" ht="15">
      <c r="A1" s="235" t="s">
        <v>7</v>
      </c>
      <c r="B1" s="235"/>
      <c r="C1" s="236"/>
      <c r="D1" s="235"/>
      <c r="E1" s="235"/>
      <c r="F1" s="235"/>
      <c r="G1" s="235"/>
    </row>
    <row r="2" spans="1:7" ht="24.75" customHeight="1">
      <c r="A2" s="50" t="s">
        <v>8</v>
      </c>
      <c r="B2" s="49"/>
      <c r="C2" s="237"/>
      <c r="D2" s="237"/>
      <c r="E2" s="237"/>
      <c r="F2" s="237"/>
      <c r="G2" s="238"/>
    </row>
    <row r="3" spans="1:7" ht="24.75" customHeight="1">
      <c r="A3" s="50" t="s">
        <v>9</v>
      </c>
      <c r="B3" s="49"/>
      <c r="C3" s="237"/>
      <c r="D3" s="237"/>
      <c r="E3" s="237"/>
      <c r="F3" s="237"/>
      <c r="G3" s="238"/>
    </row>
    <row r="4" spans="1:7" ht="24.75" customHeight="1">
      <c r="A4" s="50" t="s">
        <v>10</v>
      </c>
      <c r="B4" s="49"/>
      <c r="C4" s="237"/>
      <c r="D4" s="237"/>
      <c r="E4" s="237"/>
      <c r="F4" s="237"/>
      <c r="G4" s="238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P4994"/>
  <sheetViews>
    <sheetView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J4" sqref="J4"/>
    </sheetView>
  </sheetViews>
  <sheetFormatPr defaultColWidth="8.75390625" defaultRowHeight="12.75" outlineLevelRow="1"/>
  <cols>
    <col min="1" max="1" width="3.50390625" style="0" customWidth="1"/>
    <col min="2" max="2" width="12.50390625" style="122" customWidth="1"/>
    <col min="3" max="3" width="38.375" style="122" customWidth="1"/>
    <col min="4" max="4" width="4.75390625" style="0" customWidth="1"/>
    <col min="5" max="5" width="10.50390625" style="0" customWidth="1"/>
    <col min="6" max="6" width="9.75390625" style="0" customWidth="1"/>
    <col min="7" max="7" width="12.625" style="0" customWidth="1"/>
    <col min="8" max="10" width="8.75390625" style="0" customWidth="1"/>
    <col min="11" max="11" width="0" style="0" hidden="1" customWidth="1"/>
    <col min="12" max="12" width="8.75390625" style="0" customWidth="1"/>
    <col min="13" max="23" width="0" style="0" hidden="1" customWidth="1"/>
  </cols>
  <sheetData>
    <row r="1" spans="1:15" ht="15.75" customHeight="1">
      <c r="A1" s="239" t="s">
        <v>7</v>
      </c>
      <c r="B1" s="239"/>
      <c r="C1" s="239"/>
      <c r="D1" s="239"/>
      <c r="E1" s="239"/>
      <c r="F1" s="239"/>
      <c r="G1" s="239"/>
      <c r="O1" t="s">
        <v>101</v>
      </c>
    </row>
    <row r="2" spans="1:15" ht="24.75" customHeight="1">
      <c r="A2" s="136" t="s">
        <v>8</v>
      </c>
      <c r="B2" s="49" t="s">
        <v>41</v>
      </c>
      <c r="C2" s="240" t="s">
        <v>45</v>
      </c>
      <c r="D2" s="241"/>
      <c r="E2" s="241"/>
      <c r="F2" s="241"/>
      <c r="G2" s="242"/>
      <c r="O2" t="s">
        <v>102</v>
      </c>
    </row>
    <row r="3" spans="1:15" ht="24.75" customHeight="1">
      <c r="A3" s="136" t="s">
        <v>9</v>
      </c>
      <c r="B3" s="49" t="s">
        <v>41</v>
      </c>
      <c r="C3" s="240" t="s">
        <v>42</v>
      </c>
      <c r="D3" s="241"/>
      <c r="E3" s="241"/>
      <c r="F3" s="241"/>
      <c r="G3" s="242"/>
      <c r="K3" s="122" t="s">
        <v>102</v>
      </c>
      <c r="O3" t="s">
        <v>103</v>
      </c>
    </row>
    <row r="4" spans="1:15" ht="24.75" customHeight="1">
      <c r="A4" s="137" t="s">
        <v>10</v>
      </c>
      <c r="B4" s="138" t="s">
        <v>39</v>
      </c>
      <c r="C4" s="243" t="s">
        <v>40</v>
      </c>
      <c r="D4" s="244"/>
      <c r="E4" s="244"/>
      <c r="F4" s="244"/>
      <c r="G4" s="245"/>
      <c r="O4" t="s">
        <v>104</v>
      </c>
    </row>
    <row r="5" ht="12.75">
      <c r="D5" s="10"/>
    </row>
    <row r="6" spans="1:7" ht="12.75">
      <c r="A6" s="140" t="s">
        <v>105</v>
      </c>
      <c r="B6" s="142" t="s">
        <v>106</v>
      </c>
      <c r="C6" s="142" t="s">
        <v>107</v>
      </c>
      <c r="D6" s="141" t="s">
        <v>108</v>
      </c>
      <c r="E6" s="140" t="s">
        <v>109</v>
      </c>
      <c r="F6" s="139" t="s">
        <v>110</v>
      </c>
      <c r="G6" s="140" t="s">
        <v>31</v>
      </c>
    </row>
    <row r="7" spans="1:7" ht="12.75" hidden="1">
      <c r="A7" s="3"/>
      <c r="B7" s="4"/>
      <c r="C7" s="4"/>
      <c r="D7" s="6"/>
      <c r="E7" s="144"/>
      <c r="F7" s="145"/>
      <c r="G7" s="145"/>
    </row>
    <row r="8" spans="1:15" ht="12.75">
      <c r="A8" s="157" t="s">
        <v>112</v>
      </c>
      <c r="B8" s="158" t="s">
        <v>52</v>
      </c>
      <c r="C8" s="175" t="s">
        <v>53</v>
      </c>
      <c r="D8" s="159"/>
      <c r="E8" s="160"/>
      <c r="F8" s="161"/>
      <c r="G8" s="161">
        <f>SUMIF(O9:O14,"&lt;&gt;NOR",G9:G14)</f>
        <v>0</v>
      </c>
      <c r="O8" t="s">
        <v>113</v>
      </c>
    </row>
    <row r="9" spans="1:42" ht="12.75" outlineLevel="1">
      <c r="A9" s="162">
        <v>1</v>
      </c>
      <c r="B9" s="163" t="s">
        <v>114</v>
      </c>
      <c r="C9" s="176" t="s">
        <v>115</v>
      </c>
      <c r="D9" s="164" t="s">
        <v>116</v>
      </c>
      <c r="E9" s="165">
        <v>17</v>
      </c>
      <c r="F9" s="166">
        <v>0</v>
      </c>
      <c r="G9" s="167">
        <f>ROUND(E9*F9,2)</f>
        <v>0</v>
      </c>
      <c r="H9" s="143"/>
      <c r="I9" s="143"/>
      <c r="J9" s="143"/>
      <c r="K9" s="143"/>
      <c r="L9" s="143"/>
      <c r="M9" s="143"/>
      <c r="N9" s="143"/>
      <c r="O9" s="143" t="s">
        <v>117</v>
      </c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</row>
    <row r="10" spans="1:42" ht="12.75" outlineLevel="1">
      <c r="A10" s="150"/>
      <c r="B10" s="151"/>
      <c r="C10" s="177" t="s">
        <v>118</v>
      </c>
      <c r="D10" s="153"/>
      <c r="E10" s="154">
        <v>17</v>
      </c>
      <c r="F10" s="152"/>
      <c r="G10" s="152"/>
      <c r="H10" s="143"/>
      <c r="I10" s="143"/>
      <c r="J10" s="143"/>
      <c r="K10" s="143"/>
      <c r="L10" s="143"/>
      <c r="M10" s="143"/>
      <c r="N10" s="143"/>
      <c r="O10" s="143" t="s">
        <v>119</v>
      </c>
      <c r="P10" s="143">
        <v>0</v>
      </c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</row>
    <row r="11" spans="1:42" ht="12.75" outlineLevel="1">
      <c r="A11" s="150"/>
      <c r="B11" s="151"/>
      <c r="C11" s="177" t="s">
        <v>120</v>
      </c>
      <c r="D11" s="153"/>
      <c r="E11" s="154"/>
      <c r="F11" s="152"/>
      <c r="G11" s="152"/>
      <c r="H11" s="143"/>
      <c r="I11" s="143"/>
      <c r="J11" s="143"/>
      <c r="K11" s="143"/>
      <c r="L11" s="143"/>
      <c r="M11" s="143"/>
      <c r="N11" s="143"/>
      <c r="O11" s="143" t="s">
        <v>119</v>
      </c>
      <c r="P11" s="143">
        <v>0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</row>
    <row r="12" spans="1:42" ht="12.75" outlineLevel="1">
      <c r="A12" s="150"/>
      <c r="B12" s="151"/>
      <c r="C12" s="177" t="s">
        <v>121</v>
      </c>
      <c r="D12" s="153"/>
      <c r="E12" s="154"/>
      <c r="F12" s="152"/>
      <c r="G12" s="152"/>
      <c r="H12" s="143"/>
      <c r="I12" s="143"/>
      <c r="J12" s="143"/>
      <c r="K12" s="143"/>
      <c r="L12" s="143"/>
      <c r="M12" s="143"/>
      <c r="N12" s="143"/>
      <c r="O12" s="143" t="s">
        <v>119</v>
      </c>
      <c r="P12" s="143">
        <v>0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</row>
    <row r="13" spans="1:42" ht="12.75" outlineLevel="1">
      <c r="A13" s="150"/>
      <c r="B13" s="151"/>
      <c r="C13" s="177" t="s">
        <v>122</v>
      </c>
      <c r="D13" s="153"/>
      <c r="E13" s="154"/>
      <c r="F13" s="152"/>
      <c r="G13" s="152"/>
      <c r="H13" s="143"/>
      <c r="I13" s="143"/>
      <c r="J13" s="143"/>
      <c r="K13" s="143"/>
      <c r="L13" s="143"/>
      <c r="M13" s="143"/>
      <c r="N13" s="143"/>
      <c r="O13" s="143" t="s">
        <v>119</v>
      </c>
      <c r="P13" s="143">
        <v>0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</row>
    <row r="14" spans="1:42" ht="12.75" outlineLevel="1">
      <c r="A14" s="150"/>
      <c r="B14" s="151"/>
      <c r="C14" s="177" t="s">
        <v>123</v>
      </c>
      <c r="D14" s="153"/>
      <c r="E14" s="154"/>
      <c r="F14" s="152"/>
      <c r="G14" s="152"/>
      <c r="H14" s="143"/>
      <c r="I14" s="143"/>
      <c r="J14" s="143"/>
      <c r="K14" s="143"/>
      <c r="L14" s="143"/>
      <c r="M14" s="143"/>
      <c r="N14" s="143"/>
      <c r="O14" s="143" t="s">
        <v>119</v>
      </c>
      <c r="P14" s="143">
        <v>0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</row>
    <row r="15" spans="1:15" ht="12.75">
      <c r="A15" s="157" t="s">
        <v>112</v>
      </c>
      <c r="B15" s="158" t="s">
        <v>54</v>
      </c>
      <c r="C15" s="175" t="s">
        <v>55</v>
      </c>
      <c r="D15" s="159"/>
      <c r="E15" s="160"/>
      <c r="F15" s="161"/>
      <c r="G15" s="161">
        <f>SUMIF(O16:O24,"&lt;&gt;NOR",G16:G24)</f>
        <v>0</v>
      </c>
      <c r="O15" t="s">
        <v>113</v>
      </c>
    </row>
    <row r="16" spans="1:42" ht="20.25" outlineLevel="1">
      <c r="A16" s="162">
        <v>2</v>
      </c>
      <c r="B16" s="163" t="s">
        <v>124</v>
      </c>
      <c r="C16" s="176" t="s">
        <v>125</v>
      </c>
      <c r="D16" s="164" t="s">
        <v>126</v>
      </c>
      <c r="E16" s="165">
        <v>18.75</v>
      </c>
      <c r="F16" s="166">
        <v>0</v>
      </c>
      <c r="G16" s="167">
        <f>ROUND(E16*F16,2)</f>
        <v>0</v>
      </c>
      <c r="H16" s="143"/>
      <c r="I16" s="143"/>
      <c r="J16" s="143"/>
      <c r="K16" s="143"/>
      <c r="L16" s="143"/>
      <c r="M16" s="143"/>
      <c r="N16" s="143"/>
      <c r="O16" s="143" t="s">
        <v>127</v>
      </c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</row>
    <row r="17" spans="1:42" ht="12.75" outlineLevel="1">
      <c r="A17" s="150"/>
      <c r="B17" s="151"/>
      <c r="C17" s="177" t="s">
        <v>128</v>
      </c>
      <c r="D17" s="153"/>
      <c r="E17" s="154">
        <v>18.75</v>
      </c>
      <c r="F17" s="152"/>
      <c r="G17" s="152"/>
      <c r="H17" s="143"/>
      <c r="I17" s="143"/>
      <c r="J17" s="143"/>
      <c r="K17" s="143"/>
      <c r="L17" s="143"/>
      <c r="M17" s="143"/>
      <c r="N17" s="143"/>
      <c r="O17" s="143" t="s">
        <v>119</v>
      </c>
      <c r="P17" s="143">
        <v>0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</row>
    <row r="18" spans="1:42" ht="20.25" outlineLevel="1">
      <c r="A18" s="162">
        <v>3</v>
      </c>
      <c r="B18" s="163" t="s">
        <v>129</v>
      </c>
      <c r="C18" s="176" t="s">
        <v>130</v>
      </c>
      <c r="D18" s="164" t="s">
        <v>126</v>
      </c>
      <c r="E18" s="165">
        <v>42.02</v>
      </c>
      <c r="F18" s="166">
        <v>0</v>
      </c>
      <c r="G18" s="167">
        <f>ROUND(E18*F18,2)</f>
        <v>0</v>
      </c>
      <c r="H18" s="143"/>
      <c r="I18" s="143"/>
      <c r="J18" s="143"/>
      <c r="K18" s="143"/>
      <c r="L18" s="143"/>
      <c r="M18" s="143"/>
      <c r="N18" s="143"/>
      <c r="O18" s="143" t="s">
        <v>131</v>
      </c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</row>
    <row r="19" spans="1:42" ht="12.75" outlineLevel="1">
      <c r="A19" s="150"/>
      <c r="B19" s="151"/>
      <c r="C19" s="177" t="s">
        <v>132</v>
      </c>
      <c r="D19" s="153"/>
      <c r="E19" s="154">
        <v>40</v>
      </c>
      <c r="F19" s="152"/>
      <c r="G19" s="152"/>
      <c r="H19" s="143"/>
      <c r="I19" s="143"/>
      <c r="J19" s="143"/>
      <c r="K19" s="143"/>
      <c r="L19" s="143"/>
      <c r="M19" s="143"/>
      <c r="N19" s="143"/>
      <c r="O19" s="143" t="s">
        <v>119</v>
      </c>
      <c r="P19" s="143">
        <v>0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</row>
    <row r="20" spans="1:42" ht="12.75" outlineLevel="1">
      <c r="A20" s="150"/>
      <c r="B20" s="151"/>
      <c r="C20" s="177" t="s">
        <v>133</v>
      </c>
      <c r="D20" s="153"/>
      <c r="E20" s="154">
        <v>-1.8</v>
      </c>
      <c r="F20" s="152"/>
      <c r="G20" s="152"/>
      <c r="H20" s="143"/>
      <c r="I20" s="143"/>
      <c r="J20" s="143"/>
      <c r="K20" s="143"/>
      <c r="L20" s="143"/>
      <c r="M20" s="143"/>
      <c r="N20" s="143"/>
      <c r="O20" s="143" t="s">
        <v>119</v>
      </c>
      <c r="P20" s="143">
        <v>0</v>
      </c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</row>
    <row r="21" spans="1:42" ht="12.75" outlineLevel="1">
      <c r="A21" s="150"/>
      <c r="B21" s="151"/>
      <c r="C21" s="178" t="s">
        <v>134</v>
      </c>
      <c r="D21" s="155"/>
      <c r="E21" s="156">
        <v>38.2</v>
      </c>
      <c r="F21" s="152"/>
      <c r="G21" s="152"/>
      <c r="H21" s="143"/>
      <c r="I21" s="143"/>
      <c r="J21" s="143"/>
      <c r="K21" s="143"/>
      <c r="L21" s="143"/>
      <c r="M21" s="143"/>
      <c r="N21" s="143"/>
      <c r="O21" s="143" t="s">
        <v>119</v>
      </c>
      <c r="P21" s="143">
        <v>1</v>
      </c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</row>
    <row r="22" spans="1:42" ht="12.75" outlineLevel="1">
      <c r="A22" s="150"/>
      <c r="B22" s="151"/>
      <c r="C22" s="177" t="s">
        <v>135</v>
      </c>
      <c r="D22" s="153"/>
      <c r="E22" s="154">
        <v>3.82</v>
      </c>
      <c r="F22" s="152"/>
      <c r="G22" s="152"/>
      <c r="H22" s="143"/>
      <c r="I22" s="143"/>
      <c r="J22" s="143"/>
      <c r="K22" s="143"/>
      <c r="L22" s="143"/>
      <c r="M22" s="143"/>
      <c r="N22" s="143"/>
      <c r="O22" s="143" t="s">
        <v>119</v>
      </c>
      <c r="P22" s="143">
        <v>0</v>
      </c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</row>
    <row r="23" spans="1:42" ht="12.75" outlineLevel="1">
      <c r="A23" s="168">
        <v>4</v>
      </c>
      <c r="B23" s="169" t="s">
        <v>136</v>
      </c>
      <c r="C23" s="179" t="s">
        <v>137</v>
      </c>
      <c r="D23" s="170" t="s">
        <v>126</v>
      </c>
      <c r="E23" s="171">
        <v>38.2</v>
      </c>
      <c r="F23" s="172">
        <v>0</v>
      </c>
      <c r="G23" s="173">
        <f>ROUND(E23*F23,2)</f>
        <v>0</v>
      </c>
      <c r="H23" s="143"/>
      <c r="I23" s="143"/>
      <c r="J23" s="143"/>
      <c r="K23" s="143"/>
      <c r="L23" s="143"/>
      <c r="M23" s="143"/>
      <c r="N23" s="143"/>
      <c r="O23" s="143" t="s">
        <v>127</v>
      </c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</row>
    <row r="24" spans="1:42" ht="12.75" outlineLevel="1">
      <c r="A24" s="168">
        <v>5</v>
      </c>
      <c r="B24" s="169" t="s">
        <v>138</v>
      </c>
      <c r="C24" s="179" t="s">
        <v>139</v>
      </c>
      <c r="D24" s="170" t="s">
        <v>126</v>
      </c>
      <c r="E24" s="171">
        <v>38.2</v>
      </c>
      <c r="F24" s="172">
        <v>0</v>
      </c>
      <c r="G24" s="173">
        <f>ROUND(E24*F24,2)</f>
        <v>0</v>
      </c>
      <c r="H24" s="143"/>
      <c r="I24" s="143"/>
      <c r="J24" s="143"/>
      <c r="K24" s="143"/>
      <c r="L24" s="143"/>
      <c r="M24" s="143"/>
      <c r="N24" s="143"/>
      <c r="O24" s="143" t="s">
        <v>131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</row>
    <row r="25" spans="1:15" ht="12.75">
      <c r="A25" s="157" t="s">
        <v>112</v>
      </c>
      <c r="B25" s="158" t="s">
        <v>56</v>
      </c>
      <c r="C25" s="175" t="s">
        <v>57</v>
      </c>
      <c r="D25" s="159"/>
      <c r="E25" s="160"/>
      <c r="F25" s="161"/>
      <c r="G25" s="161">
        <f>SUMIF(O26:O30,"&lt;&gt;NOR",G26:G30)</f>
        <v>0</v>
      </c>
      <c r="O25" t="s">
        <v>113</v>
      </c>
    </row>
    <row r="26" spans="1:42" ht="12.75" outlineLevel="1">
      <c r="A26" s="162">
        <v>6</v>
      </c>
      <c r="B26" s="163" t="s">
        <v>140</v>
      </c>
      <c r="C26" s="176" t="s">
        <v>141</v>
      </c>
      <c r="D26" s="164" t="s">
        <v>126</v>
      </c>
      <c r="E26" s="165">
        <v>17</v>
      </c>
      <c r="F26" s="166">
        <v>0</v>
      </c>
      <c r="G26" s="167">
        <f>ROUND(E26*F26,2)</f>
        <v>0</v>
      </c>
      <c r="H26" s="143"/>
      <c r="I26" s="143"/>
      <c r="J26" s="143"/>
      <c r="K26" s="143"/>
      <c r="L26" s="143"/>
      <c r="M26" s="143"/>
      <c r="N26" s="143"/>
      <c r="O26" s="143" t="s">
        <v>127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</row>
    <row r="27" spans="1:42" ht="12.75" outlineLevel="1">
      <c r="A27" s="150"/>
      <c r="B27" s="151"/>
      <c r="C27" s="177" t="s">
        <v>142</v>
      </c>
      <c r="D27" s="153"/>
      <c r="E27" s="154">
        <v>18</v>
      </c>
      <c r="F27" s="152"/>
      <c r="G27" s="152"/>
      <c r="H27" s="143"/>
      <c r="I27" s="143"/>
      <c r="J27" s="143"/>
      <c r="K27" s="143"/>
      <c r="L27" s="143"/>
      <c r="M27" s="143"/>
      <c r="N27" s="143"/>
      <c r="O27" s="143" t="s">
        <v>119</v>
      </c>
      <c r="P27" s="143">
        <v>0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</row>
    <row r="28" spans="1:42" ht="12.75" outlineLevel="1">
      <c r="A28" s="150"/>
      <c r="B28" s="151"/>
      <c r="C28" s="177" t="s">
        <v>143</v>
      </c>
      <c r="D28" s="153"/>
      <c r="E28" s="154">
        <v>-1</v>
      </c>
      <c r="F28" s="152"/>
      <c r="G28" s="152"/>
      <c r="H28" s="143"/>
      <c r="I28" s="143"/>
      <c r="J28" s="143"/>
      <c r="K28" s="143"/>
      <c r="L28" s="143"/>
      <c r="M28" s="143"/>
      <c r="N28" s="143"/>
      <c r="O28" s="143" t="s">
        <v>119</v>
      </c>
      <c r="P28" s="143">
        <v>0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</row>
    <row r="29" spans="1:42" ht="20.25" outlineLevel="1">
      <c r="A29" s="162">
        <v>7</v>
      </c>
      <c r="B29" s="163" t="s">
        <v>144</v>
      </c>
      <c r="C29" s="176" t="s">
        <v>145</v>
      </c>
      <c r="D29" s="164" t="s">
        <v>126</v>
      </c>
      <c r="E29" s="165">
        <v>0.9</v>
      </c>
      <c r="F29" s="166">
        <v>0</v>
      </c>
      <c r="G29" s="167">
        <f>ROUND(E29*F29,2)</f>
        <v>0</v>
      </c>
      <c r="H29" s="143"/>
      <c r="I29" s="143"/>
      <c r="J29" s="143"/>
      <c r="K29" s="143"/>
      <c r="L29" s="143"/>
      <c r="M29" s="143"/>
      <c r="N29" s="143"/>
      <c r="O29" s="143" t="s">
        <v>127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</row>
    <row r="30" spans="1:42" ht="12.75" outlineLevel="1">
      <c r="A30" s="150"/>
      <c r="B30" s="151"/>
      <c r="C30" s="177" t="s">
        <v>146</v>
      </c>
      <c r="D30" s="153"/>
      <c r="E30" s="154">
        <v>0.9</v>
      </c>
      <c r="F30" s="152"/>
      <c r="G30" s="152"/>
      <c r="H30" s="143"/>
      <c r="I30" s="143"/>
      <c r="J30" s="143"/>
      <c r="K30" s="143"/>
      <c r="L30" s="143"/>
      <c r="M30" s="143"/>
      <c r="N30" s="143"/>
      <c r="O30" s="143" t="s">
        <v>119</v>
      </c>
      <c r="P30" s="143">
        <v>0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</row>
    <row r="31" spans="1:15" ht="12.75">
      <c r="A31" s="157" t="s">
        <v>112</v>
      </c>
      <c r="B31" s="158" t="s">
        <v>58</v>
      </c>
      <c r="C31" s="175" t="s">
        <v>59</v>
      </c>
      <c r="D31" s="159"/>
      <c r="E31" s="160"/>
      <c r="F31" s="161"/>
      <c r="G31" s="161">
        <f>SUMIF(O32:O33,"&lt;&gt;NOR",G32:G33)</f>
        <v>0</v>
      </c>
      <c r="O31" t="s">
        <v>113</v>
      </c>
    </row>
    <row r="32" spans="1:42" ht="20.25" outlineLevel="1">
      <c r="A32" s="162">
        <v>8</v>
      </c>
      <c r="B32" s="163" t="s">
        <v>147</v>
      </c>
      <c r="C32" s="176" t="s">
        <v>148</v>
      </c>
      <c r="D32" s="164" t="s">
        <v>126</v>
      </c>
      <c r="E32" s="165">
        <v>18.75</v>
      </c>
      <c r="F32" s="166">
        <v>0</v>
      </c>
      <c r="G32" s="167">
        <f>ROUND(E32*F32,2)</f>
        <v>0</v>
      </c>
      <c r="H32" s="143"/>
      <c r="I32" s="143"/>
      <c r="J32" s="143"/>
      <c r="K32" s="143"/>
      <c r="L32" s="143"/>
      <c r="M32" s="143"/>
      <c r="N32" s="143"/>
      <c r="O32" s="143" t="s">
        <v>127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1:42" ht="12.75" outlineLevel="1">
      <c r="A33" s="150"/>
      <c r="B33" s="151"/>
      <c r="C33" s="177" t="s">
        <v>128</v>
      </c>
      <c r="D33" s="153"/>
      <c r="E33" s="154">
        <v>18.75</v>
      </c>
      <c r="F33" s="152"/>
      <c r="G33" s="152"/>
      <c r="H33" s="143"/>
      <c r="I33" s="143"/>
      <c r="J33" s="143"/>
      <c r="K33" s="143"/>
      <c r="L33" s="143"/>
      <c r="M33" s="143"/>
      <c r="N33" s="143"/>
      <c r="O33" s="143" t="s">
        <v>119</v>
      </c>
      <c r="P33" s="143">
        <v>0</v>
      </c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</row>
    <row r="34" spans="1:15" ht="12.75">
      <c r="A34" s="157" t="s">
        <v>112</v>
      </c>
      <c r="B34" s="158" t="s">
        <v>60</v>
      </c>
      <c r="C34" s="175" t="s">
        <v>61</v>
      </c>
      <c r="D34" s="159"/>
      <c r="E34" s="160"/>
      <c r="F34" s="161"/>
      <c r="G34" s="161">
        <f>SUMIF(O35:O35,"&lt;&gt;NOR",G35:G35)</f>
        <v>0</v>
      </c>
      <c r="O34" t="s">
        <v>113</v>
      </c>
    </row>
    <row r="35" spans="1:42" ht="20.25" outlineLevel="1">
      <c r="A35" s="168">
        <v>9</v>
      </c>
      <c r="B35" s="169" t="s">
        <v>149</v>
      </c>
      <c r="C35" s="179" t="s">
        <v>150</v>
      </c>
      <c r="D35" s="170" t="s">
        <v>151</v>
      </c>
      <c r="E35" s="171">
        <v>1</v>
      </c>
      <c r="F35" s="172">
        <v>0</v>
      </c>
      <c r="G35" s="173">
        <f>ROUND(E35*F35,2)</f>
        <v>0</v>
      </c>
      <c r="H35" s="143"/>
      <c r="I35" s="143"/>
      <c r="J35" s="143"/>
      <c r="K35" s="143"/>
      <c r="L35" s="143"/>
      <c r="M35" s="143"/>
      <c r="N35" s="143"/>
      <c r="O35" s="143" t="s">
        <v>127</v>
      </c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</row>
    <row r="36" spans="1:15" ht="12.75">
      <c r="A36" s="157" t="s">
        <v>112</v>
      </c>
      <c r="B36" s="158" t="s">
        <v>62</v>
      </c>
      <c r="C36" s="175" t="s">
        <v>63</v>
      </c>
      <c r="D36" s="159"/>
      <c r="E36" s="160"/>
      <c r="F36" s="161"/>
      <c r="G36" s="161">
        <f>SUMIF(O37:O38,"&lt;&gt;NOR",G37:G38)</f>
        <v>0</v>
      </c>
      <c r="O36" t="s">
        <v>113</v>
      </c>
    </row>
    <row r="37" spans="1:42" ht="12.75" outlineLevel="1">
      <c r="A37" s="162">
        <v>10</v>
      </c>
      <c r="B37" s="163" t="s">
        <v>152</v>
      </c>
      <c r="C37" s="176" t="s">
        <v>153</v>
      </c>
      <c r="D37" s="164" t="s">
        <v>126</v>
      </c>
      <c r="E37" s="165">
        <v>18.75</v>
      </c>
      <c r="F37" s="166">
        <v>0</v>
      </c>
      <c r="G37" s="167">
        <f>ROUND(E37*F37,2)</f>
        <v>0</v>
      </c>
      <c r="H37" s="143"/>
      <c r="I37" s="143"/>
      <c r="J37" s="143"/>
      <c r="K37" s="143"/>
      <c r="L37" s="143"/>
      <c r="M37" s="143"/>
      <c r="N37" s="143"/>
      <c r="O37" s="143" t="s">
        <v>127</v>
      </c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</row>
    <row r="38" spans="1:42" ht="12.75" outlineLevel="1">
      <c r="A38" s="150"/>
      <c r="B38" s="151"/>
      <c r="C38" s="177" t="s">
        <v>128</v>
      </c>
      <c r="D38" s="153"/>
      <c r="E38" s="154">
        <v>18.75</v>
      </c>
      <c r="F38" s="152"/>
      <c r="G38" s="152"/>
      <c r="H38" s="143"/>
      <c r="I38" s="143"/>
      <c r="J38" s="143"/>
      <c r="K38" s="143"/>
      <c r="L38" s="143"/>
      <c r="M38" s="143"/>
      <c r="N38" s="143"/>
      <c r="O38" s="143" t="s">
        <v>119</v>
      </c>
      <c r="P38" s="143">
        <v>0</v>
      </c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</row>
    <row r="39" spans="1:15" ht="26.25">
      <c r="A39" s="157" t="s">
        <v>112</v>
      </c>
      <c r="B39" s="158" t="s">
        <v>64</v>
      </c>
      <c r="C39" s="175" t="s">
        <v>65</v>
      </c>
      <c r="D39" s="159"/>
      <c r="E39" s="160"/>
      <c r="F39" s="161"/>
      <c r="G39" s="161">
        <f>SUMIF(O40:O48,"&lt;&gt;NOR",G40:G48)</f>
        <v>0</v>
      </c>
      <c r="O39" t="s">
        <v>113</v>
      </c>
    </row>
    <row r="40" spans="1:42" ht="12.75" outlineLevel="1">
      <c r="A40" s="162">
        <v>11</v>
      </c>
      <c r="B40" s="163" t="s">
        <v>154</v>
      </c>
      <c r="C40" s="176" t="s">
        <v>155</v>
      </c>
      <c r="D40" s="164" t="s">
        <v>126</v>
      </c>
      <c r="E40" s="165">
        <v>18.75</v>
      </c>
      <c r="F40" s="166">
        <v>0</v>
      </c>
      <c r="G40" s="167">
        <f>ROUND(E40*F40,2)</f>
        <v>0</v>
      </c>
      <c r="H40" s="143"/>
      <c r="I40" s="143"/>
      <c r="J40" s="143"/>
      <c r="K40" s="143"/>
      <c r="L40" s="143"/>
      <c r="M40" s="143"/>
      <c r="N40" s="143"/>
      <c r="O40" s="143" t="s">
        <v>127</v>
      </c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</row>
    <row r="41" spans="1:42" ht="12.75" outlineLevel="1">
      <c r="A41" s="150"/>
      <c r="B41" s="151"/>
      <c r="C41" s="177" t="s">
        <v>156</v>
      </c>
      <c r="D41" s="153"/>
      <c r="E41" s="154">
        <v>18.75</v>
      </c>
      <c r="F41" s="152"/>
      <c r="G41" s="152"/>
      <c r="H41" s="143"/>
      <c r="I41" s="143"/>
      <c r="J41" s="143"/>
      <c r="K41" s="143"/>
      <c r="L41" s="143"/>
      <c r="M41" s="143"/>
      <c r="N41" s="143"/>
      <c r="O41" s="143" t="s">
        <v>119</v>
      </c>
      <c r="P41" s="143">
        <v>0</v>
      </c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ht="20.25" outlineLevel="1">
      <c r="A42" s="162">
        <v>12</v>
      </c>
      <c r="B42" s="163" t="s">
        <v>157</v>
      </c>
      <c r="C42" s="176" t="s">
        <v>158</v>
      </c>
      <c r="D42" s="164" t="s">
        <v>159</v>
      </c>
      <c r="E42" s="165">
        <v>39.1</v>
      </c>
      <c r="F42" s="166">
        <v>0</v>
      </c>
      <c r="G42" s="167">
        <f>ROUND(E42*F42,2)</f>
        <v>0</v>
      </c>
      <c r="H42" s="143"/>
      <c r="I42" s="143"/>
      <c r="J42" s="143"/>
      <c r="K42" s="143"/>
      <c r="L42" s="143"/>
      <c r="M42" s="143"/>
      <c r="N42" s="143"/>
      <c r="O42" s="143" t="s">
        <v>127</v>
      </c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</row>
    <row r="43" spans="1:42" ht="12.75" outlineLevel="1">
      <c r="A43" s="150"/>
      <c r="B43" s="151"/>
      <c r="C43" s="177" t="s">
        <v>160</v>
      </c>
      <c r="D43" s="153"/>
      <c r="E43" s="154">
        <v>40</v>
      </c>
      <c r="F43" s="152"/>
      <c r="G43" s="152"/>
      <c r="H43" s="143"/>
      <c r="I43" s="143"/>
      <c r="J43" s="143"/>
      <c r="K43" s="143"/>
      <c r="L43" s="143"/>
      <c r="M43" s="143"/>
      <c r="N43" s="143"/>
      <c r="O43" s="143" t="s">
        <v>119</v>
      </c>
      <c r="P43" s="143">
        <v>0</v>
      </c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</row>
    <row r="44" spans="1:42" ht="12.75" outlineLevel="1">
      <c r="A44" s="150"/>
      <c r="B44" s="151"/>
      <c r="C44" s="177" t="s">
        <v>161</v>
      </c>
      <c r="D44" s="153"/>
      <c r="E44" s="154">
        <v>-0.9</v>
      </c>
      <c r="F44" s="152"/>
      <c r="G44" s="152"/>
      <c r="H44" s="143"/>
      <c r="I44" s="143"/>
      <c r="J44" s="143"/>
      <c r="K44" s="143"/>
      <c r="L44" s="143"/>
      <c r="M44" s="143"/>
      <c r="N44" s="143"/>
      <c r="O44" s="143" t="s">
        <v>119</v>
      </c>
      <c r="P44" s="143">
        <v>0</v>
      </c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</row>
    <row r="45" spans="1:42" ht="12.75" outlineLevel="1">
      <c r="A45" s="162">
        <v>13</v>
      </c>
      <c r="B45" s="163" t="s">
        <v>114</v>
      </c>
      <c r="C45" s="176" t="s">
        <v>115</v>
      </c>
      <c r="D45" s="164" t="s">
        <v>116</v>
      </c>
      <c r="E45" s="165">
        <v>17</v>
      </c>
      <c r="F45" s="166">
        <v>0</v>
      </c>
      <c r="G45" s="167">
        <f>ROUND(E45*F45,2)</f>
        <v>0</v>
      </c>
      <c r="H45" s="143"/>
      <c r="I45" s="143"/>
      <c r="J45" s="143"/>
      <c r="K45" s="143"/>
      <c r="L45" s="143"/>
      <c r="M45" s="143"/>
      <c r="N45" s="143"/>
      <c r="O45" s="143" t="s">
        <v>117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</row>
    <row r="46" spans="1:42" ht="12.75" outlineLevel="1">
      <c r="A46" s="150"/>
      <c r="B46" s="151"/>
      <c r="C46" s="177" t="s">
        <v>118</v>
      </c>
      <c r="D46" s="153"/>
      <c r="E46" s="154">
        <v>17</v>
      </c>
      <c r="F46" s="152"/>
      <c r="G46" s="152"/>
      <c r="H46" s="143"/>
      <c r="I46" s="143"/>
      <c r="J46" s="143"/>
      <c r="K46" s="143"/>
      <c r="L46" s="143"/>
      <c r="M46" s="143"/>
      <c r="N46" s="143"/>
      <c r="O46" s="143" t="s">
        <v>119</v>
      </c>
      <c r="P46" s="143">
        <v>0</v>
      </c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</row>
    <row r="47" spans="1:42" ht="12.75" outlineLevel="1">
      <c r="A47" s="150"/>
      <c r="B47" s="151"/>
      <c r="C47" s="177" t="s">
        <v>120</v>
      </c>
      <c r="D47" s="153"/>
      <c r="E47" s="154"/>
      <c r="F47" s="152"/>
      <c r="G47" s="152"/>
      <c r="H47" s="143"/>
      <c r="I47" s="143"/>
      <c r="J47" s="143"/>
      <c r="K47" s="143"/>
      <c r="L47" s="143"/>
      <c r="M47" s="143"/>
      <c r="N47" s="143"/>
      <c r="O47" s="143" t="s">
        <v>119</v>
      </c>
      <c r="P47" s="143">
        <v>0</v>
      </c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</row>
    <row r="48" spans="1:42" ht="12.75" outlineLevel="1">
      <c r="A48" s="150"/>
      <c r="B48" s="151"/>
      <c r="C48" s="177" t="s">
        <v>162</v>
      </c>
      <c r="D48" s="153"/>
      <c r="E48" s="154"/>
      <c r="F48" s="152"/>
      <c r="G48" s="152"/>
      <c r="H48" s="143"/>
      <c r="I48" s="143"/>
      <c r="J48" s="143"/>
      <c r="K48" s="143"/>
      <c r="L48" s="143"/>
      <c r="M48" s="143"/>
      <c r="N48" s="143"/>
      <c r="O48" s="143" t="s">
        <v>119</v>
      </c>
      <c r="P48" s="143">
        <v>0</v>
      </c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</row>
    <row r="49" spans="1:15" ht="12.75">
      <c r="A49" s="157" t="s">
        <v>112</v>
      </c>
      <c r="B49" s="158" t="s">
        <v>66</v>
      </c>
      <c r="C49" s="175" t="s">
        <v>67</v>
      </c>
      <c r="D49" s="159"/>
      <c r="E49" s="160"/>
      <c r="F49" s="161"/>
      <c r="G49" s="161">
        <f>SUMIF(O50:O58,"&lt;&gt;NOR",G50:G58)</f>
        <v>0</v>
      </c>
      <c r="O49" t="s">
        <v>113</v>
      </c>
    </row>
    <row r="50" spans="1:42" ht="20.25" outlineLevel="1">
      <c r="A50" s="162">
        <v>14</v>
      </c>
      <c r="B50" s="163" t="s">
        <v>163</v>
      </c>
      <c r="C50" s="176" t="s">
        <v>164</v>
      </c>
      <c r="D50" s="164" t="s">
        <v>126</v>
      </c>
      <c r="E50" s="165">
        <v>18.75</v>
      </c>
      <c r="F50" s="166">
        <v>0</v>
      </c>
      <c r="G50" s="167">
        <f>ROUND(E50*F50,2)</f>
        <v>0</v>
      </c>
      <c r="H50" s="143"/>
      <c r="I50" s="143"/>
      <c r="J50" s="143"/>
      <c r="K50" s="143"/>
      <c r="L50" s="143"/>
      <c r="M50" s="143"/>
      <c r="N50" s="143"/>
      <c r="O50" s="143" t="s">
        <v>127</v>
      </c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</row>
    <row r="51" spans="1:42" ht="12.75" outlineLevel="1">
      <c r="A51" s="150"/>
      <c r="B51" s="151"/>
      <c r="C51" s="177" t="s">
        <v>156</v>
      </c>
      <c r="D51" s="153"/>
      <c r="E51" s="154">
        <v>18.75</v>
      </c>
      <c r="F51" s="152"/>
      <c r="G51" s="152"/>
      <c r="H51" s="143"/>
      <c r="I51" s="143"/>
      <c r="J51" s="143"/>
      <c r="K51" s="143"/>
      <c r="L51" s="143"/>
      <c r="M51" s="143"/>
      <c r="N51" s="143"/>
      <c r="O51" s="143" t="s">
        <v>119</v>
      </c>
      <c r="P51" s="143">
        <v>0</v>
      </c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</row>
    <row r="52" spans="1:42" ht="12.75" outlineLevel="1">
      <c r="A52" s="168">
        <v>15</v>
      </c>
      <c r="B52" s="169" t="s">
        <v>165</v>
      </c>
      <c r="C52" s="179" t="s">
        <v>166</v>
      </c>
      <c r="D52" s="170" t="s">
        <v>151</v>
      </c>
      <c r="E52" s="171">
        <v>1</v>
      </c>
      <c r="F52" s="172">
        <v>0</v>
      </c>
      <c r="G52" s="173">
        <f>ROUND(E52*F52,2)</f>
        <v>0</v>
      </c>
      <c r="H52" s="143"/>
      <c r="I52" s="143"/>
      <c r="J52" s="143"/>
      <c r="K52" s="143"/>
      <c r="L52" s="143"/>
      <c r="M52" s="143"/>
      <c r="N52" s="143"/>
      <c r="O52" s="143" t="s">
        <v>127</v>
      </c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</row>
    <row r="53" spans="1:42" ht="12.75" outlineLevel="1">
      <c r="A53" s="162">
        <v>16</v>
      </c>
      <c r="B53" s="163" t="s">
        <v>167</v>
      </c>
      <c r="C53" s="176" t="s">
        <v>168</v>
      </c>
      <c r="D53" s="164" t="s">
        <v>126</v>
      </c>
      <c r="E53" s="165">
        <v>1.8</v>
      </c>
      <c r="F53" s="166">
        <v>0</v>
      </c>
      <c r="G53" s="167">
        <f>ROUND(E53*F53,2)</f>
        <v>0</v>
      </c>
      <c r="H53" s="143"/>
      <c r="I53" s="143"/>
      <c r="J53" s="143"/>
      <c r="K53" s="143"/>
      <c r="L53" s="143"/>
      <c r="M53" s="143"/>
      <c r="N53" s="143"/>
      <c r="O53" s="143" t="s">
        <v>127</v>
      </c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</row>
    <row r="54" spans="1:42" ht="12.75" outlineLevel="1">
      <c r="A54" s="150"/>
      <c r="B54" s="151"/>
      <c r="C54" s="177" t="s">
        <v>169</v>
      </c>
      <c r="D54" s="153"/>
      <c r="E54" s="154">
        <v>1.8</v>
      </c>
      <c r="F54" s="152"/>
      <c r="G54" s="152"/>
      <c r="H54" s="143"/>
      <c r="I54" s="143"/>
      <c r="J54" s="143"/>
      <c r="K54" s="143"/>
      <c r="L54" s="143"/>
      <c r="M54" s="143"/>
      <c r="N54" s="143"/>
      <c r="O54" s="143" t="s">
        <v>119</v>
      </c>
      <c r="P54" s="143">
        <v>0</v>
      </c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</row>
    <row r="55" spans="1:42" ht="12.75" outlineLevel="1">
      <c r="A55" s="162">
        <v>17</v>
      </c>
      <c r="B55" s="163" t="s">
        <v>114</v>
      </c>
      <c r="C55" s="176" t="s">
        <v>115</v>
      </c>
      <c r="D55" s="164" t="s">
        <v>116</v>
      </c>
      <c r="E55" s="165">
        <v>34</v>
      </c>
      <c r="F55" s="166">
        <v>0</v>
      </c>
      <c r="G55" s="167">
        <f>ROUND(E55*F55,2)</f>
        <v>0</v>
      </c>
      <c r="H55" s="143"/>
      <c r="I55" s="143"/>
      <c r="J55" s="143"/>
      <c r="K55" s="143"/>
      <c r="L55" s="143"/>
      <c r="M55" s="143"/>
      <c r="N55" s="143"/>
      <c r="O55" s="143" t="s">
        <v>117</v>
      </c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</row>
    <row r="56" spans="1:42" ht="12.75" outlineLevel="1">
      <c r="A56" s="150"/>
      <c r="B56" s="151"/>
      <c r="C56" s="177" t="s">
        <v>170</v>
      </c>
      <c r="D56" s="153"/>
      <c r="E56" s="154">
        <v>34</v>
      </c>
      <c r="F56" s="152"/>
      <c r="G56" s="152"/>
      <c r="H56" s="143"/>
      <c r="I56" s="143"/>
      <c r="J56" s="143"/>
      <c r="K56" s="143"/>
      <c r="L56" s="143"/>
      <c r="M56" s="143"/>
      <c r="N56" s="143"/>
      <c r="O56" s="143" t="s">
        <v>119</v>
      </c>
      <c r="P56" s="143">
        <v>0</v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</row>
    <row r="57" spans="1:42" ht="12.75" outlineLevel="1">
      <c r="A57" s="150"/>
      <c r="B57" s="151"/>
      <c r="C57" s="177" t="s">
        <v>171</v>
      </c>
      <c r="D57" s="153"/>
      <c r="E57" s="154"/>
      <c r="F57" s="152"/>
      <c r="G57" s="152"/>
      <c r="H57" s="143"/>
      <c r="I57" s="143"/>
      <c r="J57" s="143"/>
      <c r="K57" s="143"/>
      <c r="L57" s="143"/>
      <c r="M57" s="143"/>
      <c r="N57" s="143"/>
      <c r="O57" s="143" t="s">
        <v>119</v>
      </c>
      <c r="P57" s="143">
        <v>0</v>
      </c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</row>
    <row r="58" spans="1:42" ht="12.75" outlineLevel="1">
      <c r="A58" s="150"/>
      <c r="B58" s="151"/>
      <c r="C58" s="177" t="s">
        <v>172</v>
      </c>
      <c r="D58" s="153"/>
      <c r="E58" s="154"/>
      <c r="F58" s="152"/>
      <c r="G58" s="152"/>
      <c r="H58" s="143"/>
      <c r="I58" s="143"/>
      <c r="J58" s="143"/>
      <c r="K58" s="143"/>
      <c r="L58" s="143"/>
      <c r="M58" s="143"/>
      <c r="N58" s="143"/>
      <c r="O58" s="143" t="s">
        <v>119</v>
      </c>
      <c r="P58" s="143">
        <v>0</v>
      </c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</row>
    <row r="59" spans="1:15" ht="12.75">
      <c r="A59" s="157" t="s">
        <v>112</v>
      </c>
      <c r="B59" s="158" t="s">
        <v>68</v>
      </c>
      <c r="C59" s="175" t="s">
        <v>69</v>
      </c>
      <c r="D59" s="159"/>
      <c r="E59" s="160"/>
      <c r="F59" s="161"/>
      <c r="G59" s="161">
        <f>SUMIF(O60:O70,"&lt;&gt;NOR",G60:G70)</f>
        <v>0</v>
      </c>
      <c r="O59" t="s">
        <v>113</v>
      </c>
    </row>
    <row r="60" spans="1:42" ht="12.75" outlineLevel="1">
      <c r="A60" s="162">
        <v>18</v>
      </c>
      <c r="B60" s="163" t="s">
        <v>173</v>
      </c>
      <c r="C60" s="176" t="s">
        <v>174</v>
      </c>
      <c r="D60" s="164" t="s">
        <v>126</v>
      </c>
      <c r="E60" s="165">
        <v>33.1</v>
      </c>
      <c r="F60" s="166">
        <v>0</v>
      </c>
      <c r="G60" s="167">
        <f>ROUND(E60*F60,2)</f>
        <v>0</v>
      </c>
      <c r="H60" s="143"/>
      <c r="I60" s="143"/>
      <c r="J60" s="143"/>
      <c r="K60" s="143"/>
      <c r="L60" s="143"/>
      <c r="M60" s="143"/>
      <c r="N60" s="143"/>
      <c r="O60" s="143" t="s">
        <v>127</v>
      </c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</row>
    <row r="61" spans="1:42" ht="12.75" outlineLevel="1">
      <c r="A61" s="150"/>
      <c r="B61" s="151"/>
      <c r="C61" s="177" t="s">
        <v>175</v>
      </c>
      <c r="D61" s="153"/>
      <c r="E61" s="154">
        <v>35</v>
      </c>
      <c r="F61" s="152"/>
      <c r="G61" s="152"/>
      <c r="H61" s="143"/>
      <c r="I61" s="143"/>
      <c r="J61" s="143"/>
      <c r="K61" s="143"/>
      <c r="L61" s="143"/>
      <c r="M61" s="143"/>
      <c r="N61" s="143"/>
      <c r="O61" s="143" t="s">
        <v>119</v>
      </c>
      <c r="P61" s="143">
        <v>0</v>
      </c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</row>
    <row r="62" spans="1:42" ht="12.75" outlineLevel="1">
      <c r="A62" s="150"/>
      <c r="B62" s="151"/>
      <c r="C62" s="177" t="s">
        <v>176</v>
      </c>
      <c r="D62" s="153"/>
      <c r="E62" s="154">
        <v>-1.8</v>
      </c>
      <c r="F62" s="152"/>
      <c r="G62" s="152"/>
      <c r="H62" s="143"/>
      <c r="I62" s="143"/>
      <c r="J62" s="143"/>
      <c r="K62" s="143"/>
      <c r="L62" s="143"/>
      <c r="M62" s="143"/>
      <c r="N62" s="143"/>
      <c r="O62" s="143" t="s">
        <v>119</v>
      </c>
      <c r="P62" s="143">
        <v>0</v>
      </c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</row>
    <row r="63" spans="1:42" ht="12.75" outlineLevel="1">
      <c r="A63" s="150"/>
      <c r="B63" s="151"/>
      <c r="C63" s="177" t="s">
        <v>177</v>
      </c>
      <c r="D63" s="153"/>
      <c r="E63" s="154">
        <v>-1</v>
      </c>
      <c r="F63" s="152"/>
      <c r="G63" s="152"/>
      <c r="H63" s="143"/>
      <c r="I63" s="143"/>
      <c r="J63" s="143"/>
      <c r="K63" s="143"/>
      <c r="L63" s="143"/>
      <c r="M63" s="143"/>
      <c r="N63" s="143"/>
      <c r="O63" s="143" t="s">
        <v>119</v>
      </c>
      <c r="P63" s="143">
        <v>0</v>
      </c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</row>
    <row r="64" spans="1:42" ht="12.75" outlineLevel="1">
      <c r="A64" s="150"/>
      <c r="B64" s="151"/>
      <c r="C64" s="177" t="s">
        <v>178</v>
      </c>
      <c r="D64" s="153"/>
      <c r="E64" s="154"/>
      <c r="F64" s="152"/>
      <c r="G64" s="152"/>
      <c r="H64" s="143"/>
      <c r="I64" s="143"/>
      <c r="J64" s="143"/>
      <c r="K64" s="143"/>
      <c r="L64" s="143"/>
      <c r="M64" s="143"/>
      <c r="N64" s="143"/>
      <c r="O64" s="143" t="s">
        <v>119</v>
      </c>
      <c r="P64" s="143">
        <v>0</v>
      </c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</row>
    <row r="65" spans="1:42" ht="12.75" outlineLevel="1">
      <c r="A65" s="150"/>
      <c r="B65" s="151"/>
      <c r="C65" s="177" t="s">
        <v>146</v>
      </c>
      <c r="D65" s="153"/>
      <c r="E65" s="154">
        <v>0.9</v>
      </c>
      <c r="F65" s="152"/>
      <c r="G65" s="152"/>
      <c r="H65" s="143"/>
      <c r="I65" s="143"/>
      <c r="J65" s="143"/>
      <c r="K65" s="143"/>
      <c r="L65" s="143"/>
      <c r="M65" s="143"/>
      <c r="N65" s="143"/>
      <c r="O65" s="143" t="s">
        <v>119</v>
      </c>
      <c r="P65" s="143">
        <v>0</v>
      </c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</row>
    <row r="66" spans="1:42" ht="12.75" outlineLevel="1">
      <c r="A66" s="162">
        <v>19</v>
      </c>
      <c r="B66" s="163" t="s">
        <v>179</v>
      </c>
      <c r="C66" s="176" t="s">
        <v>180</v>
      </c>
      <c r="D66" s="164" t="s">
        <v>126</v>
      </c>
      <c r="E66" s="165">
        <v>33.425</v>
      </c>
      <c r="F66" s="166">
        <v>0</v>
      </c>
      <c r="G66" s="167">
        <f>ROUND(E66*F66,2)</f>
        <v>0</v>
      </c>
      <c r="H66" s="143"/>
      <c r="I66" s="143"/>
      <c r="J66" s="143"/>
      <c r="K66" s="143"/>
      <c r="L66" s="143"/>
      <c r="M66" s="143"/>
      <c r="N66" s="143"/>
      <c r="O66" s="143" t="s">
        <v>127</v>
      </c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</row>
    <row r="67" spans="1:42" ht="12.75" outlineLevel="1">
      <c r="A67" s="150"/>
      <c r="B67" s="151"/>
      <c r="C67" s="177" t="s">
        <v>181</v>
      </c>
      <c r="D67" s="153"/>
      <c r="E67" s="154">
        <v>35</v>
      </c>
      <c r="F67" s="152"/>
      <c r="G67" s="152"/>
      <c r="H67" s="143"/>
      <c r="I67" s="143"/>
      <c r="J67" s="143"/>
      <c r="K67" s="143"/>
      <c r="L67" s="143"/>
      <c r="M67" s="143"/>
      <c r="N67" s="143"/>
      <c r="O67" s="143" t="s">
        <v>119</v>
      </c>
      <c r="P67" s="143">
        <v>0</v>
      </c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</row>
    <row r="68" spans="1:42" ht="12.75" outlineLevel="1">
      <c r="A68" s="150"/>
      <c r="B68" s="151"/>
      <c r="C68" s="177" t="s">
        <v>182</v>
      </c>
      <c r="D68" s="153"/>
      <c r="E68" s="154">
        <v>-1.57</v>
      </c>
      <c r="F68" s="152"/>
      <c r="G68" s="152"/>
      <c r="H68" s="143"/>
      <c r="I68" s="143"/>
      <c r="J68" s="143"/>
      <c r="K68" s="143"/>
      <c r="L68" s="143"/>
      <c r="M68" s="143"/>
      <c r="N68" s="143"/>
      <c r="O68" s="143" t="s">
        <v>119</v>
      </c>
      <c r="P68" s="143">
        <v>0</v>
      </c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</row>
    <row r="69" spans="1:42" ht="12.75" outlineLevel="1">
      <c r="A69" s="150"/>
      <c r="B69" s="151"/>
      <c r="C69" s="177" t="s">
        <v>120</v>
      </c>
      <c r="D69" s="153"/>
      <c r="E69" s="154"/>
      <c r="F69" s="152"/>
      <c r="G69" s="152"/>
      <c r="H69" s="143"/>
      <c r="I69" s="143"/>
      <c r="J69" s="143"/>
      <c r="K69" s="143"/>
      <c r="L69" s="143"/>
      <c r="M69" s="143"/>
      <c r="N69" s="143"/>
      <c r="O69" s="143" t="s">
        <v>119</v>
      </c>
      <c r="P69" s="143">
        <v>0</v>
      </c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</row>
    <row r="70" spans="1:42" ht="12.75" outlineLevel="1">
      <c r="A70" s="150"/>
      <c r="B70" s="151"/>
      <c r="C70" s="177" t="s">
        <v>183</v>
      </c>
      <c r="D70" s="153"/>
      <c r="E70" s="154"/>
      <c r="F70" s="152"/>
      <c r="G70" s="152"/>
      <c r="H70" s="143"/>
      <c r="I70" s="143"/>
      <c r="J70" s="143"/>
      <c r="K70" s="143"/>
      <c r="L70" s="143"/>
      <c r="M70" s="143"/>
      <c r="N70" s="143"/>
      <c r="O70" s="143" t="s">
        <v>119</v>
      </c>
      <c r="P70" s="143">
        <v>0</v>
      </c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</row>
    <row r="71" spans="1:15" ht="12.75">
      <c r="A71" s="157" t="s">
        <v>112</v>
      </c>
      <c r="B71" s="158" t="s">
        <v>70</v>
      </c>
      <c r="C71" s="175" t="s">
        <v>71</v>
      </c>
      <c r="D71" s="159"/>
      <c r="E71" s="160"/>
      <c r="F71" s="161"/>
      <c r="G71" s="161">
        <f>SUMIF(O72:O72,"&lt;&gt;NOR",G72:G72)</f>
        <v>0</v>
      </c>
      <c r="O71" t="s">
        <v>113</v>
      </c>
    </row>
    <row r="72" spans="1:42" ht="12.75" outlineLevel="1">
      <c r="A72" s="168">
        <v>20</v>
      </c>
      <c r="B72" s="169" t="s">
        <v>184</v>
      </c>
      <c r="C72" s="179" t="s">
        <v>185</v>
      </c>
      <c r="D72" s="170" t="s">
        <v>186</v>
      </c>
      <c r="E72" s="171">
        <v>2.23425</v>
      </c>
      <c r="F72" s="172">
        <v>0</v>
      </c>
      <c r="G72" s="173">
        <f>ROUND(E72*F72,2)</f>
        <v>0</v>
      </c>
      <c r="H72" s="143"/>
      <c r="I72" s="143"/>
      <c r="J72" s="143"/>
      <c r="K72" s="143"/>
      <c r="L72" s="143"/>
      <c r="M72" s="143"/>
      <c r="N72" s="143"/>
      <c r="O72" s="143" t="s">
        <v>127</v>
      </c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</row>
    <row r="73" spans="1:15" ht="12.75">
      <c r="A73" s="157" t="s">
        <v>112</v>
      </c>
      <c r="B73" s="158" t="s">
        <v>72</v>
      </c>
      <c r="C73" s="175" t="s">
        <v>73</v>
      </c>
      <c r="D73" s="159"/>
      <c r="E73" s="160"/>
      <c r="F73" s="161"/>
      <c r="G73" s="161">
        <f>SUMIF(O74:O74,"&lt;&gt;NOR",G74:G74)</f>
        <v>0</v>
      </c>
      <c r="O73" t="s">
        <v>113</v>
      </c>
    </row>
    <row r="74" spans="1:42" ht="12.75" outlineLevel="1">
      <c r="A74" s="168">
        <v>21</v>
      </c>
      <c r="B74" s="169" t="s">
        <v>187</v>
      </c>
      <c r="C74" s="179" t="s">
        <v>188</v>
      </c>
      <c r="D74" s="170" t="s">
        <v>189</v>
      </c>
      <c r="E74" s="171">
        <v>1</v>
      </c>
      <c r="F74" s="172">
        <v>0</v>
      </c>
      <c r="G74" s="173">
        <f>ROUND(E74*F74,2)</f>
        <v>0</v>
      </c>
      <c r="H74" s="143"/>
      <c r="I74" s="143"/>
      <c r="J74" s="143"/>
      <c r="K74" s="143"/>
      <c r="L74" s="143"/>
      <c r="M74" s="143"/>
      <c r="N74" s="143"/>
      <c r="O74" s="143" t="s">
        <v>190</v>
      </c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</row>
    <row r="75" spans="1:15" ht="12.75">
      <c r="A75" s="157" t="s">
        <v>112</v>
      </c>
      <c r="B75" s="158" t="s">
        <v>74</v>
      </c>
      <c r="C75" s="175" t="s">
        <v>75</v>
      </c>
      <c r="D75" s="159"/>
      <c r="E75" s="160"/>
      <c r="F75" s="161"/>
      <c r="G75" s="161">
        <f>SUMIF(O76:O76,"&lt;&gt;NOR",G76:G76)</f>
        <v>0</v>
      </c>
      <c r="O75" t="s">
        <v>113</v>
      </c>
    </row>
    <row r="76" spans="1:42" ht="12.75" outlineLevel="1">
      <c r="A76" s="168">
        <v>22</v>
      </c>
      <c r="B76" s="169" t="s">
        <v>191</v>
      </c>
      <c r="C76" s="179" t="s">
        <v>192</v>
      </c>
      <c r="D76" s="170" t="s">
        <v>189</v>
      </c>
      <c r="E76" s="171">
        <v>1</v>
      </c>
      <c r="F76" s="172">
        <v>0</v>
      </c>
      <c r="G76" s="173">
        <f>ROUND(E76*F76,2)</f>
        <v>0</v>
      </c>
      <c r="H76" s="143"/>
      <c r="I76" s="143"/>
      <c r="J76" s="143"/>
      <c r="K76" s="143"/>
      <c r="L76" s="143"/>
      <c r="M76" s="143"/>
      <c r="N76" s="143"/>
      <c r="O76" s="143" t="s">
        <v>190</v>
      </c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</row>
    <row r="77" spans="1:15" ht="12.75">
      <c r="A77" s="157" t="s">
        <v>112</v>
      </c>
      <c r="B77" s="158" t="s">
        <v>76</v>
      </c>
      <c r="C77" s="175" t="s">
        <v>77</v>
      </c>
      <c r="D77" s="159"/>
      <c r="E77" s="160"/>
      <c r="F77" s="161"/>
      <c r="G77" s="161">
        <f>SUMIF(O78:O82,"&lt;&gt;NOR",G78:G82)</f>
        <v>0</v>
      </c>
      <c r="O77" t="s">
        <v>113</v>
      </c>
    </row>
    <row r="78" spans="1:42" ht="12.75" outlineLevel="1">
      <c r="A78" s="168">
        <v>23</v>
      </c>
      <c r="B78" s="169" t="s">
        <v>193</v>
      </c>
      <c r="C78" s="179" t="s">
        <v>194</v>
      </c>
      <c r="D78" s="170" t="s">
        <v>189</v>
      </c>
      <c r="E78" s="171">
        <v>1</v>
      </c>
      <c r="F78" s="172">
        <v>0</v>
      </c>
      <c r="G78" s="173">
        <f>ROUND(E78*F78,2)</f>
        <v>0</v>
      </c>
      <c r="H78" s="143"/>
      <c r="I78" s="143"/>
      <c r="J78" s="143"/>
      <c r="K78" s="143"/>
      <c r="L78" s="143"/>
      <c r="M78" s="143"/>
      <c r="N78" s="143"/>
      <c r="O78" s="143" t="s">
        <v>190</v>
      </c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</row>
    <row r="79" spans="1:42" ht="12.75" outlineLevel="1">
      <c r="A79" s="168">
        <v>24</v>
      </c>
      <c r="B79" s="169" t="s">
        <v>195</v>
      </c>
      <c r="C79" s="179" t="s">
        <v>196</v>
      </c>
      <c r="D79" s="170" t="s">
        <v>189</v>
      </c>
      <c r="E79" s="171">
        <v>1</v>
      </c>
      <c r="F79" s="172">
        <v>0</v>
      </c>
      <c r="G79" s="173">
        <f>ROUND(E79*F79,2)</f>
        <v>0</v>
      </c>
      <c r="H79" s="143"/>
      <c r="I79" s="143"/>
      <c r="J79" s="143"/>
      <c r="K79" s="143"/>
      <c r="L79" s="143"/>
      <c r="M79" s="143"/>
      <c r="N79" s="143"/>
      <c r="O79" s="143" t="s">
        <v>190</v>
      </c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</row>
    <row r="80" spans="1:42" ht="12.75" outlineLevel="1">
      <c r="A80" s="168">
        <v>25</v>
      </c>
      <c r="B80" s="169" t="s">
        <v>197</v>
      </c>
      <c r="C80" s="179" t="s">
        <v>198</v>
      </c>
      <c r="D80" s="170" t="s">
        <v>151</v>
      </c>
      <c r="E80" s="171">
        <v>1</v>
      </c>
      <c r="F80" s="172">
        <v>0</v>
      </c>
      <c r="G80" s="173">
        <f>ROUND(E80*F80,2)</f>
        <v>0</v>
      </c>
      <c r="H80" s="143"/>
      <c r="I80" s="143"/>
      <c r="J80" s="143"/>
      <c r="K80" s="143"/>
      <c r="L80" s="143"/>
      <c r="M80" s="143"/>
      <c r="N80" s="143"/>
      <c r="O80" s="143" t="s">
        <v>190</v>
      </c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</row>
    <row r="81" spans="1:42" ht="12.75" outlineLevel="1">
      <c r="A81" s="168">
        <v>26</v>
      </c>
      <c r="B81" s="169" t="s">
        <v>199</v>
      </c>
      <c r="C81" s="179" t="s">
        <v>200</v>
      </c>
      <c r="D81" s="170" t="s">
        <v>151</v>
      </c>
      <c r="E81" s="171">
        <v>1</v>
      </c>
      <c r="F81" s="172">
        <v>0</v>
      </c>
      <c r="G81" s="173">
        <f>ROUND(E81*F81,2)</f>
        <v>0</v>
      </c>
      <c r="H81" s="143"/>
      <c r="I81" s="143"/>
      <c r="J81" s="143"/>
      <c r="K81" s="143"/>
      <c r="L81" s="143"/>
      <c r="M81" s="143"/>
      <c r="N81" s="143"/>
      <c r="O81" s="143" t="s">
        <v>131</v>
      </c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</row>
    <row r="82" spans="1:42" ht="12.75" outlineLevel="1">
      <c r="A82" s="168">
        <v>27</v>
      </c>
      <c r="B82" s="169" t="s">
        <v>201</v>
      </c>
      <c r="C82" s="179" t="s">
        <v>202</v>
      </c>
      <c r="D82" s="170" t="s">
        <v>151</v>
      </c>
      <c r="E82" s="171">
        <v>1</v>
      </c>
      <c r="F82" s="172">
        <v>0</v>
      </c>
      <c r="G82" s="173">
        <f>ROUND(E82*F82,2)</f>
        <v>0</v>
      </c>
      <c r="H82" s="143"/>
      <c r="I82" s="143"/>
      <c r="J82" s="143"/>
      <c r="K82" s="143"/>
      <c r="L82" s="143"/>
      <c r="M82" s="143"/>
      <c r="N82" s="143"/>
      <c r="O82" s="143" t="s">
        <v>131</v>
      </c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</row>
    <row r="83" spans="1:15" ht="12.75">
      <c r="A83" s="157" t="s">
        <v>112</v>
      </c>
      <c r="B83" s="158" t="s">
        <v>78</v>
      </c>
      <c r="C83" s="175" t="s">
        <v>79</v>
      </c>
      <c r="D83" s="159"/>
      <c r="E83" s="160"/>
      <c r="F83" s="161"/>
      <c r="G83" s="161">
        <f>SUMIF(O84:O86,"&lt;&gt;NOR",G84:G86)</f>
        <v>0</v>
      </c>
      <c r="O83" t="s">
        <v>113</v>
      </c>
    </row>
    <row r="84" spans="1:42" ht="12.75" outlineLevel="1">
      <c r="A84" s="168">
        <v>28</v>
      </c>
      <c r="B84" s="169" t="s">
        <v>203</v>
      </c>
      <c r="C84" s="179" t="s">
        <v>204</v>
      </c>
      <c r="D84" s="170" t="s">
        <v>151</v>
      </c>
      <c r="E84" s="171">
        <v>1</v>
      </c>
      <c r="F84" s="172">
        <v>0</v>
      </c>
      <c r="G84" s="173">
        <f>ROUND(E84*F84,2)</f>
        <v>0</v>
      </c>
      <c r="H84" s="143"/>
      <c r="I84" s="143"/>
      <c r="J84" s="143"/>
      <c r="K84" s="143"/>
      <c r="L84" s="143"/>
      <c r="M84" s="143"/>
      <c r="N84" s="143"/>
      <c r="O84" s="143" t="s">
        <v>190</v>
      </c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</row>
    <row r="85" spans="1:42" ht="12.75" outlineLevel="1">
      <c r="A85" s="168">
        <v>29</v>
      </c>
      <c r="B85" s="169" t="s">
        <v>205</v>
      </c>
      <c r="C85" s="179" t="s">
        <v>206</v>
      </c>
      <c r="D85" s="170" t="s">
        <v>151</v>
      </c>
      <c r="E85" s="171">
        <v>1</v>
      </c>
      <c r="F85" s="172">
        <v>0</v>
      </c>
      <c r="G85" s="173">
        <f>ROUND(E85*F85,2)</f>
        <v>0</v>
      </c>
      <c r="H85" s="143"/>
      <c r="I85" s="143"/>
      <c r="J85" s="143"/>
      <c r="K85" s="143"/>
      <c r="L85" s="143"/>
      <c r="M85" s="143"/>
      <c r="N85" s="143"/>
      <c r="O85" s="143" t="s">
        <v>131</v>
      </c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</row>
    <row r="86" spans="1:42" ht="12.75" outlineLevel="1">
      <c r="A86" s="168">
        <v>30</v>
      </c>
      <c r="B86" s="169" t="s">
        <v>207</v>
      </c>
      <c r="C86" s="179" t="s">
        <v>208</v>
      </c>
      <c r="D86" s="170" t="s">
        <v>186</v>
      </c>
      <c r="E86" s="171">
        <v>0.0175</v>
      </c>
      <c r="F86" s="172">
        <v>0</v>
      </c>
      <c r="G86" s="173">
        <f>ROUND(E86*F86,2)</f>
        <v>0</v>
      </c>
      <c r="H86" s="143"/>
      <c r="I86" s="143"/>
      <c r="J86" s="143"/>
      <c r="K86" s="143"/>
      <c r="L86" s="143"/>
      <c r="M86" s="143"/>
      <c r="N86" s="143"/>
      <c r="O86" s="143" t="s">
        <v>190</v>
      </c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</row>
    <row r="87" spans="1:15" ht="12.75">
      <c r="A87" s="157" t="s">
        <v>112</v>
      </c>
      <c r="B87" s="158" t="s">
        <v>80</v>
      </c>
      <c r="C87" s="175" t="s">
        <v>81</v>
      </c>
      <c r="D87" s="159"/>
      <c r="E87" s="160"/>
      <c r="F87" s="161"/>
      <c r="G87" s="161">
        <f>SUMIF(O88:O93,"&lt;&gt;NOR",G88:G93)</f>
        <v>0</v>
      </c>
      <c r="O87" t="s">
        <v>113</v>
      </c>
    </row>
    <row r="88" spans="1:42" ht="20.25" outlineLevel="1">
      <c r="A88" s="168">
        <v>31</v>
      </c>
      <c r="B88" s="169" t="s">
        <v>209</v>
      </c>
      <c r="C88" s="179" t="s">
        <v>210</v>
      </c>
      <c r="D88" s="170" t="s">
        <v>126</v>
      </c>
      <c r="E88" s="171">
        <v>18.75</v>
      </c>
      <c r="F88" s="172">
        <v>0</v>
      </c>
      <c r="G88" s="173">
        <f>ROUND(E88*F88,2)</f>
        <v>0</v>
      </c>
      <c r="H88" s="143"/>
      <c r="I88" s="143"/>
      <c r="J88" s="143"/>
      <c r="K88" s="143"/>
      <c r="L88" s="143"/>
      <c r="M88" s="143"/>
      <c r="N88" s="143"/>
      <c r="O88" s="143" t="s">
        <v>190</v>
      </c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</row>
    <row r="89" spans="1:42" ht="20.25" outlineLevel="1">
      <c r="A89" s="168">
        <v>32</v>
      </c>
      <c r="B89" s="169" t="s">
        <v>211</v>
      </c>
      <c r="C89" s="179" t="s">
        <v>212</v>
      </c>
      <c r="D89" s="170" t="s">
        <v>126</v>
      </c>
      <c r="E89" s="171">
        <v>18.75</v>
      </c>
      <c r="F89" s="172">
        <v>0</v>
      </c>
      <c r="G89" s="173">
        <f>ROUND(E89*F89,2)</f>
        <v>0</v>
      </c>
      <c r="H89" s="143"/>
      <c r="I89" s="143"/>
      <c r="J89" s="143"/>
      <c r="K89" s="143"/>
      <c r="L89" s="143"/>
      <c r="M89" s="143"/>
      <c r="N89" s="143"/>
      <c r="O89" s="143" t="s">
        <v>190</v>
      </c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</row>
    <row r="90" spans="1:42" ht="12.75" outlineLevel="1">
      <c r="A90" s="168">
        <v>33</v>
      </c>
      <c r="B90" s="169" t="s">
        <v>213</v>
      </c>
      <c r="C90" s="179" t="s">
        <v>214</v>
      </c>
      <c r="D90" s="170" t="s">
        <v>159</v>
      </c>
      <c r="E90" s="171">
        <v>0.9</v>
      </c>
      <c r="F90" s="172">
        <v>0</v>
      </c>
      <c r="G90" s="173">
        <f>ROUND(E90*F90,2)</f>
        <v>0</v>
      </c>
      <c r="H90" s="143"/>
      <c r="I90" s="143"/>
      <c r="J90" s="143"/>
      <c r="K90" s="143"/>
      <c r="L90" s="143"/>
      <c r="M90" s="143"/>
      <c r="N90" s="143"/>
      <c r="O90" s="143" t="s">
        <v>131</v>
      </c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</row>
    <row r="91" spans="1:42" ht="20.25" outlineLevel="1">
      <c r="A91" s="162">
        <v>34</v>
      </c>
      <c r="B91" s="163" t="s">
        <v>215</v>
      </c>
      <c r="C91" s="176" t="s">
        <v>216</v>
      </c>
      <c r="D91" s="164" t="s">
        <v>126</v>
      </c>
      <c r="E91" s="165">
        <v>19.6875</v>
      </c>
      <c r="F91" s="166">
        <v>0</v>
      </c>
      <c r="G91" s="167">
        <f>ROUND(E91*F91,2)</f>
        <v>0</v>
      </c>
      <c r="H91" s="143"/>
      <c r="I91" s="143"/>
      <c r="J91" s="143"/>
      <c r="K91" s="143"/>
      <c r="L91" s="143"/>
      <c r="M91" s="143"/>
      <c r="N91" s="143"/>
      <c r="O91" s="143" t="s">
        <v>217</v>
      </c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</row>
    <row r="92" spans="1:42" ht="12.75" outlineLevel="1">
      <c r="A92" s="150"/>
      <c r="B92" s="151"/>
      <c r="C92" s="177" t="s">
        <v>218</v>
      </c>
      <c r="D92" s="153"/>
      <c r="E92" s="154">
        <v>19.69</v>
      </c>
      <c r="F92" s="152"/>
      <c r="G92" s="152"/>
      <c r="H92" s="143"/>
      <c r="I92" s="143"/>
      <c r="J92" s="143"/>
      <c r="K92" s="143"/>
      <c r="L92" s="143"/>
      <c r="M92" s="143"/>
      <c r="N92" s="143"/>
      <c r="O92" s="143" t="s">
        <v>119</v>
      </c>
      <c r="P92" s="143">
        <v>0</v>
      </c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</row>
    <row r="93" spans="1:42" ht="12.75" outlineLevel="1">
      <c r="A93" s="168">
        <v>35</v>
      </c>
      <c r="B93" s="169" t="s">
        <v>219</v>
      </c>
      <c r="C93" s="179" t="s">
        <v>220</v>
      </c>
      <c r="D93" s="170" t="s">
        <v>186</v>
      </c>
      <c r="E93" s="171">
        <v>0.43913</v>
      </c>
      <c r="F93" s="172">
        <v>0</v>
      </c>
      <c r="G93" s="173">
        <f>ROUND(E93*F93,2)</f>
        <v>0</v>
      </c>
      <c r="H93" s="143"/>
      <c r="I93" s="143"/>
      <c r="J93" s="143"/>
      <c r="K93" s="143"/>
      <c r="L93" s="143"/>
      <c r="M93" s="143"/>
      <c r="N93" s="143"/>
      <c r="O93" s="143" t="s">
        <v>190</v>
      </c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</row>
    <row r="94" spans="1:15" ht="12.75">
      <c r="A94" s="157" t="s">
        <v>112</v>
      </c>
      <c r="B94" s="158" t="s">
        <v>82</v>
      </c>
      <c r="C94" s="175" t="s">
        <v>83</v>
      </c>
      <c r="D94" s="159"/>
      <c r="E94" s="160"/>
      <c r="F94" s="161"/>
      <c r="G94" s="161">
        <f>SUMIF(O95:O100,"&lt;&gt;NOR",G95:G100)</f>
        <v>0</v>
      </c>
      <c r="O94" t="s">
        <v>113</v>
      </c>
    </row>
    <row r="95" spans="1:42" ht="20.25" outlineLevel="1">
      <c r="A95" s="162">
        <v>36</v>
      </c>
      <c r="B95" s="163" t="s">
        <v>221</v>
      </c>
      <c r="C95" s="176" t="s">
        <v>222</v>
      </c>
      <c r="D95" s="164" t="s">
        <v>126</v>
      </c>
      <c r="E95" s="165">
        <v>38.2</v>
      </c>
      <c r="F95" s="166">
        <v>0</v>
      </c>
      <c r="G95" s="167">
        <f>ROUND(E95*F95,2)</f>
        <v>0</v>
      </c>
      <c r="H95" s="143"/>
      <c r="I95" s="143"/>
      <c r="J95" s="143"/>
      <c r="K95" s="143"/>
      <c r="L95" s="143"/>
      <c r="M95" s="143"/>
      <c r="N95" s="143"/>
      <c r="O95" s="143" t="s">
        <v>190</v>
      </c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</row>
    <row r="96" spans="1:42" ht="12.75" outlineLevel="1">
      <c r="A96" s="150"/>
      <c r="B96" s="151"/>
      <c r="C96" s="177" t="s">
        <v>132</v>
      </c>
      <c r="D96" s="153"/>
      <c r="E96" s="154">
        <v>40</v>
      </c>
      <c r="F96" s="152"/>
      <c r="G96" s="152"/>
      <c r="H96" s="143"/>
      <c r="I96" s="143"/>
      <c r="J96" s="143"/>
      <c r="K96" s="143"/>
      <c r="L96" s="143"/>
      <c r="M96" s="143"/>
      <c r="N96" s="143"/>
      <c r="O96" s="143" t="s">
        <v>119</v>
      </c>
      <c r="P96" s="143">
        <v>0</v>
      </c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</row>
    <row r="97" spans="1:42" ht="12.75" outlineLevel="1">
      <c r="A97" s="150"/>
      <c r="B97" s="151"/>
      <c r="C97" s="177" t="s">
        <v>133</v>
      </c>
      <c r="D97" s="153"/>
      <c r="E97" s="154">
        <v>-1.8</v>
      </c>
      <c r="F97" s="152"/>
      <c r="G97" s="152"/>
      <c r="H97" s="143"/>
      <c r="I97" s="143"/>
      <c r="J97" s="143"/>
      <c r="K97" s="143"/>
      <c r="L97" s="143"/>
      <c r="M97" s="143"/>
      <c r="N97" s="143"/>
      <c r="O97" s="143" t="s">
        <v>119</v>
      </c>
      <c r="P97" s="143">
        <v>0</v>
      </c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</row>
    <row r="98" spans="1:42" ht="12.75" outlineLevel="1">
      <c r="A98" s="162">
        <v>39</v>
      </c>
      <c r="B98" s="163" t="s">
        <v>223</v>
      </c>
      <c r="C98" s="176" t="s">
        <v>224</v>
      </c>
      <c r="D98" s="164" t="s">
        <v>159</v>
      </c>
      <c r="E98" s="165">
        <v>52.8</v>
      </c>
      <c r="F98" s="166">
        <v>0</v>
      </c>
      <c r="G98" s="167">
        <f>ROUND(E98*F98,2)</f>
        <v>0</v>
      </c>
      <c r="H98" s="143"/>
      <c r="I98" s="143"/>
      <c r="J98" s="143"/>
      <c r="K98" s="143"/>
      <c r="L98" s="143"/>
      <c r="M98" s="143"/>
      <c r="N98" s="143"/>
      <c r="O98" s="143" t="s">
        <v>131</v>
      </c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</row>
    <row r="99" spans="1:42" ht="12.75" outlineLevel="1">
      <c r="A99" s="150"/>
      <c r="B99" s="151"/>
      <c r="C99" s="177" t="s">
        <v>225</v>
      </c>
      <c r="D99" s="153"/>
      <c r="E99" s="154">
        <v>52.8</v>
      </c>
      <c r="F99" s="152"/>
      <c r="G99" s="152"/>
      <c r="H99" s="143"/>
      <c r="I99" s="143"/>
      <c r="J99" s="143"/>
      <c r="K99" s="143"/>
      <c r="L99" s="143"/>
      <c r="M99" s="143"/>
      <c r="N99" s="143"/>
      <c r="O99" s="143" t="s">
        <v>119</v>
      </c>
      <c r="P99" s="143">
        <v>0</v>
      </c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</row>
    <row r="100" spans="1:42" ht="12.75" outlineLevel="1">
      <c r="A100" s="168">
        <v>41</v>
      </c>
      <c r="B100" s="169" t="s">
        <v>226</v>
      </c>
      <c r="C100" s="179" t="s">
        <v>227</v>
      </c>
      <c r="D100" s="170" t="s">
        <v>186</v>
      </c>
      <c r="E100" s="171">
        <v>0.91409</v>
      </c>
      <c r="F100" s="172">
        <v>0</v>
      </c>
      <c r="G100" s="173">
        <f>ROUND(E100*F100,2)</f>
        <v>0</v>
      </c>
      <c r="H100" s="143"/>
      <c r="I100" s="143"/>
      <c r="J100" s="143"/>
      <c r="K100" s="143"/>
      <c r="L100" s="143"/>
      <c r="M100" s="143"/>
      <c r="N100" s="143"/>
      <c r="O100" s="143" t="s">
        <v>190</v>
      </c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</row>
    <row r="101" spans="1:15" ht="12.75">
      <c r="A101" s="157" t="s">
        <v>112</v>
      </c>
      <c r="B101" s="158" t="s">
        <v>84</v>
      </c>
      <c r="C101" s="175" t="s">
        <v>85</v>
      </c>
      <c r="D101" s="159"/>
      <c r="E101" s="160"/>
      <c r="F101" s="161"/>
      <c r="G101" s="161">
        <f>SUMIF(O102:O104,"&lt;&gt;NOR",G102:G104)</f>
        <v>0</v>
      </c>
      <c r="O101" t="s">
        <v>113</v>
      </c>
    </row>
    <row r="102" spans="1:42" ht="20.25" outlineLevel="1">
      <c r="A102" s="162">
        <v>42</v>
      </c>
      <c r="B102" s="163" t="s">
        <v>228</v>
      </c>
      <c r="C102" s="176" t="s">
        <v>229</v>
      </c>
      <c r="D102" s="164" t="s">
        <v>126</v>
      </c>
      <c r="E102" s="165">
        <v>1.47</v>
      </c>
      <c r="F102" s="166">
        <v>0</v>
      </c>
      <c r="G102" s="167">
        <f>ROUND(E102*F102,2)</f>
        <v>0</v>
      </c>
      <c r="H102" s="143"/>
      <c r="I102" s="143"/>
      <c r="J102" s="143"/>
      <c r="K102" s="143"/>
      <c r="L102" s="143"/>
      <c r="M102" s="143"/>
      <c r="N102" s="143"/>
      <c r="O102" s="143" t="s">
        <v>190</v>
      </c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</row>
    <row r="103" spans="1:42" ht="12.75" outlineLevel="1">
      <c r="A103" s="150"/>
      <c r="B103" s="151"/>
      <c r="C103" s="177" t="s">
        <v>230</v>
      </c>
      <c r="D103" s="153"/>
      <c r="E103" s="154">
        <v>1.47</v>
      </c>
      <c r="F103" s="152"/>
      <c r="G103" s="152"/>
      <c r="H103" s="143"/>
      <c r="I103" s="143"/>
      <c r="J103" s="143"/>
      <c r="K103" s="143"/>
      <c r="L103" s="143"/>
      <c r="M103" s="143"/>
      <c r="N103" s="143"/>
      <c r="O103" s="143" t="s">
        <v>119</v>
      </c>
      <c r="P103" s="143">
        <v>0</v>
      </c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</row>
    <row r="104" spans="1:42" ht="12.75" outlineLevel="1">
      <c r="A104" s="150"/>
      <c r="B104" s="151"/>
      <c r="C104" s="177" t="s">
        <v>231</v>
      </c>
      <c r="D104" s="153"/>
      <c r="E104" s="154"/>
      <c r="F104" s="152"/>
      <c r="G104" s="152"/>
      <c r="H104" s="143"/>
      <c r="I104" s="143"/>
      <c r="J104" s="143"/>
      <c r="K104" s="143"/>
      <c r="L104" s="143"/>
      <c r="M104" s="143"/>
      <c r="N104" s="143"/>
      <c r="O104" s="143" t="s">
        <v>119</v>
      </c>
      <c r="P104" s="143">
        <v>0</v>
      </c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</row>
    <row r="105" spans="1:15" ht="12.75">
      <c r="A105" s="157" t="s">
        <v>112</v>
      </c>
      <c r="B105" s="158" t="s">
        <v>86</v>
      </c>
      <c r="C105" s="175" t="s">
        <v>87</v>
      </c>
      <c r="D105" s="159"/>
      <c r="E105" s="160"/>
      <c r="F105" s="161"/>
      <c r="G105" s="161">
        <f>SUMIF(O106:O113,"&lt;&gt;NOR",G106:G113)</f>
        <v>0</v>
      </c>
      <c r="O105" t="s">
        <v>113</v>
      </c>
    </row>
    <row r="106" spans="1:42" ht="12.75" outlineLevel="1">
      <c r="A106" s="162">
        <v>43</v>
      </c>
      <c r="B106" s="163" t="s">
        <v>232</v>
      </c>
      <c r="C106" s="176" t="s">
        <v>233</v>
      </c>
      <c r="D106" s="164" t="s">
        <v>126</v>
      </c>
      <c r="E106" s="165">
        <v>36.65</v>
      </c>
      <c r="F106" s="166">
        <v>0</v>
      </c>
      <c r="G106" s="167">
        <f>ROUND(E106*F106,2)</f>
        <v>0</v>
      </c>
      <c r="H106" s="143"/>
      <c r="I106" s="143"/>
      <c r="J106" s="143"/>
      <c r="K106" s="143"/>
      <c r="L106" s="143"/>
      <c r="M106" s="143"/>
      <c r="N106" s="143"/>
      <c r="O106" s="143" t="s">
        <v>190</v>
      </c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</row>
    <row r="107" spans="1:42" ht="12.75" outlineLevel="1">
      <c r="A107" s="150"/>
      <c r="B107" s="151"/>
      <c r="C107" s="177" t="s">
        <v>234</v>
      </c>
      <c r="D107" s="153"/>
      <c r="E107" s="154">
        <v>18.75</v>
      </c>
      <c r="F107" s="152"/>
      <c r="G107" s="152"/>
      <c r="H107" s="143"/>
      <c r="I107" s="143"/>
      <c r="J107" s="143"/>
      <c r="K107" s="143"/>
      <c r="L107" s="143"/>
      <c r="M107" s="143"/>
      <c r="N107" s="143"/>
      <c r="O107" s="143" t="s">
        <v>119</v>
      </c>
      <c r="P107" s="143">
        <v>0</v>
      </c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</row>
    <row r="108" spans="1:42" ht="12.75" outlineLevel="1">
      <c r="A108" s="150"/>
      <c r="B108" s="151"/>
      <c r="C108" s="177" t="s">
        <v>235</v>
      </c>
      <c r="D108" s="153"/>
      <c r="E108" s="154">
        <v>17</v>
      </c>
      <c r="F108" s="152"/>
      <c r="G108" s="152"/>
      <c r="H108" s="143"/>
      <c r="I108" s="143"/>
      <c r="J108" s="143"/>
      <c r="K108" s="143"/>
      <c r="L108" s="143"/>
      <c r="M108" s="143"/>
      <c r="N108" s="143"/>
      <c r="O108" s="143" t="s">
        <v>119</v>
      </c>
      <c r="P108" s="143">
        <v>0</v>
      </c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</row>
    <row r="109" spans="1:42" ht="12.75" outlineLevel="1">
      <c r="A109" s="150"/>
      <c r="B109" s="151"/>
      <c r="C109" s="177" t="s">
        <v>146</v>
      </c>
      <c r="D109" s="153"/>
      <c r="E109" s="154">
        <v>0.9</v>
      </c>
      <c r="F109" s="152"/>
      <c r="G109" s="152"/>
      <c r="H109" s="143"/>
      <c r="I109" s="143"/>
      <c r="J109" s="143"/>
      <c r="K109" s="143"/>
      <c r="L109" s="143"/>
      <c r="M109" s="143"/>
      <c r="N109" s="143"/>
      <c r="O109" s="143" t="s">
        <v>119</v>
      </c>
      <c r="P109" s="143">
        <v>0</v>
      </c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</row>
    <row r="110" spans="1:42" ht="12.75" outlineLevel="1">
      <c r="A110" s="162">
        <v>44</v>
      </c>
      <c r="B110" s="163" t="s">
        <v>236</v>
      </c>
      <c r="C110" s="176" t="s">
        <v>237</v>
      </c>
      <c r="D110" s="164" t="s">
        <v>126</v>
      </c>
      <c r="E110" s="165">
        <v>36.65</v>
      </c>
      <c r="F110" s="166">
        <v>0</v>
      </c>
      <c r="G110" s="167">
        <f>ROUND(E110*F110,2)</f>
        <v>0</v>
      </c>
      <c r="H110" s="143"/>
      <c r="I110" s="143"/>
      <c r="J110" s="143"/>
      <c r="K110" s="143"/>
      <c r="L110" s="143"/>
      <c r="M110" s="143"/>
      <c r="N110" s="143"/>
      <c r="O110" s="143" t="s">
        <v>190</v>
      </c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</row>
    <row r="111" spans="1:42" ht="12.75" outlineLevel="1">
      <c r="A111" s="150"/>
      <c r="B111" s="151"/>
      <c r="C111" s="177" t="s">
        <v>238</v>
      </c>
      <c r="D111" s="153"/>
      <c r="E111" s="154">
        <v>36.65</v>
      </c>
      <c r="F111" s="152"/>
      <c r="G111" s="152"/>
      <c r="H111" s="143"/>
      <c r="I111" s="143"/>
      <c r="J111" s="143"/>
      <c r="K111" s="143"/>
      <c r="L111" s="143"/>
      <c r="M111" s="143"/>
      <c r="N111" s="143"/>
      <c r="O111" s="143" t="s">
        <v>119</v>
      </c>
      <c r="P111" s="143">
        <v>0</v>
      </c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</row>
    <row r="112" spans="1:42" ht="12.75" outlineLevel="1">
      <c r="A112" s="150"/>
      <c r="B112" s="151"/>
      <c r="C112" s="177" t="s">
        <v>120</v>
      </c>
      <c r="D112" s="153"/>
      <c r="E112" s="154"/>
      <c r="F112" s="152"/>
      <c r="G112" s="152"/>
      <c r="H112" s="143"/>
      <c r="I112" s="143"/>
      <c r="J112" s="143"/>
      <c r="K112" s="143"/>
      <c r="L112" s="143"/>
      <c r="M112" s="143"/>
      <c r="N112" s="143"/>
      <c r="O112" s="143" t="s">
        <v>119</v>
      </c>
      <c r="P112" s="143">
        <v>0</v>
      </c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</row>
    <row r="113" spans="1:42" ht="12.75" outlineLevel="1">
      <c r="A113" s="150"/>
      <c r="B113" s="151"/>
      <c r="C113" s="177" t="s">
        <v>239</v>
      </c>
      <c r="D113" s="153"/>
      <c r="E113" s="154"/>
      <c r="F113" s="152"/>
      <c r="G113" s="152"/>
      <c r="H113" s="143"/>
      <c r="I113" s="143"/>
      <c r="J113" s="143"/>
      <c r="K113" s="143"/>
      <c r="L113" s="143"/>
      <c r="M113" s="143"/>
      <c r="N113" s="143"/>
      <c r="O113" s="143" t="s">
        <v>119</v>
      </c>
      <c r="P113" s="143">
        <v>0</v>
      </c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</row>
    <row r="114" spans="1:15" ht="12.75">
      <c r="A114" s="157" t="s">
        <v>112</v>
      </c>
      <c r="B114" s="158" t="s">
        <v>88</v>
      </c>
      <c r="C114" s="175" t="s">
        <v>89</v>
      </c>
      <c r="D114" s="159"/>
      <c r="E114" s="160"/>
      <c r="F114" s="161"/>
      <c r="G114" s="161">
        <f>SUMIF(O115:O118,"&lt;&gt;NOR",G115:G118)</f>
        <v>0</v>
      </c>
      <c r="O114" t="s">
        <v>113</v>
      </c>
    </row>
    <row r="115" spans="1:42" ht="12.75" outlineLevel="1">
      <c r="A115" s="162">
        <v>45</v>
      </c>
      <c r="B115" s="163" t="s">
        <v>114</v>
      </c>
      <c r="C115" s="176" t="s">
        <v>115</v>
      </c>
      <c r="D115" s="164" t="s">
        <v>116</v>
      </c>
      <c r="E115" s="165">
        <v>8.5</v>
      </c>
      <c r="F115" s="166">
        <v>0</v>
      </c>
      <c r="G115" s="167">
        <f>ROUND(E115*F115,2)</f>
        <v>0</v>
      </c>
      <c r="H115" s="143"/>
      <c r="I115" s="143"/>
      <c r="J115" s="143"/>
      <c r="K115" s="143"/>
      <c r="L115" s="143"/>
      <c r="M115" s="143"/>
      <c r="N115" s="143"/>
      <c r="O115" s="143" t="s">
        <v>117</v>
      </c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</row>
    <row r="116" spans="1:42" ht="12.75" outlineLevel="1">
      <c r="A116" s="150"/>
      <c r="B116" s="151"/>
      <c r="C116" s="177" t="s">
        <v>240</v>
      </c>
      <c r="D116" s="153"/>
      <c r="E116" s="154">
        <v>8.5</v>
      </c>
      <c r="F116" s="152"/>
      <c r="G116" s="152"/>
      <c r="H116" s="143"/>
      <c r="I116" s="143"/>
      <c r="J116" s="143"/>
      <c r="K116" s="143"/>
      <c r="L116" s="143"/>
      <c r="M116" s="143"/>
      <c r="N116" s="143"/>
      <c r="O116" s="143" t="s">
        <v>119</v>
      </c>
      <c r="P116" s="143">
        <v>0</v>
      </c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</row>
    <row r="117" spans="1:42" ht="12.75" outlineLevel="1">
      <c r="A117" s="150"/>
      <c r="B117" s="151"/>
      <c r="C117" s="177" t="s">
        <v>241</v>
      </c>
      <c r="D117" s="153"/>
      <c r="E117" s="154"/>
      <c r="F117" s="152"/>
      <c r="G117" s="152"/>
      <c r="H117" s="143"/>
      <c r="I117" s="143"/>
      <c r="J117" s="143"/>
      <c r="K117" s="143"/>
      <c r="L117" s="143"/>
      <c r="M117" s="143"/>
      <c r="N117" s="143"/>
      <c r="O117" s="143" t="s">
        <v>119</v>
      </c>
      <c r="P117" s="143">
        <v>0</v>
      </c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</row>
    <row r="118" spans="1:42" ht="12.75" outlineLevel="1">
      <c r="A118" s="150"/>
      <c r="B118" s="151"/>
      <c r="C118" s="177" t="s">
        <v>242</v>
      </c>
      <c r="D118" s="153"/>
      <c r="E118" s="154"/>
      <c r="F118" s="152"/>
      <c r="G118" s="152"/>
      <c r="H118" s="143"/>
      <c r="I118" s="143"/>
      <c r="J118" s="143"/>
      <c r="K118" s="143"/>
      <c r="L118" s="143"/>
      <c r="M118" s="143"/>
      <c r="N118" s="143"/>
      <c r="O118" s="143" t="s">
        <v>119</v>
      </c>
      <c r="P118" s="143">
        <v>0</v>
      </c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</row>
    <row r="119" spans="1:15" ht="12.75">
      <c r="A119" s="157" t="s">
        <v>112</v>
      </c>
      <c r="B119" s="158" t="s">
        <v>90</v>
      </c>
      <c r="C119" s="175" t="s">
        <v>91</v>
      </c>
      <c r="D119" s="159"/>
      <c r="E119" s="160"/>
      <c r="F119" s="161"/>
      <c r="G119" s="161">
        <f>SUMIF(O120:O122,"&lt;&gt;NOR",G120:G122)</f>
        <v>0</v>
      </c>
      <c r="O119" t="s">
        <v>113</v>
      </c>
    </row>
    <row r="120" spans="1:42" ht="12.75" outlineLevel="1">
      <c r="A120" s="162">
        <v>46</v>
      </c>
      <c r="B120" s="163" t="s">
        <v>114</v>
      </c>
      <c r="C120" s="176" t="s">
        <v>115</v>
      </c>
      <c r="D120" s="164" t="s">
        <v>116</v>
      </c>
      <c r="E120" s="165">
        <v>51</v>
      </c>
      <c r="F120" s="166">
        <v>0</v>
      </c>
      <c r="G120" s="167">
        <f>ROUND(E120*F120,2)</f>
        <v>0</v>
      </c>
      <c r="H120" s="143"/>
      <c r="I120" s="143"/>
      <c r="J120" s="143"/>
      <c r="K120" s="143"/>
      <c r="L120" s="143"/>
      <c r="M120" s="143"/>
      <c r="N120" s="143"/>
      <c r="O120" s="143" t="s">
        <v>117</v>
      </c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</row>
    <row r="121" spans="1:42" ht="12.75" outlineLevel="1">
      <c r="A121" s="150"/>
      <c r="B121" s="151"/>
      <c r="C121" s="177" t="s">
        <v>243</v>
      </c>
      <c r="D121" s="153"/>
      <c r="E121" s="154">
        <v>51</v>
      </c>
      <c r="F121" s="152"/>
      <c r="G121" s="152"/>
      <c r="H121" s="143"/>
      <c r="I121" s="143"/>
      <c r="J121" s="143"/>
      <c r="K121" s="143"/>
      <c r="L121" s="143"/>
      <c r="M121" s="143"/>
      <c r="N121" s="143"/>
      <c r="O121" s="143" t="s">
        <v>119</v>
      </c>
      <c r="P121" s="143">
        <v>0</v>
      </c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</row>
    <row r="122" spans="1:42" ht="12.75" outlineLevel="1">
      <c r="A122" s="150"/>
      <c r="B122" s="151"/>
      <c r="C122" s="177" t="s">
        <v>244</v>
      </c>
      <c r="D122" s="153"/>
      <c r="E122" s="154"/>
      <c r="F122" s="152"/>
      <c r="G122" s="152"/>
      <c r="H122" s="143"/>
      <c r="I122" s="143"/>
      <c r="J122" s="143"/>
      <c r="K122" s="143"/>
      <c r="L122" s="143"/>
      <c r="M122" s="143"/>
      <c r="N122" s="143"/>
      <c r="O122" s="143" t="s">
        <v>119</v>
      </c>
      <c r="P122" s="143">
        <v>0</v>
      </c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</row>
    <row r="123" spans="1:15" ht="12.75">
      <c r="A123" s="157" t="s">
        <v>112</v>
      </c>
      <c r="B123" s="158" t="s">
        <v>92</v>
      </c>
      <c r="C123" s="175" t="s">
        <v>93</v>
      </c>
      <c r="D123" s="159"/>
      <c r="E123" s="160"/>
      <c r="F123" s="161"/>
      <c r="G123" s="161">
        <f>SUMIF(O124:O125,"&lt;&gt;NOR",G124:G125)</f>
        <v>0</v>
      </c>
      <c r="O123" t="s">
        <v>113</v>
      </c>
    </row>
    <row r="124" spans="1:42" ht="20.25" outlineLevel="1">
      <c r="A124" s="168">
        <v>47</v>
      </c>
      <c r="B124" s="169" t="s">
        <v>245</v>
      </c>
      <c r="C124" s="179" t="s">
        <v>246</v>
      </c>
      <c r="D124" s="170" t="s">
        <v>189</v>
      </c>
      <c r="E124" s="171">
        <v>1</v>
      </c>
      <c r="F124" s="172">
        <v>0</v>
      </c>
      <c r="G124" s="173">
        <f>ROUND(E124*F124,2)</f>
        <v>0</v>
      </c>
      <c r="H124" s="143"/>
      <c r="I124" s="143"/>
      <c r="J124" s="143"/>
      <c r="K124" s="143"/>
      <c r="L124" s="143"/>
      <c r="M124" s="143"/>
      <c r="N124" s="143"/>
      <c r="O124" s="143" t="s">
        <v>247</v>
      </c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</row>
    <row r="125" spans="1:42" ht="12.75" outlineLevel="1">
      <c r="A125" s="168">
        <v>48</v>
      </c>
      <c r="B125" s="169" t="s">
        <v>248</v>
      </c>
      <c r="C125" s="179" t="s">
        <v>249</v>
      </c>
      <c r="D125" s="170" t="s">
        <v>116</v>
      </c>
      <c r="E125" s="171">
        <v>5</v>
      </c>
      <c r="F125" s="172">
        <v>0</v>
      </c>
      <c r="G125" s="173">
        <f>ROUND(E125*F125,2)</f>
        <v>0</v>
      </c>
      <c r="H125" s="143"/>
      <c r="I125" s="143"/>
      <c r="J125" s="143"/>
      <c r="K125" s="143"/>
      <c r="L125" s="143"/>
      <c r="M125" s="143"/>
      <c r="N125" s="143"/>
      <c r="O125" s="143" t="s">
        <v>117</v>
      </c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</row>
    <row r="126" spans="1:15" ht="12.75">
      <c r="A126" s="157" t="s">
        <v>112</v>
      </c>
      <c r="B126" s="158" t="s">
        <v>94</v>
      </c>
      <c r="C126" s="175" t="s">
        <v>95</v>
      </c>
      <c r="D126" s="159"/>
      <c r="E126" s="160"/>
      <c r="F126" s="161"/>
      <c r="G126" s="161">
        <f>SUMIF(O127:O131,"&lt;&gt;NOR",G127:G131)</f>
        <v>0</v>
      </c>
      <c r="O126" t="s">
        <v>113</v>
      </c>
    </row>
    <row r="127" spans="1:42" ht="12.75" outlineLevel="1">
      <c r="A127" s="168">
        <v>49</v>
      </c>
      <c r="B127" s="169" t="s">
        <v>250</v>
      </c>
      <c r="C127" s="179" t="s">
        <v>251</v>
      </c>
      <c r="D127" s="170" t="s">
        <v>189</v>
      </c>
      <c r="E127" s="171">
        <v>1</v>
      </c>
      <c r="F127" s="172">
        <v>0</v>
      </c>
      <c r="G127" s="173">
        <f>ROUND(E127*F127,2)</f>
        <v>0</v>
      </c>
      <c r="H127" s="143"/>
      <c r="I127" s="143"/>
      <c r="J127" s="143"/>
      <c r="K127" s="143"/>
      <c r="L127" s="143"/>
      <c r="M127" s="143"/>
      <c r="N127" s="143"/>
      <c r="O127" s="143" t="s">
        <v>247</v>
      </c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</row>
    <row r="128" spans="1:42" ht="12.75" outlineLevel="1">
      <c r="A128" s="162">
        <v>50</v>
      </c>
      <c r="B128" s="163" t="s">
        <v>114</v>
      </c>
      <c r="C128" s="176" t="s">
        <v>115</v>
      </c>
      <c r="D128" s="164" t="s">
        <v>116</v>
      </c>
      <c r="E128" s="165">
        <v>17</v>
      </c>
      <c r="F128" s="166">
        <v>0</v>
      </c>
      <c r="G128" s="167">
        <f>ROUND(E128*F128,2)</f>
        <v>0</v>
      </c>
      <c r="H128" s="143"/>
      <c r="I128" s="143"/>
      <c r="J128" s="143"/>
      <c r="K128" s="143"/>
      <c r="L128" s="143"/>
      <c r="M128" s="143"/>
      <c r="N128" s="143"/>
      <c r="O128" s="143" t="s">
        <v>117</v>
      </c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</row>
    <row r="129" spans="1:42" ht="12.75" outlineLevel="1">
      <c r="A129" s="150"/>
      <c r="B129" s="151"/>
      <c r="C129" s="177" t="s">
        <v>118</v>
      </c>
      <c r="D129" s="153"/>
      <c r="E129" s="154">
        <v>17</v>
      </c>
      <c r="F129" s="152"/>
      <c r="G129" s="152"/>
      <c r="H129" s="143"/>
      <c r="I129" s="143"/>
      <c r="J129" s="143"/>
      <c r="K129" s="143"/>
      <c r="L129" s="143"/>
      <c r="M129" s="143"/>
      <c r="N129" s="143"/>
      <c r="O129" s="143" t="s">
        <v>119</v>
      </c>
      <c r="P129" s="143">
        <v>0</v>
      </c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</row>
    <row r="130" spans="1:42" ht="12.75" outlineLevel="1">
      <c r="A130" s="150"/>
      <c r="B130" s="151"/>
      <c r="C130" s="177" t="s">
        <v>120</v>
      </c>
      <c r="D130" s="153"/>
      <c r="E130" s="154"/>
      <c r="F130" s="152"/>
      <c r="G130" s="152"/>
      <c r="H130" s="143"/>
      <c r="I130" s="143"/>
      <c r="J130" s="143"/>
      <c r="K130" s="143"/>
      <c r="L130" s="143"/>
      <c r="M130" s="143"/>
      <c r="N130" s="143"/>
      <c r="O130" s="143" t="s">
        <v>119</v>
      </c>
      <c r="P130" s="143">
        <v>0</v>
      </c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</row>
    <row r="131" spans="1:42" ht="12.75" outlineLevel="1">
      <c r="A131" s="150"/>
      <c r="B131" s="151"/>
      <c r="C131" s="177" t="s">
        <v>252</v>
      </c>
      <c r="D131" s="153"/>
      <c r="E131" s="154"/>
      <c r="F131" s="152"/>
      <c r="G131" s="152"/>
      <c r="H131" s="143"/>
      <c r="I131" s="143"/>
      <c r="J131" s="143"/>
      <c r="K131" s="143"/>
      <c r="L131" s="143"/>
      <c r="M131" s="143"/>
      <c r="N131" s="143"/>
      <c r="O131" s="143" t="s">
        <v>119</v>
      </c>
      <c r="P131" s="143">
        <v>0</v>
      </c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</row>
    <row r="132" spans="1:15" ht="12.75">
      <c r="A132" s="157" t="s">
        <v>112</v>
      </c>
      <c r="B132" s="158" t="s">
        <v>96</v>
      </c>
      <c r="C132" s="175" t="s">
        <v>97</v>
      </c>
      <c r="D132" s="159"/>
      <c r="E132" s="160"/>
      <c r="F132" s="161"/>
      <c r="G132" s="161">
        <f>SUMIF(O133:O139,"&lt;&gt;NOR",G133:G139)</f>
        <v>0</v>
      </c>
      <c r="O132" t="s">
        <v>113</v>
      </c>
    </row>
    <row r="133" spans="1:42" ht="12.75" outlineLevel="1">
      <c r="A133" s="168">
        <v>51</v>
      </c>
      <c r="B133" s="169" t="s">
        <v>253</v>
      </c>
      <c r="C133" s="179" t="s">
        <v>254</v>
      </c>
      <c r="D133" s="170" t="s">
        <v>186</v>
      </c>
      <c r="E133" s="171">
        <v>4.59943</v>
      </c>
      <c r="F133" s="172">
        <v>0</v>
      </c>
      <c r="G133" s="173">
        <f aca="true" t="shared" si="0" ref="G133:G139">ROUND(E133*F133,2)</f>
        <v>0</v>
      </c>
      <c r="H133" s="143"/>
      <c r="I133" s="143"/>
      <c r="J133" s="143"/>
      <c r="K133" s="143"/>
      <c r="L133" s="143"/>
      <c r="M133" s="143"/>
      <c r="N133" s="143"/>
      <c r="O133" s="143" t="s">
        <v>247</v>
      </c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</row>
    <row r="134" spans="1:42" ht="12.75" outlineLevel="1">
      <c r="A134" s="168">
        <v>52</v>
      </c>
      <c r="B134" s="169" t="s">
        <v>255</v>
      </c>
      <c r="C134" s="179" t="s">
        <v>256</v>
      </c>
      <c r="D134" s="170" t="s">
        <v>186</v>
      </c>
      <c r="E134" s="171">
        <v>4.59943</v>
      </c>
      <c r="F134" s="172">
        <v>0</v>
      </c>
      <c r="G134" s="173">
        <f t="shared" si="0"/>
        <v>0</v>
      </c>
      <c r="H134" s="143"/>
      <c r="I134" s="143"/>
      <c r="J134" s="143"/>
      <c r="K134" s="143"/>
      <c r="L134" s="143"/>
      <c r="M134" s="143"/>
      <c r="N134" s="143"/>
      <c r="O134" s="143" t="s">
        <v>247</v>
      </c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</row>
    <row r="135" spans="1:42" ht="12.75" outlineLevel="1">
      <c r="A135" s="168">
        <v>53</v>
      </c>
      <c r="B135" s="169" t="s">
        <v>257</v>
      </c>
      <c r="C135" s="179" t="s">
        <v>258</v>
      </c>
      <c r="D135" s="170" t="s">
        <v>186</v>
      </c>
      <c r="E135" s="171">
        <v>64.39209</v>
      </c>
      <c r="F135" s="172">
        <v>0</v>
      </c>
      <c r="G135" s="173">
        <f t="shared" si="0"/>
        <v>0</v>
      </c>
      <c r="H135" s="143"/>
      <c r="I135" s="143"/>
      <c r="J135" s="143"/>
      <c r="K135" s="143"/>
      <c r="L135" s="143"/>
      <c r="M135" s="143"/>
      <c r="N135" s="143"/>
      <c r="O135" s="143" t="s">
        <v>247</v>
      </c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</row>
    <row r="136" spans="1:42" ht="12.75" outlineLevel="1">
      <c r="A136" s="168">
        <v>54</v>
      </c>
      <c r="B136" s="169" t="s">
        <v>259</v>
      </c>
      <c r="C136" s="179" t="s">
        <v>260</v>
      </c>
      <c r="D136" s="170" t="s">
        <v>186</v>
      </c>
      <c r="E136" s="171">
        <v>4.59943</v>
      </c>
      <c r="F136" s="172">
        <v>0</v>
      </c>
      <c r="G136" s="173">
        <f t="shared" si="0"/>
        <v>0</v>
      </c>
      <c r="H136" s="143"/>
      <c r="I136" s="143"/>
      <c r="J136" s="143"/>
      <c r="K136" s="143"/>
      <c r="L136" s="143"/>
      <c r="M136" s="143"/>
      <c r="N136" s="143"/>
      <c r="O136" s="143" t="s">
        <v>247</v>
      </c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</row>
    <row r="137" spans="1:42" ht="12.75" outlineLevel="1">
      <c r="A137" s="168">
        <v>55</v>
      </c>
      <c r="B137" s="169" t="s">
        <v>261</v>
      </c>
      <c r="C137" s="179" t="s">
        <v>262</v>
      </c>
      <c r="D137" s="170" t="s">
        <v>186</v>
      </c>
      <c r="E137" s="171">
        <v>4.59943</v>
      </c>
      <c r="F137" s="172">
        <v>0</v>
      </c>
      <c r="G137" s="173">
        <f t="shared" si="0"/>
        <v>0</v>
      </c>
      <c r="H137" s="143"/>
      <c r="I137" s="143"/>
      <c r="J137" s="143"/>
      <c r="K137" s="143"/>
      <c r="L137" s="143"/>
      <c r="M137" s="143"/>
      <c r="N137" s="143"/>
      <c r="O137" s="143" t="s">
        <v>247</v>
      </c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</row>
    <row r="138" spans="1:42" ht="12.75" outlineLevel="1">
      <c r="A138" s="168">
        <v>56</v>
      </c>
      <c r="B138" s="169" t="s">
        <v>263</v>
      </c>
      <c r="C138" s="179" t="s">
        <v>264</v>
      </c>
      <c r="D138" s="170" t="s">
        <v>186</v>
      </c>
      <c r="E138" s="171">
        <v>4.59943</v>
      </c>
      <c r="F138" s="172">
        <v>0</v>
      </c>
      <c r="G138" s="173">
        <f t="shared" si="0"/>
        <v>0</v>
      </c>
      <c r="H138" s="143"/>
      <c r="I138" s="143"/>
      <c r="J138" s="143"/>
      <c r="K138" s="143"/>
      <c r="L138" s="143"/>
      <c r="M138" s="143"/>
      <c r="N138" s="143"/>
      <c r="O138" s="143" t="s">
        <v>247</v>
      </c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</row>
    <row r="139" spans="1:42" ht="12.75" outlineLevel="1">
      <c r="A139" s="168">
        <v>57</v>
      </c>
      <c r="B139" s="169" t="s">
        <v>265</v>
      </c>
      <c r="C139" s="179" t="s">
        <v>266</v>
      </c>
      <c r="D139" s="170" t="s">
        <v>186</v>
      </c>
      <c r="E139" s="171">
        <v>4.59943</v>
      </c>
      <c r="F139" s="172">
        <v>0</v>
      </c>
      <c r="G139" s="173">
        <f t="shared" si="0"/>
        <v>0</v>
      </c>
      <c r="H139" s="143"/>
      <c r="I139" s="143"/>
      <c r="J139" s="143"/>
      <c r="K139" s="143"/>
      <c r="L139" s="143"/>
      <c r="M139" s="143"/>
      <c r="N139" s="143"/>
      <c r="O139" s="143" t="s">
        <v>247</v>
      </c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</row>
    <row r="140" spans="1:15" ht="12.75">
      <c r="A140" s="157" t="s">
        <v>112</v>
      </c>
      <c r="B140" s="158" t="s">
        <v>99</v>
      </c>
      <c r="C140" s="175" t="s">
        <v>29</v>
      </c>
      <c r="D140" s="159"/>
      <c r="E140" s="160"/>
      <c r="F140" s="161"/>
      <c r="G140" s="161">
        <f>SUMIF(O141:O149,"&lt;&gt;NOR",G141:G149)</f>
        <v>0</v>
      </c>
      <c r="O140" t="s">
        <v>113</v>
      </c>
    </row>
    <row r="141" spans="1:42" ht="12.75" outlineLevel="1">
      <c r="A141" s="168">
        <v>58</v>
      </c>
      <c r="B141" s="169" t="s">
        <v>267</v>
      </c>
      <c r="C141" s="179" t="s">
        <v>268</v>
      </c>
      <c r="D141" s="170" t="s">
        <v>269</v>
      </c>
      <c r="E141" s="171">
        <v>1</v>
      </c>
      <c r="F141" s="172">
        <v>0</v>
      </c>
      <c r="G141" s="173">
        <f aca="true" t="shared" si="1" ref="G141:G149">ROUND(E141*F141,2)</f>
        <v>0</v>
      </c>
      <c r="H141" s="143"/>
      <c r="I141" s="143"/>
      <c r="J141" s="143"/>
      <c r="K141" s="143"/>
      <c r="L141" s="143"/>
      <c r="M141" s="143"/>
      <c r="N141" s="143"/>
      <c r="O141" s="143" t="s">
        <v>270</v>
      </c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</row>
    <row r="142" spans="1:42" ht="12.75" outlineLevel="1">
      <c r="A142" s="168">
        <v>59</v>
      </c>
      <c r="B142" s="169" t="s">
        <v>271</v>
      </c>
      <c r="C142" s="179" t="s">
        <v>272</v>
      </c>
      <c r="D142" s="170" t="s">
        <v>269</v>
      </c>
      <c r="E142" s="171">
        <v>1</v>
      </c>
      <c r="F142" s="172">
        <v>0</v>
      </c>
      <c r="G142" s="173">
        <f t="shared" si="1"/>
        <v>0</v>
      </c>
      <c r="H142" s="143"/>
      <c r="I142" s="143"/>
      <c r="J142" s="143"/>
      <c r="K142" s="143"/>
      <c r="L142" s="143"/>
      <c r="M142" s="143"/>
      <c r="N142" s="143"/>
      <c r="O142" s="143" t="s">
        <v>270</v>
      </c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</row>
    <row r="143" spans="1:42" ht="12.75" outlineLevel="1">
      <c r="A143" s="168">
        <v>60</v>
      </c>
      <c r="B143" s="169" t="s">
        <v>273</v>
      </c>
      <c r="C143" s="179" t="s">
        <v>274</v>
      </c>
      <c r="D143" s="170" t="s">
        <v>269</v>
      </c>
      <c r="E143" s="171">
        <v>1</v>
      </c>
      <c r="F143" s="172">
        <v>0</v>
      </c>
      <c r="G143" s="173">
        <f t="shared" si="1"/>
        <v>0</v>
      </c>
      <c r="H143" s="143"/>
      <c r="I143" s="143"/>
      <c r="J143" s="143"/>
      <c r="K143" s="143"/>
      <c r="L143" s="143"/>
      <c r="M143" s="143"/>
      <c r="N143" s="143"/>
      <c r="O143" s="143" t="s">
        <v>270</v>
      </c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</row>
    <row r="144" spans="1:42" ht="12.75" outlineLevel="1">
      <c r="A144" s="168">
        <v>61</v>
      </c>
      <c r="B144" s="169" t="s">
        <v>275</v>
      </c>
      <c r="C144" s="179" t="s">
        <v>276</v>
      </c>
      <c r="D144" s="170" t="s">
        <v>269</v>
      </c>
      <c r="E144" s="171">
        <v>1</v>
      </c>
      <c r="F144" s="172">
        <v>0</v>
      </c>
      <c r="G144" s="173">
        <f t="shared" si="1"/>
        <v>0</v>
      </c>
      <c r="H144" s="143"/>
      <c r="I144" s="143"/>
      <c r="J144" s="143"/>
      <c r="K144" s="143"/>
      <c r="L144" s="143"/>
      <c r="M144" s="143"/>
      <c r="N144" s="143"/>
      <c r="O144" s="143" t="s">
        <v>270</v>
      </c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</row>
    <row r="145" spans="1:42" ht="12.75" outlineLevel="1">
      <c r="A145" s="168">
        <v>62</v>
      </c>
      <c r="B145" s="169" t="s">
        <v>277</v>
      </c>
      <c r="C145" s="179" t="s">
        <v>278</v>
      </c>
      <c r="D145" s="170" t="s">
        <v>269</v>
      </c>
      <c r="E145" s="171">
        <v>1</v>
      </c>
      <c r="F145" s="172">
        <v>0</v>
      </c>
      <c r="G145" s="173">
        <f t="shared" si="1"/>
        <v>0</v>
      </c>
      <c r="H145" s="143"/>
      <c r="I145" s="143"/>
      <c r="J145" s="143"/>
      <c r="K145" s="143"/>
      <c r="L145" s="143"/>
      <c r="M145" s="143"/>
      <c r="N145" s="143"/>
      <c r="O145" s="143" t="s">
        <v>270</v>
      </c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</row>
    <row r="146" spans="1:42" ht="12.75" outlineLevel="1">
      <c r="A146" s="168">
        <v>63</v>
      </c>
      <c r="B146" s="169" t="s">
        <v>279</v>
      </c>
      <c r="C146" s="179" t="s">
        <v>280</v>
      </c>
      <c r="D146" s="170" t="s">
        <v>269</v>
      </c>
      <c r="E146" s="171">
        <v>1</v>
      </c>
      <c r="F146" s="172">
        <v>0</v>
      </c>
      <c r="G146" s="173">
        <f t="shared" si="1"/>
        <v>0</v>
      </c>
      <c r="H146" s="143"/>
      <c r="I146" s="143"/>
      <c r="J146" s="143"/>
      <c r="K146" s="143"/>
      <c r="L146" s="143"/>
      <c r="M146" s="143"/>
      <c r="N146" s="143"/>
      <c r="O146" s="143" t="s">
        <v>270</v>
      </c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</row>
    <row r="147" spans="1:42" ht="12.75" outlineLevel="1">
      <c r="A147" s="168">
        <v>64</v>
      </c>
      <c r="B147" s="169" t="s">
        <v>281</v>
      </c>
      <c r="C147" s="179" t="s">
        <v>282</v>
      </c>
      <c r="D147" s="170" t="s">
        <v>269</v>
      </c>
      <c r="E147" s="171">
        <v>1</v>
      </c>
      <c r="F147" s="172">
        <v>0</v>
      </c>
      <c r="G147" s="173">
        <f t="shared" si="1"/>
        <v>0</v>
      </c>
      <c r="H147" s="143"/>
      <c r="I147" s="143"/>
      <c r="J147" s="143"/>
      <c r="K147" s="143"/>
      <c r="L147" s="143"/>
      <c r="M147" s="143"/>
      <c r="N147" s="143"/>
      <c r="O147" s="143" t="s">
        <v>270</v>
      </c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</row>
    <row r="148" spans="1:42" ht="12.75" outlineLevel="1">
      <c r="A148" s="168">
        <v>65</v>
      </c>
      <c r="B148" s="169" t="s">
        <v>283</v>
      </c>
      <c r="C148" s="179" t="s">
        <v>284</v>
      </c>
      <c r="D148" s="170" t="s">
        <v>269</v>
      </c>
      <c r="E148" s="171">
        <v>1</v>
      </c>
      <c r="F148" s="172">
        <v>0</v>
      </c>
      <c r="G148" s="173">
        <f t="shared" si="1"/>
        <v>0</v>
      </c>
      <c r="H148" s="143"/>
      <c r="I148" s="143"/>
      <c r="J148" s="143"/>
      <c r="K148" s="143"/>
      <c r="L148" s="143"/>
      <c r="M148" s="143"/>
      <c r="N148" s="143"/>
      <c r="O148" s="143" t="s">
        <v>270</v>
      </c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</row>
    <row r="149" spans="1:42" ht="12.75" outlineLevel="1">
      <c r="A149" s="162">
        <v>66</v>
      </c>
      <c r="B149" s="163" t="s">
        <v>285</v>
      </c>
      <c r="C149" s="176" t="s">
        <v>286</v>
      </c>
      <c r="D149" s="164" t="s">
        <v>269</v>
      </c>
      <c r="E149" s="165">
        <v>1</v>
      </c>
      <c r="F149" s="166">
        <v>0</v>
      </c>
      <c r="G149" s="167">
        <f t="shared" si="1"/>
        <v>0</v>
      </c>
      <c r="H149" s="143"/>
      <c r="I149" s="143"/>
      <c r="J149" s="143"/>
      <c r="K149" s="143"/>
      <c r="L149" s="143"/>
      <c r="M149" s="143"/>
      <c r="N149" s="143"/>
      <c r="O149" s="143" t="s">
        <v>270</v>
      </c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</row>
    <row r="150" spans="1:15" ht="12.75">
      <c r="A150" s="3"/>
      <c r="B150" s="4"/>
      <c r="C150" s="180"/>
      <c r="D150" s="6"/>
      <c r="E150" s="3"/>
      <c r="F150" s="3"/>
      <c r="G150" s="3"/>
      <c r="M150">
        <v>15</v>
      </c>
      <c r="N150">
        <v>21</v>
      </c>
      <c r="O150" t="s">
        <v>111</v>
      </c>
    </row>
    <row r="151" spans="1:15" ht="12.75">
      <c r="A151" s="146"/>
      <c r="B151" s="147" t="s">
        <v>31</v>
      </c>
      <c r="C151" s="181"/>
      <c r="D151" s="148"/>
      <c r="E151" s="149"/>
      <c r="F151" s="149"/>
      <c r="G151" s="174">
        <f>G8+G15+G25+G31+G34+G36+G39+G49+G59+G71+G73+G75+G77+G83+G87+G94+G101+G105+G114+G119+G123+G126+G132+G140</f>
        <v>0</v>
      </c>
      <c r="M151" t="e">
        <f>SUMIF(#REF!,M150,G7:G149)</f>
        <v>#REF!</v>
      </c>
      <c r="N151" t="e">
        <f>SUMIF(#REF!,N150,G7:G149)</f>
        <v>#REF!</v>
      </c>
      <c r="O151" t="s">
        <v>287</v>
      </c>
    </row>
    <row r="152" spans="1:7" ht="12.75">
      <c r="A152" s="3"/>
      <c r="B152" s="4"/>
      <c r="C152" s="180"/>
      <c r="D152" s="6"/>
      <c r="E152" s="3"/>
      <c r="F152" s="3"/>
      <c r="G152" s="3"/>
    </row>
    <row r="153" spans="1:7" ht="12.75">
      <c r="A153" s="3"/>
      <c r="B153" s="4"/>
      <c r="C153" s="180"/>
      <c r="D153" s="6"/>
      <c r="E153" s="3"/>
      <c r="F153" s="3"/>
      <c r="G153" s="3"/>
    </row>
    <row r="154" spans="1:7" ht="12.75">
      <c r="A154" s="246" t="s">
        <v>288</v>
      </c>
      <c r="B154" s="246"/>
      <c r="C154" s="247"/>
      <c r="D154" s="6"/>
      <c r="E154" s="3"/>
      <c r="F154" s="3"/>
      <c r="G154" s="3"/>
    </row>
    <row r="155" spans="1:15" ht="12.75">
      <c r="A155" s="248"/>
      <c r="B155" s="249"/>
      <c r="C155" s="250"/>
      <c r="D155" s="249"/>
      <c r="E155" s="249"/>
      <c r="F155" s="249"/>
      <c r="G155" s="251"/>
      <c r="O155" t="s">
        <v>289</v>
      </c>
    </row>
    <row r="156" spans="1:7" ht="12.75">
      <c r="A156" s="252"/>
      <c r="B156" s="253"/>
      <c r="C156" s="254"/>
      <c r="D156" s="253"/>
      <c r="E156" s="253"/>
      <c r="F156" s="253"/>
      <c r="G156" s="255"/>
    </row>
    <row r="157" spans="1:7" ht="12.75">
      <c r="A157" s="252"/>
      <c r="B157" s="253"/>
      <c r="C157" s="254"/>
      <c r="D157" s="253"/>
      <c r="E157" s="253"/>
      <c r="F157" s="253"/>
      <c r="G157" s="255"/>
    </row>
    <row r="158" spans="1:7" ht="12.75">
      <c r="A158" s="252"/>
      <c r="B158" s="253"/>
      <c r="C158" s="254"/>
      <c r="D158" s="253"/>
      <c r="E158" s="253"/>
      <c r="F158" s="253"/>
      <c r="G158" s="255"/>
    </row>
    <row r="159" spans="1:7" ht="12.75">
      <c r="A159" s="256"/>
      <c r="B159" s="257"/>
      <c r="C159" s="258"/>
      <c r="D159" s="257"/>
      <c r="E159" s="257"/>
      <c r="F159" s="257"/>
      <c r="G159" s="259"/>
    </row>
    <row r="160" spans="1:7" ht="12.75">
      <c r="A160" s="3"/>
      <c r="B160" s="4"/>
      <c r="C160" s="180"/>
      <c r="D160" s="6"/>
      <c r="E160" s="3"/>
      <c r="F160" s="3"/>
      <c r="G160" s="3"/>
    </row>
    <row r="161" spans="3:15" ht="12.75">
      <c r="C161" s="182"/>
      <c r="D161" s="10"/>
      <c r="O161" t="s">
        <v>290</v>
      </c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</sheetData>
  <sheetProtection/>
  <mergeCells count="6">
    <mergeCell ref="A1:G1"/>
    <mergeCell ref="C2:G2"/>
    <mergeCell ref="C3:G3"/>
    <mergeCell ref="C4:G4"/>
    <mergeCell ref="A154:C154"/>
    <mergeCell ref="A155:G159"/>
  </mergeCells>
  <printOptions/>
  <pageMargins left="0.590551181102362" right="0.196850393700787" top="0.787401575" bottom="0.787401575" header="0.3" footer="0.3"/>
  <pageSetup horizontalDpi="600" verticalDpi="600" orientation="landscape" paperSize="9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Motl</cp:lastModifiedBy>
  <cp:lastPrinted>2019-03-19T12:27:02Z</cp:lastPrinted>
  <dcterms:created xsi:type="dcterms:W3CDTF">2009-04-08T07:15:50Z</dcterms:created>
  <dcterms:modified xsi:type="dcterms:W3CDTF">2022-06-09T06:36:18Z</dcterms:modified>
  <cp:category/>
  <cp:version/>
  <cp:contentType/>
  <cp:contentStatus/>
</cp:coreProperties>
</file>