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4579E7DD-D632-41A7-8209-EBBA093AAC9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ekapitulácia stavby" sheetId="1" r:id="rId1"/>
    <sheet name="01 - Vonkajšie rozvody vody" sheetId="2" r:id="rId2"/>
    <sheet name="02 - Vonkajšie rozvody ka..." sheetId="3" r:id="rId3"/>
    <sheet name="03 - OPZ - Odberné plynov..." sheetId="4" r:id="rId4"/>
    <sheet name="04 - Búracie práce a výsp..." sheetId="5" r:id="rId5"/>
    <sheet name="01 - Zemné práce a základ..." sheetId="6" r:id="rId6"/>
    <sheet name="02 - Zvislé a vodorovné k..." sheetId="7" r:id="rId7"/>
    <sheet name="03 - Zastrešenie" sheetId="8" r:id="rId8"/>
    <sheet name="04 - Fasáda" sheetId="9" r:id="rId9"/>
    <sheet name="05 - Výplňové konštrukcie" sheetId="10" r:id="rId10"/>
    <sheet name="06 - Interiér" sheetId="11" r:id="rId11"/>
    <sheet name="07 - Ostatné" sheetId="12" r:id="rId12"/>
    <sheet name="2 - ZTI - Zdravotechnické..." sheetId="13" r:id="rId13"/>
    <sheet name="3.1 - UK" sheetId="14" r:id="rId14"/>
    <sheet name="3.2 - Strojovňa" sheetId="15" r:id="rId15"/>
    <sheet name="4 - VZT - Vzduchotechnika" sheetId="16" r:id="rId16"/>
    <sheet name="5 - ELI - Elektroinštalác..." sheetId="17" r:id="rId17"/>
    <sheet name="VV_ELI" sheetId="22" r:id="rId18"/>
    <sheet name="6 - Rozvody vody, kanal. ..." sheetId="18" r:id="rId19"/>
    <sheet name="SO.102 - Pergola A" sheetId="19" r:id="rId20"/>
    <sheet name="SO.201 - Chodník" sheetId="20" r:id="rId21"/>
    <sheet name="PS.101 - Detské ihrisko" sheetId="21" r:id="rId22"/>
    <sheet name="VV_PS.101" sheetId="23" r:id="rId23"/>
  </sheets>
  <definedNames>
    <definedName name="_xlnm._FilterDatabase" localSheetId="1" hidden="1">'01 - Vonkajšie rozvody vody'!$C$130:$K$215</definedName>
    <definedName name="_xlnm._FilterDatabase" localSheetId="5" hidden="1">'01 - Zemné práce a základ...'!$C$130:$K$238</definedName>
    <definedName name="_xlnm._FilterDatabase" localSheetId="2" hidden="1">'02 - Vonkajšie rozvody ka...'!$C$125:$K$188</definedName>
    <definedName name="_xlnm._FilterDatabase" localSheetId="6" hidden="1">'02 - Zvislé a vodorovné k...'!$C$129:$K$287</definedName>
    <definedName name="_xlnm._FilterDatabase" localSheetId="3" hidden="1">'03 - OPZ - Odberné plynov...'!$C$134:$K$206</definedName>
    <definedName name="_xlnm._FilterDatabase" localSheetId="7" hidden="1">'03 - Zastrešenie'!$C$136:$K$351</definedName>
    <definedName name="_xlnm._FilterDatabase" localSheetId="4" hidden="1">'04 - Búracie práce a výsp...'!$C$128:$K$201</definedName>
    <definedName name="_xlnm._FilterDatabase" localSheetId="8" hidden="1">'04 - Fasáda'!$C$130:$K$209</definedName>
    <definedName name="_xlnm._FilterDatabase" localSheetId="9" hidden="1">'05 - Výplňové konštrukcie'!$C$130:$K$409</definedName>
    <definedName name="_xlnm._FilterDatabase" localSheetId="10" hidden="1">'06 - Interiér'!$C$134:$K$379</definedName>
    <definedName name="_xlnm._FilterDatabase" localSheetId="11" hidden="1">'07 - Ostatné'!$C$138:$K$296</definedName>
    <definedName name="_xlnm._FilterDatabase" localSheetId="12" hidden="1">'2 - ZTI - Zdravotechnické...'!$C$129:$K$268</definedName>
    <definedName name="_xlnm._FilterDatabase" localSheetId="13" hidden="1">'3.1 - UK'!$C$133:$K$227</definedName>
    <definedName name="_xlnm._FilterDatabase" localSheetId="14" hidden="1">'3.2 - Strojovňa'!$C$134:$K$208</definedName>
    <definedName name="_xlnm._FilterDatabase" localSheetId="15" hidden="1">'4 - VZT - Vzduchotechnika'!$C$126:$K$169</definedName>
    <definedName name="_xlnm._FilterDatabase" localSheetId="16" hidden="1">'5 - ELI - Elektroinštalác...'!$C$121:$K$125</definedName>
    <definedName name="_xlnm._FilterDatabase" localSheetId="18" hidden="1">'6 - Rozvody vody, kanal. ...'!$C$131:$K$192</definedName>
    <definedName name="_xlnm._FilterDatabase" localSheetId="21" hidden="1">'PS.101 - Detské ihrisko'!$C$121:$K$125</definedName>
    <definedName name="_xlnm._FilterDatabase" localSheetId="19" hidden="1">'SO.102 - Pergola A'!$C$131:$K$381</definedName>
    <definedName name="_xlnm._FilterDatabase" localSheetId="20" hidden="1">'SO.201 - Chodník'!$C$125:$K$181</definedName>
    <definedName name="_xlnm.Print_Titles" localSheetId="1">'01 - Vonkajšie rozvody vody'!$130:$130</definedName>
    <definedName name="_xlnm.Print_Titles" localSheetId="5">'01 - Zemné práce a základ...'!$130:$130</definedName>
    <definedName name="_xlnm.Print_Titles" localSheetId="2">'02 - Vonkajšie rozvody ka...'!$125:$125</definedName>
    <definedName name="_xlnm.Print_Titles" localSheetId="6">'02 - Zvislé a vodorovné k...'!$129:$129</definedName>
    <definedName name="_xlnm.Print_Titles" localSheetId="3">'03 - OPZ - Odberné plynov...'!$134:$134</definedName>
    <definedName name="_xlnm.Print_Titles" localSheetId="7">'03 - Zastrešenie'!$136:$136</definedName>
    <definedName name="_xlnm.Print_Titles" localSheetId="4">'04 - Búracie práce a výsp...'!$128:$128</definedName>
    <definedName name="_xlnm.Print_Titles" localSheetId="8">'04 - Fasáda'!$130:$130</definedName>
    <definedName name="_xlnm.Print_Titles" localSheetId="9">'05 - Výplňové konštrukcie'!$130:$130</definedName>
    <definedName name="_xlnm.Print_Titles" localSheetId="10">'06 - Interiér'!$134:$134</definedName>
    <definedName name="_xlnm.Print_Titles" localSheetId="11">'07 - Ostatné'!$138:$138</definedName>
    <definedName name="_xlnm.Print_Titles" localSheetId="12">'2 - ZTI - Zdravotechnické...'!$129:$129</definedName>
    <definedName name="_xlnm.Print_Titles" localSheetId="13">'3.1 - UK'!$133:$133</definedName>
    <definedName name="_xlnm.Print_Titles" localSheetId="14">'3.2 - Strojovňa'!$134:$134</definedName>
    <definedName name="_xlnm.Print_Titles" localSheetId="15">'4 - VZT - Vzduchotechnika'!$126:$126</definedName>
    <definedName name="_xlnm.Print_Titles" localSheetId="16">'5 - ELI - Elektroinštalác...'!$121:$121</definedName>
    <definedName name="_xlnm.Print_Titles" localSheetId="18">'6 - Rozvody vody, kanal. ...'!$131:$131</definedName>
    <definedName name="_xlnm.Print_Titles" localSheetId="21">'PS.101 - Detské ihrisko'!$121:$121</definedName>
    <definedName name="_xlnm.Print_Titles" localSheetId="0">'Rekapitulácia stavby'!$92:$92</definedName>
    <definedName name="_xlnm.Print_Titles" localSheetId="19">'SO.102 - Pergola A'!$131:$131</definedName>
    <definedName name="_xlnm.Print_Titles" localSheetId="20">'SO.201 - Chodník'!$125:$125</definedName>
    <definedName name="_xlnm.Print_Area" localSheetId="1">'01 - Vonkajšie rozvody vody'!$C$116:$J$215</definedName>
    <definedName name="_xlnm.Print_Area" localSheetId="5">'01 - Zemné práce a základ...'!$C$114:$J$238</definedName>
    <definedName name="_xlnm.Print_Area" localSheetId="2">'02 - Vonkajšie rozvody ka...'!$C$111:$J$188</definedName>
    <definedName name="_xlnm.Print_Area" localSheetId="6">'02 - Zvislé a vodorovné k...'!$C$113:$J$287</definedName>
    <definedName name="_xlnm.Print_Area" localSheetId="3">'03 - OPZ - Odberné plynov...'!$C$120:$J$206</definedName>
    <definedName name="_xlnm.Print_Area" localSheetId="7">'03 - Zastrešenie'!$C$120:$J$351</definedName>
    <definedName name="_xlnm.Print_Area" localSheetId="4">'04 - Búracie práce a výsp...'!$C$114:$J$201</definedName>
    <definedName name="_xlnm.Print_Area" localSheetId="8">'04 - Fasáda'!$C$114:$J$209</definedName>
    <definedName name="_xlnm.Print_Area" localSheetId="9">'05 - Výplňové konštrukcie'!$C$114:$J$409</definedName>
    <definedName name="_xlnm.Print_Area" localSheetId="10">'06 - Interiér'!$C$118:$J$379</definedName>
    <definedName name="_xlnm.Print_Area" localSheetId="11">'07 - Ostatné'!$C$122:$J$296</definedName>
    <definedName name="_xlnm.Print_Area" localSheetId="12">'2 - ZTI - Zdravotechnické...'!$C$115:$J$268</definedName>
    <definedName name="_xlnm.Print_Area" localSheetId="13">'3.1 - UK'!$C$117:$J$227</definedName>
    <definedName name="_xlnm.Print_Area" localSheetId="14">'3.2 - Strojovňa'!$C$118:$J$208</definedName>
    <definedName name="_xlnm.Print_Area" localSheetId="15">'4 - VZT - Vzduchotechnika'!$C$112:$J$169</definedName>
    <definedName name="_xlnm.Print_Area" localSheetId="16">'5 - ELI - Elektroinštalác...'!$C$107:$J$125</definedName>
    <definedName name="_xlnm.Print_Area" localSheetId="18">'6 - Rozvody vody, kanal. ...'!$C$117:$J$192</definedName>
    <definedName name="_xlnm.Print_Area" localSheetId="21">'PS.101 - Detské ihrisko'!$C$107:$J$125</definedName>
    <definedName name="_xlnm.Print_Area" localSheetId="0">'Rekapitulácia stavby'!$D$4:$AO$76,'Rekapitulácia stavby'!$C$82:$AQ$121</definedName>
    <definedName name="_xlnm.Print_Area" localSheetId="19">'SO.102 - Pergola A'!$C$119:$J$381</definedName>
    <definedName name="_xlnm.Print_Area" localSheetId="20">'SO.201 - Chodník'!$C$111:$J$181</definedName>
    <definedName name="_xlnm.Print_Area" localSheetId="17">VV_ELI!$B$1:$I$54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" i="23" l="1"/>
  <c r="F10" i="23"/>
  <c r="F9" i="23"/>
  <c r="F8" i="23"/>
  <c r="F7" i="23"/>
  <c r="F6" i="23"/>
  <c r="F13" i="23" s="1"/>
  <c r="F15" i="23" s="1"/>
  <c r="F14" i="23" s="1"/>
  <c r="F5" i="23"/>
  <c r="F4" i="23"/>
  <c r="H52" i="22" l="1"/>
  <c r="F52" i="22"/>
  <c r="I52" i="22" s="1"/>
  <c r="I51" i="22"/>
  <c r="H51" i="22"/>
  <c r="F51" i="22"/>
  <c r="H50" i="22"/>
  <c r="F50" i="22"/>
  <c r="I50" i="22" s="1"/>
  <c r="I49" i="22"/>
  <c r="H49" i="22"/>
  <c r="F49" i="22"/>
  <c r="H48" i="22"/>
  <c r="F48" i="22"/>
  <c r="I48" i="22" s="1"/>
  <c r="I47" i="22"/>
  <c r="H47" i="22"/>
  <c r="F47" i="22"/>
  <c r="H44" i="22"/>
  <c r="F44" i="22"/>
  <c r="I44" i="22" s="1"/>
  <c r="I43" i="22"/>
  <c r="H43" i="22"/>
  <c r="F43" i="22"/>
  <c r="H42" i="22"/>
  <c r="F42" i="22"/>
  <c r="I42" i="22" s="1"/>
  <c r="I41" i="22"/>
  <c r="H41" i="22"/>
  <c r="F41" i="22"/>
  <c r="H40" i="22"/>
  <c r="F40" i="22"/>
  <c r="I40" i="22" s="1"/>
  <c r="I39" i="22"/>
  <c r="H39" i="22"/>
  <c r="F39" i="22"/>
  <c r="H38" i="22"/>
  <c r="F38" i="22"/>
  <c r="I38" i="22" s="1"/>
  <c r="I37" i="22"/>
  <c r="H37" i="22"/>
  <c r="F37" i="22"/>
  <c r="H36" i="22"/>
  <c r="F36" i="22"/>
  <c r="I36" i="22" s="1"/>
  <c r="I35" i="22"/>
  <c r="H35" i="22"/>
  <c r="F35" i="22"/>
  <c r="H34" i="22"/>
  <c r="F34" i="22"/>
  <c r="I34" i="22" s="1"/>
  <c r="I33" i="22"/>
  <c r="H33" i="22"/>
  <c r="F33" i="22"/>
  <c r="H30" i="22"/>
  <c r="F30" i="22"/>
  <c r="I30" i="22" s="1"/>
  <c r="I29" i="22"/>
  <c r="H29" i="22"/>
  <c r="F29" i="22"/>
  <c r="H28" i="22"/>
  <c r="F28" i="22"/>
  <c r="I28" i="22" s="1"/>
  <c r="I25" i="22"/>
  <c r="H25" i="22"/>
  <c r="F25" i="22"/>
  <c r="H24" i="22"/>
  <c r="F24" i="22"/>
  <c r="I24" i="22" s="1"/>
  <c r="I23" i="22"/>
  <c r="H23" i="22"/>
  <c r="F23" i="22"/>
  <c r="H22" i="22"/>
  <c r="F22" i="22"/>
  <c r="I22" i="22" s="1"/>
  <c r="I21" i="22"/>
  <c r="H21" i="22"/>
  <c r="F21" i="22"/>
  <c r="H20" i="22"/>
  <c r="F20" i="22"/>
  <c r="I20" i="22" s="1"/>
  <c r="I19" i="22"/>
  <c r="H19" i="22"/>
  <c r="F19" i="22"/>
  <c r="H18" i="22"/>
  <c r="F18" i="22"/>
  <c r="I18" i="22" s="1"/>
  <c r="I17" i="22"/>
  <c r="H17" i="22"/>
  <c r="F17" i="22"/>
  <c r="H16" i="22"/>
  <c r="F16" i="22"/>
  <c r="I16" i="22" s="1"/>
  <c r="I15" i="22"/>
  <c r="H15" i="22"/>
  <c r="F15" i="22"/>
  <c r="H14" i="22"/>
  <c r="F14" i="22"/>
  <c r="I14" i="22" s="1"/>
  <c r="I13" i="22"/>
  <c r="H13" i="22"/>
  <c r="F13" i="22"/>
  <c r="H12" i="22"/>
  <c r="F12" i="22"/>
  <c r="I12" i="22" s="1"/>
  <c r="I11" i="22"/>
  <c r="H11" i="22"/>
  <c r="F11" i="22"/>
  <c r="H10" i="22"/>
  <c r="F10" i="22"/>
  <c r="I10" i="22" s="1"/>
  <c r="I9" i="22"/>
  <c r="H9" i="22"/>
  <c r="F9" i="22"/>
  <c r="H8" i="22"/>
  <c r="H54" i="22" s="1"/>
  <c r="F8" i="22"/>
  <c r="F54" i="22" s="1"/>
  <c r="I8" i="22" l="1"/>
  <c r="I54" i="22" s="1"/>
  <c r="J39" i="21" l="1"/>
  <c r="J38" i="21"/>
  <c r="AY120" i="1"/>
  <c r="J37" i="21"/>
  <c r="AX120" i="1"/>
  <c r="BI125" i="21"/>
  <c r="BH125" i="21"/>
  <c r="BG125" i="21"/>
  <c r="BE125" i="21"/>
  <c r="T125" i="21"/>
  <c r="T124" i="21"/>
  <c r="T123" i="21" s="1"/>
  <c r="T122" i="21" s="1"/>
  <c r="R125" i="21"/>
  <c r="R124" i="21" s="1"/>
  <c r="R123" i="21" s="1"/>
  <c r="R122" i="21" s="1"/>
  <c r="P125" i="21"/>
  <c r="P124" i="21" s="1"/>
  <c r="P123" i="21" s="1"/>
  <c r="P122" i="21" s="1"/>
  <c r="AU120" i="1" s="1"/>
  <c r="AU119" i="1" s="1"/>
  <c r="J118" i="21"/>
  <c r="F118" i="21"/>
  <c r="F116" i="21"/>
  <c r="E114" i="21"/>
  <c r="J93" i="21"/>
  <c r="F93" i="21"/>
  <c r="F91" i="21"/>
  <c r="E89" i="21"/>
  <c r="J26" i="21"/>
  <c r="E26" i="21"/>
  <c r="J94" i="21" s="1"/>
  <c r="J25" i="21"/>
  <c r="J20" i="21"/>
  <c r="E20" i="21"/>
  <c r="F94" i="21" s="1"/>
  <c r="J19" i="21"/>
  <c r="J14" i="21"/>
  <c r="J116" i="21" s="1"/>
  <c r="E7" i="21"/>
  <c r="E110" i="21" s="1"/>
  <c r="J39" i="20"/>
  <c r="J38" i="20"/>
  <c r="AY118" i="1" s="1"/>
  <c r="J37" i="20"/>
  <c r="AX118" i="1"/>
  <c r="BI181" i="20"/>
  <c r="BH181" i="20"/>
  <c r="BG181" i="20"/>
  <c r="BE181" i="20"/>
  <c r="T181" i="20"/>
  <c r="T180" i="20"/>
  <c r="R181" i="20"/>
  <c r="R180" i="20"/>
  <c r="P181" i="20"/>
  <c r="P180" i="20" s="1"/>
  <c r="BI177" i="20"/>
  <c r="BH177" i="20"/>
  <c r="BG177" i="20"/>
  <c r="BE177" i="20"/>
  <c r="T177" i="20"/>
  <c r="R177" i="20"/>
  <c r="P177" i="20"/>
  <c r="BI175" i="20"/>
  <c r="BH175" i="20"/>
  <c r="BG175" i="20"/>
  <c r="BE175" i="20"/>
  <c r="T175" i="20"/>
  <c r="R175" i="20"/>
  <c r="P175" i="20"/>
  <c r="BI172" i="20"/>
  <c r="BH172" i="20"/>
  <c r="BG172" i="20"/>
  <c r="BE172" i="20"/>
  <c r="T172" i="20"/>
  <c r="R172" i="20"/>
  <c r="P172" i="20"/>
  <c r="BI169" i="20"/>
  <c r="BH169" i="20"/>
  <c r="BG169" i="20"/>
  <c r="BE169" i="20"/>
  <c r="T169" i="20"/>
  <c r="R169" i="20"/>
  <c r="P169" i="20"/>
  <c r="BI166" i="20"/>
  <c r="BH166" i="20"/>
  <c r="BG166" i="20"/>
  <c r="BE166" i="20"/>
  <c r="T166" i="20"/>
  <c r="R166" i="20"/>
  <c r="P166" i="20"/>
  <c r="BI163" i="20"/>
  <c r="BH163" i="20"/>
  <c r="BG163" i="20"/>
  <c r="BE163" i="20"/>
  <c r="T163" i="20"/>
  <c r="R163" i="20"/>
  <c r="P163" i="20"/>
  <c r="BI160" i="20"/>
  <c r="BH160" i="20"/>
  <c r="BG160" i="20"/>
  <c r="BE160" i="20"/>
  <c r="T160" i="20"/>
  <c r="R160" i="20"/>
  <c r="P160" i="20"/>
  <c r="BI157" i="20"/>
  <c r="BH157" i="20"/>
  <c r="BG157" i="20"/>
  <c r="BE157" i="20"/>
  <c r="T157" i="20"/>
  <c r="R157" i="20"/>
  <c r="P157" i="20"/>
  <c r="BI153" i="20"/>
  <c r="BH153" i="20"/>
  <c r="BG153" i="20"/>
  <c r="BE153" i="20"/>
  <c r="T153" i="20"/>
  <c r="R153" i="20"/>
  <c r="P153" i="20"/>
  <c r="BI150" i="20"/>
  <c r="BH150" i="20"/>
  <c r="BG150" i="20"/>
  <c r="BE150" i="20"/>
  <c r="T150" i="20"/>
  <c r="R150" i="20"/>
  <c r="P150" i="20"/>
  <c r="BI148" i="20"/>
  <c r="BH148" i="20"/>
  <c r="BG148" i="20"/>
  <c r="BE148" i="20"/>
  <c r="T148" i="20"/>
  <c r="R148" i="20"/>
  <c r="P148" i="20"/>
  <c r="BI145" i="20"/>
  <c r="BH145" i="20"/>
  <c r="BG145" i="20"/>
  <c r="BE145" i="20"/>
  <c r="T145" i="20"/>
  <c r="R145" i="20"/>
  <c r="P145" i="20"/>
  <c r="BI142" i="20"/>
  <c r="BH142" i="20"/>
  <c r="BG142" i="20"/>
  <c r="BE142" i="20"/>
  <c r="T142" i="20"/>
  <c r="R142" i="20"/>
  <c r="P142" i="20"/>
  <c r="BI140" i="20"/>
  <c r="BH140" i="20"/>
  <c r="BG140" i="20"/>
  <c r="BE140" i="20"/>
  <c r="T140" i="20"/>
  <c r="R140" i="20"/>
  <c r="P140" i="20"/>
  <c r="BI139" i="20"/>
  <c r="BH139" i="20"/>
  <c r="BG139" i="20"/>
  <c r="BE139" i="20"/>
  <c r="T139" i="20"/>
  <c r="R139" i="20"/>
  <c r="P139" i="20"/>
  <c r="BI137" i="20"/>
  <c r="BH137" i="20"/>
  <c r="BG137" i="20"/>
  <c r="BE137" i="20"/>
  <c r="T137" i="20"/>
  <c r="R137" i="20"/>
  <c r="P137" i="20"/>
  <c r="BI133" i="20"/>
  <c r="BH133" i="20"/>
  <c r="BG133" i="20"/>
  <c r="BE133" i="20"/>
  <c r="T133" i="20"/>
  <c r="R133" i="20"/>
  <c r="P133" i="20"/>
  <c r="BI132" i="20"/>
  <c r="BH132" i="20"/>
  <c r="BG132" i="20"/>
  <c r="BE132" i="20"/>
  <c r="T132" i="20"/>
  <c r="R132" i="20"/>
  <c r="P132" i="20"/>
  <c r="BI129" i="20"/>
  <c r="BH129" i="20"/>
  <c r="BG129" i="20"/>
  <c r="BE129" i="20"/>
  <c r="T129" i="20"/>
  <c r="R129" i="20"/>
  <c r="P129" i="20"/>
  <c r="J122" i="20"/>
  <c r="F122" i="20"/>
  <c r="F120" i="20"/>
  <c r="E118" i="20"/>
  <c r="J93" i="20"/>
  <c r="F93" i="20"/>
  <c r="F91" i="20"/>
  <c r="E89" i="20"/>
  <c r="J26" i="20"/>
  <c r="E26" i="20"/>
  <c r="J123" i="20" s="1"/>
  <c r="J25" i="20"/>
  <c r="J20" i="20"/>
  <c r="E20" i="20"/>
  <c r="J19" i="20"/>
  <c r="J14" i="20"/>
  <c r="J120" i="20" s="1"/>
  <c r="E7" i="20"/>
  <c r="E85" i="20" s="1"/>
  <c r="J37" i="19"/>
  <c r="J36" i="19"/>
  <c r="AY116" i="1" s="1"/>
  <c r="J35" i="19"/>
  <c r="AX116" i="1"/>
  <c r="BI379" i="19"/>
  <c r="BH379" i="19"/>
  <c r="BG379" i="19"/>
  <c r="BE379" i="19"/>
  <c r="T379" i="19"/>
  <c r="R379" i="19"/>
  <c r="P379" i="19"/>
  <c r="BI376" i="19"/>
  <c r="BH376" i="19"/>
  <c r="BG376" i="19"/>
  <c r="BE376" i="19"/>
  <c r="T376" i="19"/>
  <c r="R376" i="19"/>
  <c r="P376" i="19"/>
  <c r="BI373" i="19"/>
  <c r="BH373" i="19"/>
  <c r="BG373" i="19"/>
  <c r="BE373" i="19"/>
  <c r="T373" i="19"/>
  <c r="R373" i="19"/>
  <c r="P373" i="19"/>
  <c r="BI370" i="19"/>
  <c r="BH370" i="19"/>
  <c r="BG370" i="19"/>
  <c r="BE370" i="19"/>
  <c r="T370" i="19"/>
  <c r="R370" i="19"/>
  <c r="P370" i="19"/>
  <c r="BI368" i="19"/>
  <c r="BH368" i="19"/>
  <c r="BG368" i="19"/>
  <c r="BE368" i="19"/>
  <c r="T368" i="19"/>
  <c r="R368" i="19"/>
  <c r="P368" i="19"/>
  <c r="BI365" i="19"/>
  <c r="BH365" i="19"/>
  <c r="BG365" i="19"/>
  <c r="BE365" i="19"/>
  <c r="T365" i="19"/>
  <c r="R365" i="19"/>
  <c r="P365" i="19"/>
  <c r="BI363" i="19"/>
  <c r="BH363" i="19"/>
  <c r="BG363" i="19"/>
  <c r="BE363" i="19"/>
  <c r="T363" i="19"/>
  <c r="R363" i="19"/>
  <c r="P363" i="19"/>
  <c r="BI359" i="19"/>
  <c r="BH359" i="19"/>
  <c r="BG359" i="19"/>
  <c r="BE359" i="19"/>
  <c r="T359" i="19"/>
  <c r="R359" i="19"/>
  <c r="P359" i="19"/>
  <c r="BI355" i="19"/>
  <c r="BH355" i="19"/>
  <c r="BG355" i="19"/>
  <c r="BE355" i="19"/>
  <c r="T355" i="19"/>
  <c r="R355" i="19"/>
  <c r="P355" i="19"/>
  <c r="BI352" i="19"/>
  <c r="BH352" i="19"/>
  <c r="BG352" i="19"/>
  <c r="BE352" i="19"/>
  <c r="T352" i="19"/>
  <c r="R352" i="19"/>
  <c r="P352" i="19"/>
  <c r="BI349" i="19"/>
  <c r="BH349" i="19"/>
  <c r="BG349" i="19"/>
  <c r="BE349" i="19"/>
  <c r="T349" i="19"/>
  <c r="R349" i="19"/>
  <c r="P349" i="19"/>
  <c r="BI346" i="19"/>
  <c r="BH346" i="19"/>
  <c r="BG346" i="19"/>
  <c r="BE346" i="19"/>
  <c r="T346" i="19"/>
  <c r="R346" i="19"/>
  <c r="P346" i="19"/>
  <c r="BI343" i="19"/>
  <c r="BH343" i="19"/>
  <c r="BG343" i="19"/>
  <c r="BE343" i="19"/>
  <c r="T343" i="19"/>
  <c r="R343" i="19"/>
  <c r="P343" i="19"/>
  <c r="BI340" i="19"/>
  <c r="BH340" i="19"/>
  <c r="BG340" i="19"/>
  <c r="BE340" i="19"/>
  <c r="T340" i="19"/>
  <c r="R340" i="19"/>
  <c r="P340" i="19"/>
  <c r="BI337" i="19"/>
  <c r="BH337" i="19"/>
  <c r="BG337" i="19"/>
  <c r="BE337" i="19"/>
  <c r="T337" i="19"/>
  <c r="R337" i="19"/>
  <c r="P337" i="19"/>
  <c r="BI335" i="19"/>
  <c r="BH335" i="19"/>
  <c r="BG335" i="19"/>
  <c r="BE335" i="19"/>
  <c r="T335" i="19"/>
  <c r="R335" i="19"/>
  <c r="P335" i="19"/>
  <c r="BI331" i="19"/>
  <c r="BH331" i="19"/>
  <c r="BG331" i="19"/>
  <c r="BE331" i="19"/>
  <c r="T331" i="19"/>
  <c r="R331" i="19"/>
  <c r="P331" i="19"/>
  <c r="BI328" i="19"/>
  <c r="BH328" i="19"/>
  <c r="BG328" i="19"/>
  <c r="BE328" i="19"/>
  <c r="T328" i="19"/>
  <c r="R328" i="19"/>
  <c r="P328" i="19"/>
  <c r="BI324" i="19"/>
  <c r="BH324" i="19"/>
  <c r="BG324" i="19"/>
  <c r="BE324" i="19"/>
  <c r="T324" i="19"/>
  <c r="R324" i="19"/>
  <c r="P324" i="19"/>
  <c r="BI321" i="19"/>
  <c r="BH321" i="19"/>
  <c r="BG321" i="19"/>
  <c r="BE321" i="19"/>
  <c r="T321" i="19"/>
  <c r="R321" i="19"/>
  <c r="P321" i="19"/>
  <c r="BI319" i="19"/>
  <c r="BH319" i="19"/>
  <c r="BG319" i="19"/>
  <c r="BE319" i="19"/>
  <c r="T319" i="19"/>
  <c r="R319" i="19"/>
  <c r="P319" i="19"/>
  <c r="BI316" i="19"/>
  <c r="BH316" i="19"/>
  <c r="BG316" i="19"/>
  <c r="BE316" i="19"/>
  <c r="T316" i="19"/>
  <c r="R316" i="19"/>
  <c r="P316" i="19"/>
  <c r="BI313" i="19"/>
  <c r="BH313" i="19"/>
  <c r="BG313" i="19"/>
  <c r="BE313" i="19"/>
  <c r="T313" i="19"/>
  <c r="R313" i="19"/>
  <c r="P313" i="19"/>
  <c r="BI307" i="19"/>
  <c r="BH307" i="19"/>
  <c r="BG307" i="19"/>
  <c r="BE307" i="19"/>
  <c r="T307" i="19"/>
  <c r="R307" i="19"/>
  <c r="P307" i="19"/>
  <c r="BI304" i="19"/>
  <c r="BH304" i="19"/>
  <c r="BG304" i="19"/>
  <c r="BE304" i="19"/>
  <c r="T304" i="19"/>
  <c r="R304" i="19"/>
  <c r="P304" i="19"/>
  <c r="BI301" i="19"/>
  <c r="BH301" i="19"/>
  <c r="BG301" i="19"/>
  <c r="BE301" i="19"/>
  <c r="T301" i="19"/>
  <c r="R301" i="19"/>
  <c r="P301" i="19"/>
  <c r="BI298" i="19"/>
  <c r="BH298" i="19"/>
  <c r="BG298" i="19"/>
  <c r="BE298" i="19"/>
  <c r="T298" i="19"/>
  <c r="R298" i="19"/>
  <c r="P298" i="19"/>
  <c r="BI295" i="19"/>
  <c r="BH295" i="19"/>
  <c r="BG295" i="19"/>
  <c r="BE295" i="19"/>
  <c r="T295" i="19"/>
  <c r="R295" i="19"/>
  <c r="P295" i="19"/>
  <c r="BI292" i="19"/>
  <c r="BH292" i="19"/>
  <c r="BG292" i="19"/>
  <c r="BE292" i="19"/>
  <c r="T292" i="19"/>
  <c r="R292" i="19"/>
  <c r="P292" i="19"/>
  <c r="BI289" i="19"/>
  <c r="BH289" i="19"/>
  <c r="BG289" i="19"/>
  <c r="BE289" i="19"/>
  <c r="T289" i="19"/>
  <c r="R289" i="19"/>
  <c r="P289" i="19"/>
  <c r="BI286" i="19"/>
  <c r="BH286" i="19"/>
  <c r="BG286" i="19"/>
  <c r="BE286" i="19"/>
  <c r="T286" i="19"/>
  <c r="R286" i="19"/>
  <c r="P286" i="19"/>
  <c r="BI283" i="19"/>
  <c r="BH283" i="19"/>
  <c r="BG283" i="19"/>
  <c r="BE283" i="19"/>
  <c r="T283" i="19"/>
  <c r="R283" i="19"/>
  <c r="P283" i="19"/>
  <c r="BI281" i="19"/>
  <c r="BH281" i="19"/>
  <c r="BG281" i="19"/>
  <c r="BE281" i="19"/>
  <c r="T281" i="19"/>
  <c r="R281" i="19"/>
  <c r="P281" i="19"/>
  <c r="BI277" i="19"/>
  <c r="BH277" i="19"/>
  <c r="BG277" i="19"/>
  <c r="BE277" i="19"/>
  <c r="T277" i="19"/>
  <c r="R277" i="19"/>
  <c r="P277" i="19"/>
  <c r="BI274" i="19"/>
  <c r="BH274" i="19"/>
  <c r="BG274" i="19"/>
  <c r="BE274" i="19"/>
  <c r="T274" i="19"/>
  <c r="R274" i="19"/>
  <c r="P274" i="19"/>
  <c r="BI271" i="19"/>
  <c r="BH271" i="19"/>
  <c r="BG271" i="19"/>
  <c r="BE271" i="19"/>
  <c r="T271" i="19"/>
  <c r="R271" i="19"/>
  <c r="P271" i="19"/>
  <c r="BI268" i="19"/>
  <c r="BH268" i="19"/>
  <c r="BG268" i="19"/>
  <c r="BE268" i="19"/>
  <c r="T268" i="19"/>
  <c r="R268" i="19"/>
  <c r="P268" i="19"/>
  <c r="BI265" i="19"/>
  <c r="BH265" i="19"/>
  <c r="BG265" i="19"/>
  <c r="BE265" i="19"/>
  <c r="T265" i="19"/>
  <c r="R265" i="19"/>
  <c r="P265" i="19"/>
  <c r="BI263" i="19"/>
  <c r="BH263" i="19"/>
  <c r="BG263" i="19"/>
  <c r="BE263" i="19"/>
  <c r="T263" i="19"/>
  <c r="R263" i="19"/>
  <c r="P263" i="19"/>
  <c r="BI259" i="19"/>
  <c r="BH259" i="19"/>
  <c r="BG259" i="19"/>
  <c r="BE259" i="19"/>
  <c r="T259" i="19"/>
  <c r="R259" i="19"/>
  <c r="P259" i="19"/>
  <c r="BI256" i="19"/>
  <c r="BH256" i="19"/>
  <c r="BG256" i="19"/>
  <c r="BE256" i="19"/>
  <c r="T256" i="19"/>
  <c r="R256" i="19"/>
  <c r="P256" i="19"/>
  <c r="BI254" i="19"/>
  <c r="BH254" i="19"/>
  <c r="BG254" i="19"/>
  <c r="BE254" i="19"/>
  <c r="T254" i="19"/>
  <c r="R254" i="19"/>
  <c r="P254" i="19"/>
  <c r="BI251" i="19"/>
  <c r="BH251" i="19"/>
  <c r="BG251" i="19"/>
  <c r="BE251" i="19"/>
  <c r="T251" i="19"/>
  <c r="R251" i="19"/>
  <c r="P251" i="19"/>
  <c r="BI249" i="19"/>
  <c r="BH249" i="19"/>
  <c r="BG249" i="19"/>
  <c r="BE249" i="19"/>
  <c r="T249" i="19"/>
  <c r="R249" i="19"/>
  <c r="P249" i="19"/>
  <c r="BI247" i="19"/>
  <c r="BH247" i="19"/>
  <c r="BG247" i="19"/>
  <c r="BE247" i="19"/>
  <c r="T247" i="19"/>
  <c r="R247" i="19"/>
  <c r="P247" i="19"/>
  <c r="BI244" i="19"/>
  <c r="BH244" i="19"/>
  <c r="BG244" i="19"/>
  <c r="BE244" i="19"/>
  <c r="T244" i="19"/>
  <c r="R244" i="19"/>
  <c r="P244" i="19"/>
  <c r="BI242" i="19"/>
  <c r="BH242" i="19"/>
  <c r="BG242" i="19"/>
  <c r="BE242" i="19"/>
  <c r="T242" i="19"/>
  <c r="R242" i="19"/>
  <c r="P242" i="19"/>
  <c r="BI239" i="19"/>
  <c r="BH239" i="19"/>
  <c r="BG239" i="19"/>
  <c r="BE239" i="19"/>
  <c r="T239" i="19"/>
  <c r="R239" i="19"/>
  <c r="P239" i="19"/>
  <c r="BI237" i="19"/>
  <c r="BH237" i="19"/>
  <c r="BG237" i="19"/>
  <c r="BE237" i="19"/>
  <c r="T237" i="19"/>
  <c r="R237" i="19"/>
  <c r="P237" i="19"/>
  <c r="BI234" i="19"/>
  <c r="BH234" i="19"/>
  <c r="BG234" i="19"/>
  <c r="BE234" i="19"/>
  <c r="T234" i="19"/>
  <c r="R234" i="19"/>
  <c r="P234" i="19"/>
  <c r="BI233" i="19"/>
  <c r="BH233" i="19"/>
  <c r="BG233" i="19"/>
  <c r="BE233" i="19"/>
  <c r="T233" i="19"/>
  <c r="R233" i="19"/>
  <c r="P233" i="19"/>
  <c r="BI232" i="19"/>
  <c r="BH232" i="19"/>
  <c r="BG232" i="19"/>
  <c r="BE232" i="19"/>
  <c r="T232" i="19"/>
  <c r="R232" i="19"/>
  <c r="P232" i="19"/>
  <c r="BI231" i="19"/>
  <c r="BH231" i="19"/>
  <c r="BG231" i="19"/>
  <c r="BE231" i="19"/>
  <c r="T231" i="19"/>
  <c r="R231" i="19"/>
  <c r="P231" i="19"/>
  <c r="BI228" i="19"/>
  <c r="BH228" i="19"/>
  <c r="BG228" i="19"/>
  <c r="BE228" i="19"/>
  <c r="T228" i="19"/>
  <c r="R228" i="19"/>
  <c r="P228" i="19"/>
  <c r="BI226" i="19"/>
  <c r="BH226" i="19"/>
  <c r="BG226" i="19"/>
  <c r="BE226" i="19"/>
  <c r="T226" i="19"/>
  <c r="R226" i="19"/>
  <c r="P226" i="19"/>
  <c r="BI223" i="19"/>
  <c r="BH223" i="19"/>
  <c r="BG223" i="19"/>
  <c r="BE223" i="19"/>
  <c r="T223" i="19"/>
  <c r="R223" i="19"/>
  <c r="P223" i="19"/>
  <c r="BI220" i="19"/>
  <c r="BH220" i="19"/>
  <c r="BG220" i="19"/>
  <c r="BE220" i="19"/>
  <c r="T220" i="19"/>
  <c r="T219" i="19"/>
  <c r="R220" i="19"/>
  <c r="R219" i="19"/>
  <c r="P220" i="19"/>
  <c r="P219" i="19"/>
  <c r="BI218" i="19"/>
  <c r="BH218" i="19"/>
  <c r="BG218" i="19"/>
  <c r="BE218" i="19"/>
  <c r="T218" i="19"/>
  <c r="R218" i="19"/>
  <c r="P218" i="19"/>
  <c r="BI216" i="19"/>
  <c r="BH216" i="19"/>
  <c r="BG216" i="19"/>
  <c r="BE216" i="19"/>
  <c r="T216" i="19"/>
  <c r="R216" i="19"/>
  <c r="P216" i="19"/>
  <c r="BI215" i="19"/>
  <c r="BH215" i="19"/>
  <c r="BG215" i="19"/>
  <c r="BE215" i="19"/>
  <c r="T215" i="19"/>
  <c r="R215" i="19"/>
  <c r="P215" i="19"/>
  <c r="BI213" i="19"/>
  <c r="BH213" i="19"/>
  <c r="BG213" i="19"/>
  <c r="BE213" i="19"/>
  <c r="T213" i="19"/>
  <c r="R213" i="19"/>
  <c r="P213" i="19"/>
  <c r="BI212" i="19"/>
  <c r="BH212" i="19"/>
  <c r="BG212" i="19"/>
  <c r="BE212" i="19"/>
  <c r="T212" i="19"/>
  <c r="R212" i="19"/>
  <c r="P212" i="19"/>
  <c r="BI209" i="19"/>
  <c r="BH209" i="19"/>
  <c r="BG209" i="19"/>
  <c r="BE209" i="19"/>
  <c r="T209" i="19"/>
  <c r="R209" i="19"/>
  <c r="P209" i="19"/>
  <c r="BI206" i="19"/>
  <c r="BH206" i="19"/>
  <c r="BG206" i="19"/>
  <c r="BE206" i="19"/>
  <c r="T206" i="19"/>
  <c r="R206" i="19"/>
  <c r="P206" i="19"/>
  <c r="BI203" i="19"/>
  <c r="BH203" i="19"/>
  <c r="BG203" i="19"/>
  <c r="BE203" i="19"/>
  <c r="T203" i="19"/>
  <c r="R203" i="19"/>
  <c r="P203" i="19"/>
  <c r="BI199" i="19"/>
  <c r="BH199" i="19"/>
  <c r="BG199" i="19"/>
  <c r="BE199" i="19"/>
  <c r="T199" i="19"/>
  <c r="R199" i="19"/>
  <c r="P199" i="19"/>
  <c r="BI198" i="19"/>
  <c r="BH198" i="19"/>
  <c r="BG198" i="19"/>
  <c r="BE198" i="19"/>
  <c r="T198" i="19"/>
  <c r="R198" i="19"/>
  <c r="P198" i="19"/>
  <c r="BI192" i="19"/>
  <c r="BH192" i="19"/>
  <c r="BG192" i="19"/>
  <c r="BE192" i="19"/>
  <c r="T192" i="19"/>
  <c r="R192" i="19"/>
  <c r="P192" i="19"/>
  <c r="BI189" i="19"/>
  <c r="BH189" i="19"/>
  <c r="BG189" i="19"/>
  <c r="BE189" i="19"/>
  <c r="T189" i="19"/>
  <c r="R189" i="19"/>
  <c r="P189" i="19"/>
  <c r="BI188" i="19"/>
  <c r="BH188" i="19"/>
  <c r="BG188" i="19"/>
  <c r="BE188" i="19"/>
  <c r="T188" i="19"/>
  <c r="R188" i="19"/>
  <c r="P188" i="19"/>
  <c r="BI185" i="19"/>
  <c r="BH185" i="19"/>
  <c r="BG185" i="19"/>
  <c r="BE185" i="19"/>
  <c r="T185" i="19"/>
  <c r="R185" i="19"/>
  <c r="P185" i="19"/>
  <c r="BI182" i="19"/>
  <c r="BH182" i="19"/>
  <c r="BG182" i="19"/>
  <c r="BE182" i="19"/>
  <c r="T182" i="19"/>
  <c r="R182" i="19"/>
  <c r="P182" i="19"/>
  <c r="BI179" i="19"/>
  <c r="BH179" i="19"/>
  <c r="BG179" i="19"/>
  <c r="BE179" i="19"/>
  <c r="T179" i="19"/>
  <c r="R179" i="19"/>
  <c r="P179" i="19"/>
  <c r="BI175" i="19"/>
  <c r="BH175" i="19"/>
  <c r="BG175" i="19"/>
  <c r="BE175" i="19"/>
  <c r="T175" i="19"/>
  <c r="R175" i="19"/>
  <c r="P175" i="19"/>
  <c r="BI172" i="19"/>
  <c r="BH172" i="19"/>
  <c r="BG172" i="19"/>
  <c r="BE172" i="19"/>
  <c r="T172" i="19"/>
  <c r="R172" i="19"/>
  <c r="P172" i="19"/>
  <c r="BI171" i="19"/>
  <c r="BH171" i="19"/>
  <c r="BG171" i="19"/>
  <c r="BE171" i="19"/>
  <c r="T171" i="19"/>
  <c r="R171" i="19"/>
  <c r="P171" i="19"/>
  <c r="BI168" i="19"/>
  <c r="BH168" i="19"/>
  <c r="BG168" i="19"/>
  <c r="BE168" i="19"/>
  <c r="T168" i="19"/>
  <c r="R168" i="19"/>
  <c r="P168" i="19"/>
  <c r="BI165" i="19"/>
  <c r="BH165" i="19"/>
  <c r="BG165" i="19"/>
  <c r="BE165" i="19"/>
  <c r="T165" i="19"/>
  <c r="R165" i="19"/>
  <c r="P165" i="19"/>
  <c r="BI159" i="19"/>
  <c r="BH159" i="19"/>
  <c r="BG159" i="19"/>
  <c r="BE159" i="19"/>
  <c r="T159" i="19"/>
  <c r="R159" i="19"/>
  <c r="P159" i="19"/>
  <c r="BI156" i="19"/>
  <c r="BH156" i="19"/>
  <c r="BG156" i="19"/>
  <c r="BE156" i="19"/>
  <c r="T156" i="19"/>
  <c r="R156" i="19"/>
  <c r="P156" i="19"/>
  <c r="BI153" i="19"/>
  <c r="BH153" i="19"/>
  <c r="BG153" i="19"/>
  <c r="BE153" i="19"/>
  <c r="T153" i="19"/>
  <c r="R153" i="19"/>
  <c r="P153" i="19"/>
  <c r="BI151" i="19"/>
  <c r="BH151" i="19"/>
  <c r="BG151" i="19"/>
  <c r="BE151" i="19"/>
  <c r="T151" i="19"/>
  <c r="R151" i="19"/>
  <c r="P151" i="19"/>
  <c r="BI150" i="19"/>
  <c r="BH150" i="19"/>
  <c r="BG150" i="19"/>
  <c r="BE150" i="19"/>
  <c r="T150" i="19"/>
  <c r="R150" i="19"/>
  <c r="P150" i="19"/>
  <c r="BI148" i="19"/>
  <c r="BH148" i="19"/>
  <c r="BG148" i="19"/>
  <c r="BE148" i="19"/>
  <c r="T148" i="19"/>
  <c r="R148" i="19"/>
  <c r="P148" i="19"/>
  <c r="BI146" i="19"/>
  <c r="BH146" i="19"/>
  <c r="BG146" i="19"/>
  <c r="BE146" i="19"/>
  <c r="T146" i="19"/>
  <c r="R146" i="19"/>
  <c r="P146" i="19"/>
  <c r="BI145" i="19"/>
  <c r="BH145" i="19"/>
  <c r="BG145" i="19"/>
  <c r="BE145" i="19"/>
  <c r="T145" i="19"/>
  <c r="R145" i="19"/>
  <c r="P145" i="19"/>
  <c r="BI142" i="19"/>
  <c r="BH142" i="19"/>
  <c r="BG142" i="19"/>
  <c r="BE142" i="19"/>
  <c r="T142" i="19"/>
  <c r="R142" i="19"/>
  <c r="P142" i="19"/>
  <c r="BI141" i="19"/>
  <c r="BH141" i="19"/>
  <c r="BG141" i="19"/>
  <c r="BE141" i="19"/>
  <c r="T141" i="19"/>
  <c r="R141" i="19"/>
  <c r="P141" i="19"/>
  <c r="BI138" i="19"/>
  <c r="BH138" i="19"/>
  <c r="BG138" i="19"/>
  <c r="BE138" i="19"/>
  <c r="T138" i="19"/>
  <c r="R138" i="19"/>
  <c r="P138" i="19"/>
  <c r="BI135" i="19"/>
  <c r="BH135" i="19"/>
  <c r="BG135" i="19"/>
  <c r="BE135" i="19"/>
  <c r="T135" i="19"/>
  <c r="R135" i="19"/>
  <c r="P135" i="19"/>
  <c r="J128" i="19"/>
  <c r="F128" i="19"/>
  <c r="F126" i="19"/>
  <c r="E124" i="19"/>
  <c r="J91" i="19"/>
  <c r="F91" i="19"/>
  <c r="F89" i="19"/>
  <c r="E87" i="19"/>
  <c r="J24" i="19"/>
  <c r="E24" i="19"/>
  <c r="J92" i="19" s="1"/>
  <c r="J23" i="19"/>
  <c r="J18" i="19"/>
  <c r="E18" i="19"/>
  <c r="J17" i="19"/>
  <c r="J12" i="19"/>
  <c r="J89" i="19" s="1"/>
  <c r="E7" i="19"/>
  <c r="E85" i="19" s="1"/>
  <c r="J39" i="18"/>
  <c r="J38" i="18"/>
  <c r="AY115" i="1"/>
  <c r="J37" i="18"/>
  <c r="AX115" i="1"/>
  <c r="BI192" i="18"/>
  <c r="BH192" i="18"/>
  <c r="BG192" i="18"/>
  <c r="BE192" i="18"/>
  <c r="T192" i="18"/>
  <c r="T191" i="18"/>
  <c r="R192" i="18"/>
  <c r="R191" i="18"/>
  <c r="P192" i="18"/>
  <c r="P191" i="18"/>
  <c r="BI190" i="18"/>
  <c r="BH190" i="18"/>
  <c r="BG190" i="18"/>
  <c r="BE190" i="18"/>
  <c r="T190" i="18"/>
  <c r="R190" i="18"/>
  <c r="P190" i="18"/>
  <c r="BI189" i="18"/>
  <c r="BH189" i="18"/>
  <c r="BG189" i="18"/>
  <c r="BE189" i="18"/>
  <c r="T189" i="18"/>
  <c r="R189" i="18"/>
  <c r="P189" i="18"/>
  <c r="BI188" i="18"/>
  <c r="BH188" i="18"/>
  <c r="BG188" i="18"/>
  <c r="BE188" i="18"/>
  <c r="T188" i="18"/>
  <c r="R188" i="18"/>
  <c r="P188" i="18"/>
  <c r="BI187" i="18"/>
  <c r="BH187" i="18"/>
  <c r="BG187" i="18"/>
  <c r="BE187" i="18"/>
  <c r="T187" i="18"/>
  <c r="R187" i="18"/>
  <c r="P187" i="18"/>
  <c r="BI186" i="18"/>
  <c r="BH186" i="18"/>
  <c r="BG186" i="18"/>
  <c r="BE186" i="18"/>
  <c r="T186" i="18"/>
  <c r="R186" i="18"/>
  <c r="P186" i="18"/>
  <c r="BI185" i="18"/>
  <c r="BH185" i="18"/>
  <c r="BG185" i="18"/>
  <c r="BE185" i="18"/>
  <c r="T185" i="18"/>
  <c r="R185" i="18"/>
  <c r="P185" i="18"/>
  <c r="BI182" i="18"/>
  <c r="BH182" i="18"/>
  <c r="BG182" i="18"/>
  <c r="BE182" i="18"/>
  <c r="T182" i="18"/>
  <c r="T181" i="18" s="1"/>
  <c r="T180" i="18" s="1"/>
  <c r="R182" i="18"/>
  <c r="R181" i="18" s="1"/>
  <c r="R180" i="18" s="1"/>
  <c r="P182" i="18"/>
  <c r="P181" i="18" s="1"/>
  <c r="P180" i="18" s="1"/>
  <c r="BI179" i="18"/>
  <c r="BH179" i="18"/>
  <c r="BG179" i="18"/>
  <c r="BE179" i="18"/>
  <c r="T179" i="18"/>
  <c r="R179" i="18"/>
  <c r="P179" i="18"/>
  <c r="BI178" i="18"/>
  <c r="BH178" i="18"/>
  <c r="BG178" i="18"/>
  <c r="BE178" i="18"/>
  <c r="T178" i="18"/>
  <c r="R178" i="18"/>
  <c r="P178" i="18"/>
  <c r="BI177" i="18"/>
  <c r="BH177" i="18"/>
  <c r="BG177" i="18"/>
  <c r="BE177" i="18"/>
  <c r="T177" i="18"/>
  <c r="R177" i="18"/>
  <c r="P177" i="18"/>
  <c r="BI176" i="18"/>
  <c r="BH176" i="18"/>
  <c r="BG176" i="18"/>
  <c r="BE176" i="18"/>
  <c r="T176" i="18"/>
  <c r="R176" i="18"/>
  <c r="P176" i="18"/>
  <c r="BI174" i="18"/>
  <c r="BH174" i="18"/>
  <c r="BG174" i="18"/>
  <c r="BE174" i="18"/>
  <c r="T174" i="18"/>
  <c r="R174" i="18"/>
  <c r="P174" i="18"/>
  <c r="BI173" i="18"/>
  <c r="BH173" i="18"/>
  <c r="BG173" i="18"/>
  <c r="BE173" i="18"/>
  <c r="T173" i="18"/>
  <c r="R173" i="18"/>
  <c r="P173" i="18"/>
  <c r="BI172" i="18"/>
  <c r="BH172" i="18"/>
  <c r="BG172" i="18"/>
  <c r="BE172" i="18"/>
  <c r="T172" i="18"/>
  <c r="R172" i="18"/>
  <c r="P172" i="18"/>
  <c r="BI171" i="18"/>
  <c r="BH171" i="18"/>
  <c r="BG171" i="18"/>
  <c r="BE171" i="18"/>
  <c r="T171" i="18"/>
  <c r="R171" i="18"/>
  <c r="P171" i="18"/>
  <c r="BI170" i="18"/>
  <c r="BH170" i="18"/>
  <c r="BG170" i="18"/>
  <c r="BE170" i="18"/>
  <c r="T170" i="18"/>
  <c r="R170" i="18"/>
  <c r="P170" i="18"/>
  <c r="BI169" i="18"/>
  <c r="BH169" i="18"/>
  <c r="BG169" i="18"/>
  <c r="BE169" i="18"/>
  <c r="T169" i="18"/>
  <c r="R169" i="18"/>
  <c r="P169" i="18"/>
  <c r="BI168" i="18"/>
  <c r="BH168" i="18"/>
  <c r="BG168" i="18"/>
  <c r="BE168" i="18"/>
  <c r="T168" i="18"/>
  <c r="R168" i="18"/>
  <c r="P168" i="18"/>
  <c r="BI167" i="18"/>
  <c r="BH167" i="18"/>
  <c r="BG167" i="18"/>
  <c r="BE167" i="18"/>
  <c r="T167" i="18"/>
  <c r="R167" i="18"/>
  <c r="P167" i="18"/>
  <c r="BI166" i="18"/>
  <c r="BH166" i="18"/>
  <c r="BG166" i="18"/>
  <c r="BE166" i="18"/>
  <c r="T166" i="18"/>
  <c r="R166" i="18"/>
  <c r="P166" i="18"/>
  <c r="BI165" i="18"/>
  <c r="BH165" i="18"/>
  <c r="BG165" i="18"/>
  <c r="BE165" i="18"/>
  <c r="T165" i="18"/>
  <c r="R165" i="18"/>
  <c r="P165" i="18"/>
  <c r="BI164" i="18"/>
  <c r="BH164" i="18"/>
  <c r="BG164" i="18"/>
  <c r="BE164" i="18"/>
  <c r="T164" i="18"/>
  <c r="R164" i="18"/>
  <c r="P164" i="18"/>
  <c r="BI163" i="18"/>
  <c r="BH163" i="18"/>
  <c r="BG163" i="18"/>
  <c r="BE163" i="18"/>
  <c r="T163" i="18"/>
  <c r="R163" i="18"/>
  <c r="P163" i="18"/>
  <c r="BI162" i="18"/>
  <c r="BH162" i="18"/>
  <c r="BG162" i="18"/>
  <c r="BE162" i="18"/>
  <c r="T162" i="18"/>
  <c r="R162" i="18"/>
  <c r="P162" i="18"/>
  <c r="BI161" i="18"/>
  <c r="BH161" i="18"/>
  <c r="BG161" i="18"/>
  <c r="BE161" i="18"/>
  <c r="T161" i="18"/>
  <c r="R161" i="18"/>
  <c r="P161" i="18"/>
  <c r="BI160" i="18"/>
  <c r="BH160" i="18"/>
  <c r="BG160" i="18"/>
  <c r="BE160" i="18"/>
  <c r="T160" i="18"/>
  <c r="R160" i="18"/>
  <c r="P160" i="18"/>
  <c r="BI159" i="18"/>
  <c r="BH159" i="18"/>
  <c r="BG159" i="18"/>
  <c r="BE159" i="18"/>
  <c r="T159" i="18"/>
  <c r="R159" i="18"/>
  <c r="P159" i="18"/>
  <c r="BI158" i="18"/>
  <c r="BH158" i="18"/>
  <c r="BG158" i="18"/>
  <c r="BE158" i="18"/>
  <c r="T158" i="18"/>
  <c r="R158" i="18"/>
  <c r="P158" i="18"/>
  <c r="BI157" i="18"/>
  <c r="BH157" i="18"/>
  <c r="BG157" i="18"/>
  <c r="BE157" i="18"/>
  <c r="T157" i="18"/>
  <c r="R157" i="18"/>
  <c r="P157" i="18"/>
  <c r="BI156" i="18"/>
  <c r="BH156" i="18"/>
  <c r="BG156" i="18"/>
  <c r="BE156" i="18"/>
  <c r="T156" i="18"/>
  <c r="R156" i="18"/>
  <c r="P156" i="18"/>
  <c r="BI155" i="18"/>
  <c r="BH155" i="18"/>
  <c r="BG155" i="18"/>
  <c r="BE155" i="18"/>
  <c r="T155" i="18"/>
  <c r="R155" i="18"/>
  <c r="P155" i="18"/>
  <c r="BI153" i="18"/>
  <c r="BH153" i="18"/>
  <c r="BG153" i="18"/>
  <c r="BE153" i="18"/>
  <c r="T153" i="18"/>
  <c r="R153" i="18"/>
  <c r="P153" i="18"/>
  <c r="BI152" i="18"/>
  <c r="BH152" i="18"/>
  <c r="BG152" i="18"/>
  <c r="BE152" i="18"/>
  <c r="T152" i="18"/>
  <c r="R152" i="18"/>
  <c r="P152" i="18"/>
  <c r="BI151" i="18"/>
  <c r="BH151" i="18"/>
  <c r="BG151" i="18"/>
  <c r="BE151" i="18"/>
  <c r="T151" i="18"/>
  <c r="R151" i="18"/>
  <c r="P151" i="18"/>
  <c r="BI149" i="18"/>
  <c r="BH149" i="18"/>
  <c r="BG149" i="18"/>
  <c r="BE149" i="18"/>
  <c r="T149" i="18"/>
  <c r="R149" i="18"/>
  <c r="P149" i="18"/>
  <c r="BI148" i="18"/>
  <c r="BH148" i="18"/>
  <c r="BG148" i="18"/>
  <c r="BE148" i="18"/>
  <c r="T148" i="18"/>
  <c r="R148" i="18"/>
  <c r="P148" i="18"/>
  <c r="BI146" i="18"/>
  <c r="BH146" i="18"/>
  <c r="BG146" i="18"/>
  <c r="BE146" i="18"/>
  <c r="T146" i="18"/>
  <c r="R146" i="18"/>
  <c r="P146" i="18"/>
  <c r="BI145" i="18"/>
  <c r="BH145" i="18"/>
  <c r="BG145" i="18"/>
  <c r="BE145" i="18"/>
  <c r="T145" i="18"/>
  <c r="R145" i="18"/>
  <c r="P145" i="18"/>
  <c r="BI144" i="18"/>
  <c r="BH144" i="18"/>
  <c r="BG144" i="18"/>
  <c r="BE144" i="18"/>
  <c r="T144" i="18"/>
  <c r="R144" i="18"/>
  <c r="P144" i="18"/>
  <c r="BI143" i="18"/>
  <c r="BH143" i="18"/>
  <c r="BG143" i="18"/>
  <c r="BE143" i="18"/>
  <c r="T143" i="18"/>
  <c r="R143" i="18"/>
  <c r="P143" i="18"/>
  <c r="BI142" i="18"/>
  <c r="BH142" i="18"/>
  <c r="BG142" i="18"/>
  <c r="BE142" i="18"/>
  <c r="T142" i="18"/>
  <c r="R142" i="18"/>
  <c r="P142" i="18"/>
  <c r="BI141" i="18"/>
  <c r="BH141" i="18"/>
  <c r="BG141" i="18"/>
  <c r="BE141" i="18"/>
  <c r="T141" i="18"/>
  <c r="R141" i="18"/>
  <c r="P141" i="18"/>
  <c r="BI140" i="18"/>
  <c r="BH140" i="18"/>
  <c r="BG140" i="18"/>
  <c r="BE140" i="18"/>
  <c r="T140" i="18"/>
  <c r="R140" i="18"/>
  <c r="P140" i="18"/>
  <c r="BI139" i="18"/>
  <c r="BH139" i="18"/>
  <c r="BG139" i="18"/>
  <c r="BE139" i="18"/>
  <c r="T139" i="18"/>
  <c r="R139" i="18"/>
  <c r="P139" i="18"/>
  <c r="BI138" i="18"/>
  <c r="BH138" i="18"/>
  <c r="BG138" i="18"/>
  <c r="BE138" i="18"/>
  <c r="T138" i="18"/>
  <c r="R138" i="18"/>
  <c r="P138" i="18"/>
  <c r="BI137" i="18"/>
  <c r="BH137" i="18"/>
  <c r="BG137" i="18"/>
  <c r="BE137" i="18"/>
  <c r="T137" i="18"/>
  <c r="R137" i="18"/>
  <c r="P137" i="18"/>
  <c r="BI135" i="18"/>
  <c r="BH135" i="18"/>
  <c r="BG135" i="18"/>
  <c r="BE135" i="18"/>
  <c r="T135" i="18"/>
  <c r="T134" i="18"/>
  <c r="R135" i="18"/>
  <c r="R134" i="18"/>
  <c r="P135" i="18"/>
  <c r="P134" i="18"/>
  <c r="J128" i="18"/>
  <c r="F128" i="18"/>
  <c r="F126" i="18"/>
  <c r="E124" i="18"/>
  <c r="J93" i="18"/>
  <c r="F93" i="18"/>
  <c r="F91" i="18"/>
  <c r="E89" i="18"/>
  <c r="J26" i="18"/>
  <c r="E26" i="18"/>
  <c r="J129" i="18" s="1"/>
  <c r="J25" i="18"/>
  <c r="J20" i="18"/>
  <c r="E20" i="18"/>
  <c r="J19" i="18"/>
  <c r="J14" i="18"/>
  <c r="J91" i="18" s="1"/>
  <c r="E7" i="18"/>
  <c r="E120" i="18"/>
  <c r="J39" i="17"/>
  <c r="J38" i="17"/>
  <c r="AY114" i="1" s="1"/>
  <c r="J37" i="17"/>
  <c r="AX114" i="1" s="1"/>
  <c r="BI125" i="17"/>
  <c r="F39" i="17" s="1"/>
  <c r="BD114" i="1" s="1"/>
  <c r="BH125" i="17"/>
  <c r="BG125" i="17"/>
  <c r="BE125" i="17"/>
  <c r="T125" i="17"/>
  <c r="T124" i="17" s="1"/>
  <c r="T123" i="17" s="1"/>
  <c r="T122" i="17" s="1"/>
  <c r="R125" i="17"/>
  <c r="R124" i="17" s="1"/>
  <c r="R123" i="17" s="1"/>
  <c r="R122" i="17" s="1"/>
  <c r="P125" i="17"/>
  <c r="P124" i="17" s="1"/>
  <c r="P123" i="17" s="1"/>
  <c r="P122" i="17" s="1"/>
  <c r="AU114" i="1" s="1"/>
  <c r="J118" i="17"/>
  <c r="F118" i="17"/>
  <c r="F116" i="17"/>
  <c r="E114" i="17"/>
  <c r="J93" i="17"/>
  <c r="F93" i="17"/>
  <c r="F91" i="17"/>
  <c r="E89" i="17"/>
  <c r="J26" i="17"/>
  <c r="E26" i="17"/>
  <c r="J119" i="17" s="1"/>
  <c r="J25" i="17"/>
  <c r="J20" i="17"/>
  <c r="E20" i="17"/>
  <c r="J19" i="17"/>
  <c r="J14" i="17"/>
  <c r="J116" i="17" s="1"/>
  <c r="E7" i="17"/>
  <c r="E85" i="17"/>
  <c r="J39" i="16"/>
  <c r="J38" i="16"/>
  <c r="AY113" i="1" s="1"/>
  <c r="J37" i="16"/>
  <c r="AX113" i="1"/>
  <c r="BI169" i="16"/>
  <c r="BH169" i="16"/>
  <c r="BG169" i="16"/>
  <c r="BE169" i="16"/>
  <c r="T169" i="16"/>
  <c r="R169" i="16"/>
  <c r="P169" i="16"/>
  <c r="BI168" i="16"/>
  <c r="BH168" i="16"/>
  <c r="BG168" i="16"/>
  <c r="BE168" i="16"/>
  <c r="T168" i="16"/>
  <c r="R168" i="16"/>
  <c r="P168" i="16"/>
  <c r="BI167" i="16"/>
  <c r="BH167" i="16"/>
  <c r="BG167" i="16"/>
  <c r="BE167" i="16"/>
  <c r="T167" i="16"/>
  <c r="R167" i="16"/>
  <c r="P167" i="16"/>
  <c r="BI166" i="16"/>
  <c r="BH166" i="16"/>
  <c r="BG166" i="16"/>
  <c r="BE166" i="16"/>
  <c r="T166" i="16"/>
  <c r="R166" i="16"/>
  <c r="P166" i="16"/>
  <c r="BI165" i="16"/>
  <c r="BH165" i="16"/>
  <c r="BG165" i="16"/>
  <c r="BE165" i="16"/>
  <c r="T165" i="16"/>
  <c r="R165" i="16"/>
  <c r="P165" i="16"/>
  <c r="BI164" i="16"/>
  <c r="BH164" i="16"/>
  <c r="BG164" i="16"/>
  <c r="BE164" i="16"/>
  <c r="T164" i="16"/>
  <c r="R164" i="16"/>
  <c r="P164" i="16"/>
  <c r="BI161" i="16"/>
  <c r="BH161" i="16"/>
  <c r="BG161" i="16"/>
  <c r="BE161" i="16"/>
  <c r="T161" i="16"/>
  <c r="R161" i="16"/>
  <c r="P161" i="16"/>
  <c r="BI160" i="16"/>
  <c r="BH160" i="16"/>
  <c r="BG160" i="16"/>
  <c r="BE160" i="16"/>
  <c r="T160" i="16"/>
  <c r="R160" i="16"/>
  <c r="P160" i="16"/>
  <c r="BI159" i="16"/>
  <c r="BH159" i="16"/>
  <c r="BG159" i="16"/>
  <c r="BE159" i="16"/>
  <c r="T159" i="16"/>
  <c r="R159" i="16"/>
  <c r="P159" i="16"/>
  <c r="BI158" i="16"/>
  <c r="BH158" i="16"/>
  <c r="BG158" i="16"/>
  <c r="BE158" i="16"/>
  <c r="T158" i="16"/>
  <c r="R158" i="16"/>
  <c r="P158" i="16"/>
  <c r="BI157" i="16"/>
  <c r="BH157" i="16"/>
  <c r="BG157" i="16"/>
  <c r="BE157" i="16"/>
  <c r="T157" i="16"/>
  <c r="R157" i="16"/>
  <c r="P157" i="16"/>
  <c r="BI156" i="16"/>
  <c r="BH156" i="16"/>
  <c r="BG156" i="16"/>
  <c r="BE156" i="16"/>
  <c r="T156" i="16"/>
  <c r="R156" i="16"/>
  <c r="P156" i="16"/>
  <c r="BI155" i="16"/>
  <c r="BH155" i="16"/>
  <c r="BG155" i="16"/>
  <c r="BE155" i="16"/>
  <c r="T155" i="16"/>
  <c r="R155" i="16"/>
  <c r="P155" i="16"/>
  <c r="BI154" i="16"/>
  <c r="BH154" i="16"/>
  <c r="BG154" i="16"/>
  <c r="BE154" i="16"/>
  <c r="T154" i="16"/>
  <c r="R154" i="16"/>
  <c r="P154" i="16"/>
  <c r="BI153" i="16"/>
  <c r="BH153" i="16"/>
  <c r="BG153" i="16"/>
  <c r="BE153" i="16"/>
  <c r="T153" i="16"/>
  <c r="R153" i="16"/>
  <c r="P153" i="16"/>
  <c r="BI152" i="16"/>
  <c r="BH152" i="16"/>
  <c r="BG152" i="16"/>
  <c r="BE152" i="16"/>
  <c r="T152" i="16"/>
  <c r="R152" i="16"/>
  <c r="P152" i="16"/>
  <c r="BI151" i="16"/>
  <c r="BH151" i="16"/>
  <c r="BG151" i="16"/>
  <c r="BE151" i="16"/>
  <c r="T151" i="16"/>
  <c r="R151" i="16"/>
  <c r="P151" i="16"/>
  <c r="BI150" i="16"/>
  <c r="BH150" i="16"/>
  <c r="BG150" i="16"/>
  <c r="BE150" i="16"/>
  <c r="T150" i="16"/>
  <c r="R150" i="16"/>
  <c r="P150" i="16"/>
  <c r="BI149" i="16"/>
  <c r="BH149" i="16"/>
  <c r="BG149" i="16"/>
  <c r="BE149" i="16"/>
  <c r="T149" i="16"/>
  <c r="R149" i="16"/>
  <c r="P149" i="16"/>
  <c r="BI148" i="16"/>
  <c r="BH148" i="16"/>
  <c r="BG148" i="16"/>
  <c r="BE148" i="16"/>
  <c r="T148" i="16"/>
  <c r="R148" i="16"/>
  <c r="P148" i="16"/>
  <c r="BI147" i="16"/>
  <c r="BH147" i="16"/>
  <c r="BG147" i="16"/>
  <c r="BE147" i="16"/>
  <c r="T147" i="16"/>
  <c r="R147" i="16"/>
  <c r="P147" i="16"/>
  <c r="BI146" i="16"/>
  <c r="BH146" i="16"/>
  <c r="BG146" i="16"/>
  <c r="BE146" i="16"/>
  <c r="T146" i="16"/>
  <c r="R146" i="16"/>
  <c r="P146" i="16"/>
  <c r="BI145" i="16"/>
  <c r="BH145" i="16"/>
  <c r="BG145" i="16"/>
  <c r="BE145" i="16"/>
  <c r="T145" i="16"/>
  <c r="R145" i="16"/>
  <c r="P145" i="16"/>
  <c r="BI144" i="16"/>
  <c r="BH144" i="16"/>
  <c r="BG144" i="16"/>
  <c r="BE144" i="16"/>
  <c r="T144" i="16"/>
  <c r="R144" i="16"/>
  <c r="P144" i="16"/>
  <c r="BI143" i="16"/>
  <c r="BH143" i="16"/>
  <c r="BG143" i="16"/>
  <c r="BE143" i="16"/>
  <c r="T143" i="16"/>
  <c r="R143" i="16"/>
  <c r="P143" i="16"/>
  <c r="BI142" i="16"/>
  <c r="BH142" i="16"/>
  <c r="BG142" i="16"/>
  <c r="BE142" i="16"/>
  <c r="T142" i="16"/>
  <c r="R142" i="16"/>
  <c r="P142" i="16"/>
  <c r="BI141" i="16"/>
  <c r="BH141" i="16"/>
  <c r="BG141" i="16"/>
  <c r="BE141" i="16"/>
  <c r="T141" i="16"/>
  <c r="R141" i="16"/>
  <c r="P141" i="16"/>
  <c r="BI140" i="16"/>
  <c r="BH140" i="16"/>
  <c r="BG140" i="16"/>
  <c r="BE140" i="16"/>
  <c r="T140" i="16"/>
  <c r="R140" i="16"/>
  <c r="P140" i="16"/>
  <c r="BI139" i="16"/>
  <c r="BH139" i="16"/>
  <c r="BG139" i="16"/>
  <c r="BE139" i="16"/>
  <c r="T139" i="16"/>
  <c r="R139" i="16"/>
  <c r="P139" i="16"/>
  <c r="BI138" i="16"/>
  <c r="BH138" i="16"/>
  <c r="BG138" i="16"/>
  <c r="BE138" i="16"/>
  <c r="T138" i="16"/>
  <c r="R138" i="16"/>
  <c r="P138" i="16"/>
  <c r="BI135" i="16"/>
  <c r="BH135" i="16"/>
  <c r="BG135" i="16"/>
  <c r="BE135" i="16"/>
  <c r="T135" i="16"/>
  <c r="R135" i="16"/>
  <c r="P135" i="16"/>
  <c r="BI134" i="16"/>
  <c r="BH134" i="16"/>
  <c r="BG134" i="16"/>
  <c r="BE134" i="16"/>
  <c r="T134" i="16"/>
  <c r="R134" i="16"/>
  <c r="P134" i="16"/>
  <c r="BI132" i="16"/>
  <c r="BH132" i="16"/>
  <c r="BG132" i="16"/>
  <c r="BE132" i="16"/>
  <c r="T132" i="16"/>
  <c r="R132" i="16"/>
  <c r="P132" i="16"/>
  <c r="BI131" i="16"/>
  <c r="BH131" i="16"/>
  <c r="BG131" i="16"/>
  <c r="BE131" i="16"/>
  <c r="T131" i="16"/>
  <c r="R131" i="16"/>
  <c r="P131" i="16"/>
  <c r="BI130" i="16"/>
  <c r="BH130" i="16"/>
  <c r="BG130" i="16"/>
  <c r="BE130" i="16"/>
  <c r="T130" i="16"/>
  <c r="R130" i="16"/>
  <c r="P130" i="16"/>
  <c r="J123" i="16"/>
  <c r="F123" i="16"/>
  <c r="F121" i="16"/>
  <c r="E119" i="16"/>
  <c r="J93" i="16"/>
  <c r="F93" i="16"/>
  <c r="F91" i="16"/>
  <c r="E89" i="16"/>
  <c r="J26" i="16"/>
  <c r="E26" i="16"/>
  <c r="J94" i="16" s="1"/>
  <c r="J25" i="16"/>
  <c r="J20" i="16"/>
  <c r="E20" i="16"/>
  <c r="J19" i="16"/>
  <c r="J14" i="16"/>
  <c r="J121" i="16" s="1"/>
  <c r="E7" i="16"/>
  <c r="E115" i="16"/>
  <c r="J41" i="15"/>
  <c r="J40" i="15"/>
  <c r="AY112" i="1" s="1"/>
  <c r="J39" i="15"/>
  <c r="AX112" i="1"/>
  <c r="BI208" i="15"/>
  <c r="BH208" i="15"/>
  <c r="BG208" i="15"/>
  <c r="BE208" i="15"/>
  <c r="T208" i="15"/>
  <c r="R208" i="15"/>
  <c r="P208" i="15"/>
  <c r="BI207" i="15"/>
  <c r="BH207" i="15"/>
  <c r="BG207" i="15"/>
  <c r="BE207" i="15"/>
  <c r="T207" i="15"/>
  <c r="R207" i="15"/>
  <c r="P207" i="15"/>
  <c r="BI206" i="15"/>
  <c r="BH206" i="15"/>
  <c r="BG206" i="15"/>
  <c r="BE206" i="15"/>
  <c r="T206" i="15"/>
  <c r="R206" i="15"/>
  <c r="P206" i="15"/>
  <c r="BI205" i="15"/>
  <c r="BH205" i="15"/>
  <c r="BG205" i="15"/>
  <c r="BE205" i="15"/>
  <c r="T205" i="15"/>
  <c r="R205" i="15"/>
  <c r="P205" i="15"/>
  <c r="BI204" i="15"/>
  <c r="BH204" i="15"/>
  <c r="BG204" i="15"/>
  <c r="BE204" i="15"/>
  <c r="T204" i="15"/>
  <c r="R204" i="15"/>
  <c r="P204" i="15"/>
  <c r="BI203" i="15"/>
  <c r="BH203" i="15"/>
  <c r="BG203" i="15"/>
  <c r="BE203" i="15"/>
  <c r="T203" i="15"/>
  <c r="R203" i="15"/>
  <c r="P203" i="15"/>
  <c r="BI201" i="15"/>
  <c r="BH201" i="15"/>
  <c r="BG201" i="15"/>
  <c r="BE201" i="15"/>
  <c r="T201" i="15"/>
  <c r="R201" i="15"/>
  <c r="P201" i="15"/>
  <c r="BI200" i="15"/>
  <c r="BH200" i="15"/>
  <c r="BG200" i="15"/>
  <c r="BE200" i="15"/>
  <c r="T200" i="15"/>
  <c r="R200" i="15"/>
  <c r="P200" i="15"/>
  <c r="BI199" i="15"/>
  <c r="BH199" i="15"/>
  <c r="BG199" i="15"/>
  <c r="BE199" i="15"/>
  <c r="T199" i="15"/>
  <c r="R199" i="15"/>
  <c r="P199" i="15"/>
  <c r="BI198" i="15"/>
  <c r="BH198" i="15"/>
  <c r="BG198" i="15"/>
  <c r="BE198" i="15"/>
  <c r="T198" i="15"/>
  <c r="R198" i="15"/>
  <c r="P198" i="15"/>
  <c r="BI197" i="15"/>
  <c r="BH197" i="15"/>
  <c r="BG197" i="15"/>
  <c r="BE197" i="15"/>
  <c r="T197" i="15"/>
  <c r="R197" i="15"/>
  <c r="P197" i="15"/>
  <c r="BI196" i="15"/>
  <c r="BH196" i="15"/>
  <c r="BG196" i="15"/>
  <c r="BE196" i="15"/>
  <c r="T196" i="15"/>
  <c r="R196" i="15"/>
  <c r="P196" i="15"/>
  <c r="BI195" i="15"/>
  <c r="BH195" i="15"/>
  <c r="BG195" i="15"/>
  <c r="BE195" i="15"/>
  <c r="T195" i="15"/>
  <c r="R195" i="15"/>
  <c r="P195" i="15"/>
  <c r="BI192" i="15"/>
  <c r="BH192" i="15"/>
  <c r="BG192" i="15"/>
  <c r="BE192" i="15"/>
  <c r="T192" i="15"/>
  <c r="R192" i="15"/>
  <c r="P192" i="15"/>
  <c r="BI191" i="15"/>
  <c r="BH191" i="15"/>
  <c r="BG191" i="15"/>
  <c r="BE191" i="15"/>
  <c r="T191" i="15"/>
  <c r="R191" i="15"/>
  <c r="P191" i="15"/>
  <c r="BI190" i="15"/>
  <c r="BH190" i="15"/>
  <c r="BG190" i="15"/>
  <c r="BE190" i="15"/>
  <c r="T190" i="15"/>
  <c r="R190" i="15"/>
  <c r="P190" i="15"/>
  <c r="BI189" i="15"/>
  <c r="BH189" i="15"/>
  <c r="BG189" i="15"/>
  <c r="BE189" i="15"/>
  <c r="T189" i="15"/>
  <c r="R189" i="15"/>
  <c r="P189" i="15"/>
  <c r="BI188" i="15"/>
  <c r="BH188" i="15"/>
  <c r="BG188" i="15"/>
  <c r="BE188" i="15"/>
  <c r="T188" i="15"/>
  <c r="R188" i="15"/>
  <c r="P188" i="15"/>
  <c r="BI187" i="15"/>
  <c r="BH187" i="15"/>
  <c r="BG187" i="15"/>
  <c r="BE187" i="15"/>
  <c r="T187" i="15"/>
  <c r="R187" i="15"/>
  <c r="P187" i="15"/>
  <c r="BI186" i="15"/>
  <c r="BH186" i="15"/>
  <c r="BG186" i="15"/>
  <c r="BE186" i="15"/>
  <c r="T186" i="15"/>
  <c r="R186" i="15"/>
  <c r="P186" i="15"/>
  <c r="BI185" i="15"/>
  <c r="BH185" i="15"/>
  <c r="BG185" i="15"/>
  <c r="BE185" i="15"/>
  <c r="T185" i="15"/>
  <c r="R185" i="15"/>
  <c r="P185" i="15"/>
  <c r="BI184" i="15"/>
  <c r="BH184" i="15"/>
  <c r="BG184" i="15"/>
  <c r="BE184" i="15"/>
  <c r="T184" i="15"/>
  <c r="R184" i="15"/>
  <c r="P184" i="15"/>
  <c r="BI183" i="15"/>
  <c r="BH183" i="15"/>
  <c r="BG183" i="15"/>
  <c r="BE183" i="15"/>
  <c r="T183" i="15"/>
  <c r="R183" i="15"/>
  <c r="P183" i="15"/>
  <c r="BI182" i="15"/>
  <c r="BH182" i="15"/>
  <c r="BG182" i="15"/>
  <c r="BE182" i="15"/>
  <c r="T182" i="15"/>
  <c r="R182" i="15"/>
  <c r="P182" i="15"/>
  <c r="BI181" i="15"/>
  <c r="BH181" i="15"/>
  <c r="BG181" i="15"/>
  <c r="BE181" i="15"/>
  <c r="T181" i="15"/>
  <c r="R181" i="15"/>
  <c r="P181" i="15"/>
  <c r="BI180" i="15"/>
  <c r="BH180" i="15"/>
  <c r="BG180" i="15"/>
  <c r="BE180" i="15"/>
  <c r="T180" i="15"/>
  <c r="R180" i="15"/>
  <c r="P180" i="15"/>
  <c r="BI179" i="15"/>
  <c r="BH179" i="15"/>
  <c r="BG179" i="15"/>
  <c r="BE179" i="15"/>
  <c r="T179" i="15"/>
  <c r="R179" i="15"/>
  <c r="P179" i="15"/>
  <c r="BI177" i="15"/>
  <c r="BH177" i="15"/>
  <c r="BG177" i="15"/>
  <c r="BE177" i="15"/>
  <c r="T177" i="15"/>
  <c r="R177" i="15"/>
  <c r="P177" i="15"/>
  <c r="BI176" i="15"/>
  <c r="BH176" i="15"/>
  <c r="BG176" i="15"/>
  <c r="BE176" i="15"/>
  <c r="T176" i="15"/>
  <c r="R176" i="15"/>
  <c r="P176" i="15"/>
  <c r="BI175" i="15"/>
  <c r="BH175" i="15"/>
  <c r="BG175" i="15"/>
  <c r="BE175" i="15"/>
  <c r="T175" i="15"/>
  <c r="R175" i="15"/>
  <c r="P175" i="15"/>
  <c r="BI174" i="15"/>
  <c r="BH174" i="15"/>
  <c r="BG174" i="15"/>
  <c r="BE174" i="15"/>
  <c r="T174" i="15"/>
  <c r="R174" i="15"/>
  <c r="P174" i="15"/>
  <c r="BI172" i="15"/>
  <c r="BH172" i="15"/>
  <c r="BG172" i="15"/>
  <c r="BE172" i="15"/>
  <c r="T172" i="15"/>
  <c r="R172" i="15"/>
  <c r="P172" i="15"/>
  <c r="BI171" i="15"/>
  <c r="BH171" i="15"/>
  <c r="BG171" i="15"/>
  <c r="BE171" i="15"/>
  <c r="T171" i="15"/>
  <c r="R171" i="15"/>
  <c r="P171" i="15"/>
  <c r="BI170" i="15"/>
  <c r="BH170" i="15"/>
  <c r="BG170" i="15"/>
  <c r="BE170" i="15"/>
  <c r="T170" i="15"/>
  <c r="R170" i="15"/>
  <c r="P170" i="15"/>
  <c r="BI169" i="15"/>
  <c r="BH169" i="15"/>
  <c r="BG169" i="15"/>
  <c r="BE169" i="15"/>
  <c r="T169" i="15"/>
  <c r="R169" i="15"/>
  <c r="P169" i="15"/>
  <c r="BI168" i="15"/>
  <c r="BH168" i="15"/>
  <c r="BG168" i="15"/>
  <c r="BE168" i="15"/>
  <c r="T168" i="15"/>
  <c r="R168" i="15"/>
  <c r="P168" i="15"/>
  <c r="BI167" i="15"/>
  <c r="BH167" i="15"/>
  <c r="BG167" i="15"/>
  <c r="BE167" i="15"/>
  <c r="T167" i="15"/>
  <c r="R167" i="15"/>
  <c r="P167" i="15"/>
  <c r="BI166" i="15"/>
  <c r="BH166" i="15"/>
  <c r="BG166" i="15"/>
  <c r="BE166" i="15"/>
  <c r="T166" i="15"/>
  <c r="R166" i="15"/>
  <c r="P166" i="15"/>
  <c r="BI165" i="15"/>
  <c r="BH165" i="15"/>
  <c r="BG165" i="15"/>
  <c r="BE165" i="15"/>
  <c r="T165" i="15"/>
  <c r="R165" i="15"/>
  <c r="P165" i="15"/>
  <c r="BI164" i="15"/>
  <c r="BH164" i="15"/>
  <c r="BG164" i="15"/>
  <c r="BE164" i="15"/>
  <c r="T164" i="15"/>
  <c r="R164" i="15"/>
  <c r="P164" i="15"/>
  <c r="BI163" i="15"/>
  <c r="BH163" i="15"/>
  <c r="BG163" i="15"/>
  <c r="BE163" i="15"/>
  <c r="T163" i="15"/>
  <c r="R163" i="15"/>
  <c r="P163" i="15"/>
  <c r="BI161" i="15"/>
  <c r="BH161" i="15"/>
  <c r="BG161" i="15"/>
  <c r="BE161" i="15"/>
  <c r="T161" i="15"/>
  <c r="R161" i="15"/>
  <c r="P161" i="15"/>
  <c r="BI160" i="15"/>
  <c r="BH160" i="15"/>
  <c r="BG160" i="15"/>
  <c r="BE160" i="15"/>
  <c r="T160" i="15"/>
  <c r="R160" i="15"/>
  <c r="P160" i="15"/>
  <c r="BI159" i="15"/>
  <c r="BH159" i="15"/>
  <c r="BG159" i="15"/>
  <c r="BE159" i="15"/>
  <c r="T159" i="15"/>
  <c r="R159" i="15"/>
  <c r="P159" i="15"/>
  <c r="BI158" i="15"/>
  <c r="BH158" i="15"/>
  <c r="BG158" i="15"/>
  <c r="BE158" i="15"/>
  <c r="T158" i="15"/>
  <c r="R158" i="15"/>
  <c r="P158" i="15"/>
  <c r="BI157" i="15"/>
  <c r="BH157" i="15"/>
  <c r="BG157" i="15"/>
  <c r="BE157" i="15"/>
  <c r="T157" i="15"/>
  <c r="R157" i="15"/>
  <c r="P157" i="15"/>
  <c r="BI156" i="15"/>
  <c r="BH156" i="15"/>
  <c r="BG156" i="15"/>
  <c r="BE156" i="15"/>
  <c r="T156" i="15"/>
  <c r="R156" i="15"/>
  <c r="P156" i="15"/>
  <c r="BI155" i="15"/>
  <c r="BH155" i="15"/>
  <c r="BG155" i="15"/>
  <c r="BE155" i="15"/>
  <c r="T155" i="15"/>
  <c r="R155" i="15"/>
  <c r="P155" i="15"/>
  <c r="BI154" i="15"/>
  <c r="BH154" i="15"/>
  <c r="BG154" i="15"/>
  <c r="BE154" i="15"/>
  <c r="T154" i="15"/>
  <c r="R154" i="15"/>
  <c r="P154" i="15"/>
  <c r="BI153" i="15"/>
  <c r="BH153" i="15"/>
  <c r="BG153" i="15"/>
  <c r="BE153" i="15"/>
  <c r="T153" i="15"/>
  <c r="R153" i="15"/>
  <c r="P153" i="15"/>
  <c r="BI152" i="15"/>
  <c r="BH152" i="15"/>
  <c r="BG152" i="15"/>
  <c r="BE152" i="15"/>
  <c r="T152" i="15"/>
  <c r="R152" i="15"/>
  <c r="P152" i="15"/>
  <c r="BI151" i="15"/>
  <c r="BH151" i="15"/>
  <c r="BG151" i="15"/>
  <c r="BE151" i="15"/>
  <c r="T151" i="15"/>
  <c r="R151" i="15"/>
  <c r="P151" i="15"/>
  <c r="BI150" i="15"/>
  <c r="BH150" i="15"/>
  <c r="BG150" i="15"/>
  <c r="BE150" i="15"/>
  <c r="T150" i="15"/>
  <c r="R150" i="15"/>
  <c r="P150" i="15"/>
  <c r="BI149" i="15"/>
  <c r="BH149" i="15"/>
  <c r="BG149" i="15"/>
  <c r="BE149" i="15"/>
  <c r="T149" i="15"/>
  <c r="R149" i="15"/>
  <c r="P149" i="15"/>
  <c r="BI147" i="15"/>
  <c r="BH147" i="15"/>
  <c r="BG147" i="15"/>
  <c r="BE147" i="15"/>
  <c r="T147" i="15"/>
  <c r="T146" i="15" s="1"/>
  <c r="R147" i="15"/>
  <c r="R146" i="15" s="1"/>
  <c r="P147" i="15"/>
  <c r="P146" i="15" s="1"/>
  <c r="BI145" i="15"/>
  <c r="BH145" i="15"/>
  <c r="BG145" i="15"/>
  <c r="BE145" i="15"/>
  <c r="T145" i="15"/>
  <c r="T144" i="15" s="1"/>
  <c r="R145" i="15"/>
  <c r="R144" i="15" s="1"/>
  <c r="P145" i="15"/>
  <c r="P144" i="15" s="1"/>
  <c r="BI143" i="15"/>
  <c r="BH143" i="15"/>
  <c r="BG143" i="15"/>
  <c r="BE143" i="15"/>
  <c r="T143" i="15"/>
  <c r="R143" i="15"/>
  <c r="P143" i="15"/>
  <c r="BI142" i="15"/>
  <c r="BH142" i="15"/>
  <c r="BG142" i="15"/>
  <c r="BE142" i="15"/>
  <c r="T142" i="15"/>
  <c r="R142" i="15"/>
  <c r="P142" i="15"/>
  <c r="BI141" i="15"/>
  <c r="BH141" i="15"/>
  <c r="BG141" i="15"/>
  <c r="BE141" i="15"/>
  <c r="T141" i="15"/>
  <c r="R141" i="15"/>
  <c r="P141" i="15"/>
  <c r="BI140" i="15"/>
  <c r="BH140" i="15"/>
  <c r="BG140" i="15"/>
  <c r="BE140" i="15"/>
  <c r="T140" i="15"/>
  <c r="R140" i="15"/>
  <c r="P140" i="15"/>
  <c r="BI139" i="15"/>
  <c r="BH139" i="15"/>
  <c r="BG139" i="15"/>
  <c r="BE139" i="15"/>
  <c r="T139" i="15"/>
  <c r="R139" i="15"/>
  <c r="P139" i="15"/>
  <c r="BI138" i="15"/>
  <c r="BH138" i="15"/>
  <c r="BG138" i="15"/>
  <c r="BE138" i="15"/>
  <c r="T138" i="15"/>
  <c r="R138" i="15"/>
  <c r="P138" i="15"/>
  <c r="J131" i="15"/>
  <c r="F131" i="15"/>
  <c r="F129" i="15"/>
  <c r="E127" i="15"/>
  <c r="J95" i="15"/>
  <c r="F95" i="15"/>
  <c r="F93" i="15"/>
  <c r="E91" i="15"/>
  <c r="J28" i="15"/>
  <c r="E28" i="15"/>
  <c r="J132" i="15"/>
  <c r="J27" i="15"/>
  <c r="J22" i="15"/>
  <c r="E22" i="15"/>
  <c r="J21" i="15"/>
  <c r="J16" i="15"/>
  <c r="J93" i="15" s="1"/>
  <c r="E7" i="15"/>
  <c r="E85" i="15" s="1"/>
  <c r="J41" i="14"/>
  <c r="J40" i="14"/>
  <c r="AY111" i="1"/>
  <c r="J39" i="14"/>
  <c r="AX111" i="1"/>
  <c r="BI227" i="14"/>
  <c r="BH227" i="14"/>
  <c r="BG227" i="14"/>
  <c r="BE227" i="14"/>
  <c r="T227" i="14"/>
  <c r="R227" i="14"/>
  <c r="P227" i="14"/>
  <c r="BI226" i="14"/>
  <c r="BH226" i="14"/>
  <c r="BG226" i="14"/>
  <c r="BE226" i="14"/>
  <c r="T226" i="14"/>
  <c r="R226" i="14"/>
  <c r="P226" i="14"/>
  <c r="BI224" i="14"/>
  <c r="BH224" i="14"/>
  <c r="BG224" i="14"/>
  <c r="BE224" i="14"/>
  <c r="T224" i="14"/>
  <c r="R224" i="14"/>
  <c r="P224" i="14"/>
  <c r="BI223" i="14"/>
  <c r="BH223" i="14"/>
  <c r="BG223" i="14"/>
  <c r="BE223" i="14"/>
  <c r="T223" i="14"/>
  <c r="R223" i="14"/>
  <c r="P223" i="14"/>
  <c r="BI222" i="14"/>
  <c r="BH222" i="14"/>
  <c r="BG222" i="14"/>
  <c r="BE222" i="14"/>
  <c r="T222" i="14"/>
  <c r="R222" i="14"/>
  <c r="P222" i="14"/>
  <c r="BI219" i="14"/>
  <c r="BH219" i="14"/>
  <c r="BG219" i="14"/>
  <c r="BE219" i="14"/>
  <c r="T219" i="14"/>
  <c r="R219" i="14"/>
  <c r="P219" i="14"/>
  <c r="BI218" i="14"/>
  <c r="BH218" i="14"/>
  <c r="BG218" i="14"/>
  <c r="BE218" i="14"/>
  <c r="T218" i="14"/>
  <c r="R218" i="14"/>
  <c r="P218" i="14"/>
  <c r="BI217" i="14"/>
  <c r="BH217" i="14"/>
  <c r="BG217" i="14"/>
  <c r="BE217" i="14"/>
  <c r="T217" i="14"/>
  <c r="R217" i="14"/>
  <c r="P217" i="14"/>
  <c r="BI216" i="14"/>
  <c r="BH216" i="14"/>
  <c r="BG216" i="14"/>
  <c r="BE216" i="14"/>
  <c r="T216" i="14"/>
  <c r="R216" i="14"/>
  <c r="P216" i="14"/>
  <c r="BI215" i="14"/>
  <c r="BH215" i="14"/>
  <c r="BG215" i="14"/>
  <c r="BE215" i="14"/>
  <c r="T215" i="14"/>
  <c r="R215" i="14"/>
  <c r="P215" i="14"/>
  <c r="BI214" i="14"/>
  <c r="BH214" i="14"/>
  <c r="BG214" i="14"/>
  <c r="BE214" i="14"/>
  <c r="T214" i="14"/>
  <c r="R214" i="14"/>
  <c r="P214" i="14"/>
  <c r="BI213" i="14"/>
  <c r="BH213" i="14"/>
  <c r="BG213" i="14"/>
  <c r="BE213" i="14"/>
  <c r="T213" i="14"/>
  <c r="R213" i="14"/>
  <c r="P213" i="14"/>
  <c r="BI212" i="14"/>
  <c r="BH212" i="14"/>
  <c r="BG212" i="14"/>
  <c r="BE212" i="14"/>
  <c r="T212" i="14"/>
  <c r="R212" i="14"/>
  <c r="P212" i="14"/>
  <c r="BI211" i="14"/>
  <c r="BH211" i="14"/>
  <c r="BG211" i="14"/>
  <c r="BE211" i="14"/>
  <c r="T211" i="14"/>
  <c r="R211" i="14"/>
  <c r="P211" i="14"/>
  <c r="BI210" i="14"/>
  <c r="BH210" i="14"/>
  <c r="BG210" i="14"/>
  <c r="BE210" i="14"/>
  <c r="T210" i="14"/>
  <c r="R210" i="14"/>
  <c r="P210" i="14"/>
  <c r="BI209" i="14"/>
  <c r="BH209" i="14"/>
  <c r="BG209" i="14"/>
  <c r="BE209" i="14"/>
  <c r="T209" i="14"/>
  <c r="R209" i="14"/>
  <c r="P209" i="14"/>
  <c r="BI208" i="14"/>
  <c r="BH208" i="14"/>
  <c r="BG208" i="14"/>
  <c r="BE208" i="14"/>
  <c r="T208" i="14"/>
  <c r="R208" i="14"/>
  <c r="P208" i="14"/>
  <c r="BI207" i="14"/>
  <c r="BH207" i="14"/>
  <c r="BG207" i="14"/>
  <c r="BE207" i="14"/>
  <c r="T207" i="14"/>
  <c r="R207" i="14"/>
  <c r="P207" i="14"/>
  <c r="BI206" i="14"/>
  <c r="BH206" i="14"/>
  <c r="BG206" i="14"/>
  <c r="BE206" i="14"/>
  <c r="T206" i="14"/>
  <c r="R206" i="14"/>
  <c r="P206" i="14"/>
  <c r="BI205" i="14"/>
  <c r="BH205" i="14"/>
  <c r="BG205" i="14"/>
  <c r="BE205" i="14"/>
  <c r="T205" i="14"/>
  <c r="R205" i="14"/>
  <c r="P205" i="14"/>
  <c r="BI204" i="14"/>
  <c r="BH204" i="14"/>
  <c r="BG204" i="14"/>
  <c r="BE204" i="14"/>
  <c r="T204" i="14"/>
  <c r="R204" i="14"/>
  <c r="P204" i="14"/>
  <c r="BI203" i="14"/>
  <c r="BH203" i="14"/>
  <c r="BG203" i="14"/>
  <c r="BE203" i="14"/>
  <c r="T203" i="14"/>
  <c r="R203" i="14"/>
  <c r="P203" i="14"/>
  <c r="BI202" i="14"/>
  <c r="BH202" i="14"/>
  <c r="BG202" i="14"/>
  <c r="BE202" i="14"/>
  <c r="T202" i="14"/>
  <c r="R202" i="14"/>
  <c r="P202" i="14"/>
  <c r="BI201" i="14"/>
  <c r="BH201" i="14"/>
  <c r="BG201" i="14"/>
  <c r="BE201" i="14"/>
  <c r="T201" i="14"/>
  <c r="R201" i="14"/>
  <c r="P201" i="14"/>
  <c r="BI200" i="14"/>
  <c r="BH200" i="14"/>
  <c r="BG200" i="14"/>
  <c r="BE200" i="14"/>
  <c r="T200" i="14"/>
  <c r="R200" i="14"/>
  <c r="P200" i="14"/>
  <c r="BI199" i="14"/>
  <c r="BH199" i="14"/>
  <c r="BG199" i="14"/>
  <c r="BE199" i="14"/>
  <c r="T199" i="14"/>
  <c r="R199" i="14"/>
  <c r="P199" i="14"/>
  <c r="BI198" i="14"/>
  <c r="BH198" i="14"/>
  <c r="BG198" i="14"/>
  <c r="BE198" i="14"/>
  <c r="T198" i="14"/>
  <c r="R198" i="14"/>
  <c r="P198" i="14"/>
  <c r="BI197" i="14"/>
  <c r="BH197" i="14"/>
  <c r="BG197" i="14"/>
  <c r="BE197" i="14"/>
  <c r="T197" i="14"/>
  <c r="R197" i="14"/>
  <c r="P197" i="14"/>
  <c r="BI196" i="14"/>
  <c r="BH196" i="14"/>
  <c r="BG196" i="14"/>
  <c r="BE196" i="14"/>
  <c r="T196" i="14"/>
  <c r="R196" i="14"/>
  <c r="P196" i="14"/>
  <c r="BI195" i="14"/>
  <c r="BH195" i="14"/>
  <c r="BG195" i="14"/>
  <c r="BE195" i="14"/>
  <c r="T195" i="14"/>
  <c r="R195" i="14"/>
  <c r="P195" i="14"/>
  <c r="BI193" i="14"/>
  <c r="BH193" i="14"/>
  <c r="BG193" i="14"/>
  <c r="BE193" i="14"/>
  <c r="T193" i="14"/>
  <c r="R193" i="14"/>
  <c r="P193" i="14"/>
  <c r="BI192" i="14"/>
  <c r="BH192" i="14"/>
  <c r="BG192" i="14"/>
  <c r="BE192" i="14"/>
  <c r="T192" i="14"/>
  <c r="R192" i="14"/>
  <c r="P192" i="14"/>
  <c r="BI191" i="14"/>
  <c r="BH191" i="14"/>
  <c r="BG191" i="14"/>
  <c r="BE191" i="14"/>
  <c r="T191" i="14"/>
  <c r="R191" i="14"/>
  <c r="P191" i="14"/>
  <c r="BI190" i="14"/>
  <c r="BH190" i="14"/>
  <c r="BG190" i="14"/>
  <c r="BE190" i="14"/>
  <c r="T190" i="14"/>
  <c r="R190" i="14"/>
  <c r="P190" i="14"/>
  <c r="BI189" i="14"/>
  <c r="BH189" i="14"/>
  <c r="BG189" i="14"/>
  <c r="BE189" i="14"/>
  <c r="T189" i="14"/>
  <c r="R189" i="14"/>
  <c r="P189" i="14"/>
  <c r="BI188" i="14"/>
  <c r="BH188" i="14"/>
  <c r="BG188" i="14"/>
  <c r="BE188" i="14"/>
  <c r="T188" i="14"/>
  <c r="R188" i="14"/>
  <c r="P188" i="14"/>
  <c r="BI187" i="14"/>
  <c r="BH187" i="14"/>
  <c r="BG187" i="14"/>
  <c r="BE187" i="14"/>
  <c r="T187" i="14"/>
  <c r="R187" i="14"/>
  <c r="P187" i="14"/>
  <c r="BI185" i="14"/>
  <c r="BH185" i="14"/>
  <c r="BG185" i="14"/>
  <c r="BE185" i="14"/>
  <c r="T185" i="14"/>
  <c r="R185" i="14"/>
  <c r="P185" i="14"/>
  <c r="BI184" i="14"/>
  <c r="BH184" i="14"/>
  <c r="BG184" i="14"/>
  <c r="BE184" i="14"/>
  <c r="T184" i="14"/>
  <c r="R184" i="14"/>
  <c r="P184" i="14"/>
  <c r="BI183" i="14"/>
  <c r="BH183" i="14"/>
  <c r="BG183" i="14"/>
  <c r="BE183" i="14"/>
  <c r="T183" i="14"/>
  <c r="R183" i="14"/>
  <c r="P183" i="14"/>
  <c r="BI182" i="14"/>
  <c r="BH182" i="14"/>
  <c r="BG182" i="14"/>
  <c r="BE182" i="14"/>
  <c r="T182" i="14"/>
  <c r="R182" i="14"/>
  <c r="P182" i="14"/>
  <c r="BI181" i="14"/>
  <c r="BH181" i="14"/>
  <c r="BG181" i="14"/>
  <c r="BE181" i="14"/>
  <c r="T181" i="14"/>
  <c r="R181" i="14"/>
  <c r="P181" i="14"/>
  <c r="BI180" i="14"/>
  <c r="BH180" i="14"/>
  <c r="BG180" i="14"/>
  <c r="BE180" i="14"/>
  <c r="T180" i="14"/>
  <c r="R180" i="14"/>
  <c r="P180" i="14"/>
  <c r="BI179" i="14"/>
  <c r="BH179" i="14"/>
  <c r="BG179" i="14"/>
  <c r="BE179" i="14"/>
  <c r="T179" i="14"/>
  <c r="R179" i="14"/>
  <c r="P179" i="14"/>
  <c r="BI178" i="14"/>
  <c r="BH178" i="14"/>
  <c r="BG178" i="14"/>
  <c r="BE178" i="14"/>
  <c r="T178" i="14"/>
  <c r="R178" i="14"/>
  <c r="P178" i="14"/>
  <c r="BI177" i="14"/>
  <c r="BH177" i="14"/>
  <c r="BG177" i="14"/>
  <c r="BE177" i="14"/>
  <c r="T177" i="14"/>
  <c r="R177" i="14"/>
  <c r="P177" i="14"/>
  <c r="BI176" i="14"/>
  <c r="BH176" i="14"/>
  <c r="BG176" i="14"/>
  <c r="BE176" i="14"/>
  <c r="T176" i="14"/>
  <c r="R176" i="14"/>
  <c r="P176" i="14"/>
  <c r="BI175" i="14"/>
  <c r="BH175" i="14"/>
  <c r="BG175" i="14"/>
  <c r="BE175" i="14"/>
  <c r="T175" i="14"/>
  <c r="R175" i="14"/>
  <c r="P175" i="14"/>
  <c r="BI174" i="14"/>
  <c r="BH174" i="14"/>
  <c r="BG174" i="14"/>
  <c r="BE174" i="14"/>
  <c r="T174" i="14"/>
  <c r="R174" i="14"/>
  <c r="P174" i="14"/>
  <c r="BI173" i="14"/>
  <c r="BH173" i="14"/>
  <c r="BG173" i="14"/>
  <c r="BE173" i="14"/>
  <c r="T173" i="14"/>
  <c r="R173" i="14"/>
  <c r="P173" i="14"/>
  <c r="BI172" i="14"/>
  <c r="BH172" i="14"/>
  <c r="BG172" i="14"/>
  <c r="BE172" i="14"/>
  <c r="T172" i="14"/>
  <c r="R172" i="14"/>
  <c r="P172" i="14"/>
  <c r="BI171" i="14"/>
  <c r="BH171" i="14"/>
  <c r="BG171" i="14"/>
  <c r="BE171" i="14"/>
  <c r="T171" i="14"/>
  <c r="R171" i="14"/>
  <c r="P171" i="14"/>
  <c r="BI170" i="14"/>
  <c r="BH170" i="14"/>
  <c r="BG170" i="14"/>
  <c r="BE170" i="14"/>
  <c r="T170" i="14"/>
  <c r="R170" i="14"/>
  <c r="P170" i="14"/>
  <c r="BI169" i="14"/>
  <c r="BH169" i="14"/>
  <c r="BG169" i="14"/>
  <c r="BE169" i="14"/>
  <c r="T169" i="14"/>
  <c r="R169" i="14"/>
  <c r="P169" i="14"/>
  <c r="BI168" i="14"/>
  <c r="BH168" i="14"/>
  <c r="BG168" i="14"/>
  <c r="BE168" i="14"/>
  <c r="T168" i="14"/>
  <c r="R168" i="14"/>
  <c r="P168" i="14"/>
  <c r="BI167" i="14"/>
  <c r="BH167" i="14"/>
  <c r="BG167" i="14"/>
  <c r="BE167" i="14"/>
  <c r="T167" i="14"/>
  <c r="R167" i="14"/>
  <c r="P167" i="14"/>
  <c r="BI166" i="14"/>
  <c r="BH166" i="14"/>
  <c r="BG166" i="14"/>
  <c r="BE166" i="14"/>
  <c r="T166" i="14"/>
  <c r="R166" i="14"/>
  <c r="P166" i="14"/>
  <c r="BI165" i="14"/>
  <c r="BH165" i="14"/>
  <c r="BG165" i="14"/>
  <c r="BE165" i="14"/>
  <c r="T165" i="14"/>
  <c r="R165" i="14"/>
  <c r="P165" i="14"/>
  <c r="BI164" i="14"/>
  <c r="BH164" i="14"/>
  <c r="BG164" i="14"/>
  <c r="BE164" i="14"/>
  <c r="T164" i="14"/>
  <c r="R164" i="14"/>
  <c r="P164" i="14"/>
  <c r="BI163" i="14"/>
  <c r="BH163" i="14"/>
  <c r="BG163" i="14"/>
  <c r="BE163" i="14"/>
  <c r="T163" i="14"/>
  <c r="R163" i="14"/>
  <c r="P163" i="14"/>
  <c r="BI162" i="14"/>
  <c r="BH162" i="14"/>
  <c r="BG162" i="14"/>
  <c r="BE162" i="14"/>
  <c r="T162" i="14"/>
  <c r="R162" i="14"/>
  <c r="P162" i="14"/>
  <c r="BI161" i="14"/>
  <c r="BH161" i="14"/>
  <c r="BG161" i="14"/>
  <c r="BE161" i="14"/>
  <c r="T161" i="14"/>
  <c r="R161" i="14"/>
  <c r="P161" i="14"/>
  <c r="BI160" i="14"/>
  <c r="BH160" i="14"/>
  <c r="BG160" i="14"/>
  <c r="BE160" i="14"/>
  <c r="T160" i="14"/>
  <c r="R160" i="14"/>
  <c r="P160" i="14"/>
  <c r="BI159" i="14"/>
  <c r="BH159" i="14"/>
  <c r="BG159" i="14"/>
  <c r="BE159" i="14"/>
  <c r="T159" i="14"/>
  <c r="R159" i="14"/>
  <c r="P159" i="14"/>
  <c r="BI158" i="14"/>
  <c r="BH158" i="14"/>
  <c r="BG158" i="14"/>
  <c r="BE158" i="14"/>
  <c r="T158" i="14"/>
  <c r="R158" i="14"/>
  <c r="P158" i="14"/>
  <c r="BI157" i="14"/>
  <c r="BH157" i="14"/>
  <c r="BG157" i="14"/>
  <c r="BE157" i="14"/>
  <c r="T157" i="14"/>
  <c r="R157" i="14"/>
  <c r="P157" i="14"/>
  <c r="BI156" i="14"/>
  <c r="BH156" i="14"/>
  <c r="BG156" i="14"/>
  <c r="BE156" i="14"/>
  <c r="T156" i="14"/>
  <c r="R156" i="14"/>
  <c r="P156" i="14"/>
  <c r="BI154" i="14"/>
  <c r="BH154" i="14"/>
  <c r="BG154" i="14"/>
  <c r="BE154" i="14"/>
  <c r="T154" i="14"/>
  <c r="R154" i="14"/>
  <c r="P154" i="14"/>
  <c r="BI153" i="14"/>
  <c r="BH153" i="14"/>
  <c r="BG153" i="14"/>
  <c r="BE153" i="14"/>
  <c r="T153" i="14"/>
  <c r="R153" i="14"/>
  <c r="P153" i="14"/>
  <c r="BI152" i="14"/>
  <c r="BH152" i="14"/>
  <c r="BG152" i="14"/>
  <c r="BE152" i="14"/>
  <c r="T152" i="14"/>
  <c r="R152" i="14"/>
  <c r="P152" i="14"/>
  <c r="BI151" i="14"/>
  <c r="BH151" i="14"/>
  <c r="BG151" i="14"/>
  <c r="BE151" i="14"/>
  <c r="T151" i="14"/>
  <c r="R151" i="14"/>
  <c r="P151" i="14"/>
  <c r="BI150" i="14"/>
  <c r="BH150" i="14"/>
  <c r="BG150" i="14"/>
  <c r="BE150" i="14"/>
  <c r="T150" i="14"/>
  <c r="R150" i="14"/>
  <c r="P150" i="14"/>
  <c r="BI149" i="14"/>
  <c r="BH149" i="14"/>
  <c r="BG149" i="14"/>
  <c r="BE149" i="14"/>
  <c r="T149" i="14"/>
  <c r="R149" i="14"/>
  <c r="P149" i="14"/>
  <c r="BI146" i="14"/>
  <c r="BH146" i="14"/>
  <c r="BG146" i="14"/>
  <c r="BE146" i="14"/>
  <c r="T146" i="14"/>
  <c r="R146" i="14"/>
  <c r="P146" i="14"/>
  <c r="BI145" i="14"/>
  <c r="BH145" i="14"/>
  <c r="BG145" i="14"/>
  <c r="BE145" i="14"/>
  <c r="T145" i="14"/>
  <c r="R145" i="14"/>
  <c r="P145" i="14"/>
  <c r="BI144" i="14"/>
  <c r="BH144" i="14"/>
  <c r="BG144" i="14"/>
  <c r="BE144" i="14"/>
  <c r="T144" i="14"/>
  <c r="R144" i="14"/>
  <c r="P144" i="14"/>
  <c r="BI143" i="14"/>
  <c r="BH143" i="14"/>
  <c r="BG143" i="14"/>
  <c r="BE143" i="14"/>
  <c r="T143" i="14"/>
  <c r="R143" i="14"/>
  <c r="P143" i="14"/>
  <c r="BI142" i="14"/>
  <c r="BH142" i="14"/>
  <c r="BG142" i="14"/>
  <c r="BE142" i="14"/>
  <c r="T142" i="14"/>
  <c r="R142" i="14"/>
  <c r="P142" i="14"/>
  <c r="BI141" i="14"/>
  <c r="BH141" i="14"/>
  <c r="BG141" i="14"/>
  <c r="BE141" i="14"/>
  <c r="T141" i="14"/>
  <c r="R141" i="14"/>
  <c r="P141" i="14"/>
  <c r="BI140" i="14"/>
  <c r="BH140" i="14"/>
  <c r="BG140" i="14"/>
  <c r="BE140" i="14"/>
  <c r="T140" i="14"/>
  <c r="R140" i="14"/>
  <c r="P140" i="14"/>
  <c r="BI139" i="14"/>
  <c r="BH139" i="14"/>
  <c r="BG139" i="14"/>
  <c r="BE139" i="14"/>
  <c r="T139" i="14"/>
  <c r="R139" i="14"/>
  <c r="P139" i="14"/>
  <c r="BI138" i="14"/>
  <c r="BH138" i="14"/>
  <c r="BG138" i="14"/>
  <c r="BE138" i="14"/>
  <c r="T138" i="14"/>
  <c r="R138" i="14"/>
  <c r="P138" i="14"/>
  <c r="BI137" i="14"/>
  <c r="BH137" i="14"/>
  <c r="BG137" i="14"/>
  <c r="BE137" i="14"/>
  <c r="T137" i="14"/>
  <c r="R137" i="14"/>
  <c r="P137" i="14"/>
  <c r="J130" i="14"/>
  <c r="F130" i="14"/>
  <c r="F128" i="14"/>
  <c r="E126" i="14"/>
  <c r="J95" i="14"/>
  <c r="F95" i="14"/>
  <c r="F93" i="14"/>
  <c r="E91" i="14"/>
  <c r="J28" i="14"/>
  <c r="E28" i="14"/>
  <c r="J131" i="14"/>
  <c r="J27" i="14"/>
  <c r="J22" i="14"/>
  <c r="E22" i="14"/>
  <c r="F96" i="14" s="1"/>
  <c r="J21" i="14"/>
  <c r="J16" i="14"/>
  <c r="J128" i="14" s="1"/>
  <c r="E7" i="14"/>
  <c r="E120" i="14" s="1"/>
  <c r="J39" i="13"/>
  <c r="J38" i="13"/>
  <c r="AY109" i="1"/>
  <c r="J37" i="13"/>
  <c r="AX109" i="1"/>
  <c r="BI268" i="13"/>
  <c r="BH268" i="13"/>
  <c r="BG268" i="13"/>
  <c r="BE268" i="13"/>
  <c r="T268" i="13"/>
  <c r="R268" i="13"/>
  <c r="P268" i="13"/>
  <c r="BI267" i="13"/>
  <c r="BH267" i="13"/>
  <c r="BG267" i="13"/>
  <c r="BE267" i="13"/>
  <c r="T267" i="13"/>
  <c r="R267" i="13"/>
  <c r="P267" i="13"/>
  <c r="BI265" i="13"/>
  <c r="BH265" i="13"/>
  <c r="BG265" i="13"/>
  <c r="BE265" i="13"/>
  <c r="T265" i="13"/>
  <c r="R265" i="13"/>
  <c r="P265" i="13"/>
  <c r="BI264" i="13"/>
  <c r="BH264" i="13"/>
  <c r="BG264" i="13"/>
  <c r="BE264" i="13"/>
  <c r="T264" i="13"/>
  <c r="R264" i="13"/>
  <c r="P264" i="13"/>
  <c r="BI263" i="13"/>
  <c r="BH263" i="13"/>
  <c r="BG263" i="13"/>
  <c r="BE263" i="13"/>
  <c r="T263" i="13"/>
  <c r="R263" i="13"/>
  <c r="P263" i="13"/>
  <c r="BI260" i="13"/>
  <c r="BH260" i="13"/>
  <c r="BG260" i="13"/>
  <c r="BE260" i="13"/>
  <c r="T260" i="13"/>
  <c r="R260" i="13"/>
  <c r="P260" i="13"/>
  <c r="BI259" i="13"/>
  <c r="BH259" i="13"/>
  <c r="BG259" i="13"/>
  <c r="BE259" i="13"/>
  <c r="T259" i="13"/>
  <c r="R259" i="13"/>
  <c r="P259" i="13"/>
  <c r="BI258" i="13"/>
  <c r="BH258" i="13"/>
  <c r="BG258" i="13"/>
  <c r="BE258" i="13"/>
  <c r="T258" i="13"/>
  <c r="R258" i="13"/>
  <c r="P258" i="13"/>
  <c r="BI257" i="13"/>
  <c r="BH257" i="13"/>
  <c r="BG257" i="13"/>
  <c r="BE257" i="13"/>
  <c r="T257" i="13"/>
  <c r="R257" i="13"/>
  <c r="P257" i="13"/>
  <c r="BI256" i="13"/>
  <c r="BH256" i="13"/>
  <c r="BG256" i="13"/>
  <c r="BE256" i="13"/>
  <c r="T256" i="13"/>
  <c r="R256" i="13"/>
  <c r="P256" i="13"/>
  <c r="BI255" i="13"/>
  <c r="BH255" i="13"/>
  <c r="BG255" i="13"/>
  <c r="BE255" i="13"/>
  <c r="T255" i="13"/>
  <c r="R255" i="13"/>
  <c r="P255" i="13"/>
  <c r="BI254" i="13"/>
  <c r="BH254" i="13"/>
  <c r="BG254" i="13"/>
  <c r="BE254" i="13"/>
  <c r="T254" i="13"/>
  <c r="R254" i="13"/>
  <c r="P254" i="13"/>
  <c r="BI253" i="13"/>
  <c r="BH253" i="13"/>
  <c r="BG253" i="13"/>
  <c r="BE253" i="13"/>
  <c r="T253" i="13"/>
  <c r="R253" i="13"/>
  <c r="P253" i="13"/>
  <c r="BI252" i="13"/>
  <c r="BH252" i="13"/>
  <c r="BG252" i="13"/>
  <c r="BE252" i="13"/>
  <c r="T252" i="13"/>
  <c r="R252" i="13"/>
  <c r="P252" i="13"/>
  <c r="BI251" i="13"/>
  <c r="BH251" i="13"/>
  <c r="BG251" i="13"/>
  <c r="BE251" i="13"/>
  <c r="T251" i="13"/>
  <c r="R251" i="13"/>
  <c r="P251" i="13"/>
  <c r="BI250" i="13"/>
  <c r="BH250" i="13"/>
  <c r="BG250" i="13"/>
  <c r="BE250" i="13"/>
  <c r="T250" i="13"/>
  <c r="R250" i="13"/>
  <c r="P250" i="13"/>
  <c r="BI249" i="13"/>
  <c r="BH249" i="13"/>
  <c r="BG249" i="13"/>
  <c r="BE249" i="13"/>
  <c r="T249" i="13"/>
  <c r="R249" i="13"/>
  <c r="P249" i="13"/>
  <c r="BI248" i="13"/>
  <c r="BH248" i="13"/>
  <c r="BG248" i="13"/>
  <c r="BE248" i="13"/>
  <c r="T248" i="13"/>
  <c r="R248" i="13"/>
  <c r="P248" i="13"/>
  <c r="BI247" i="13"/>
  <c r="BH247" i="13"/>
  <c r="BG247" i="13"/>
  <c r="BE247" i="13"/>
  <c r="T247" i="13"/>
  <c r="R247" i="13"/>
  <c r="P247" i="13"/>
  <c r="BI246" i="13"/>
  <c r="BH246" i="13"/>
  <c r="BG246" i="13"/>
  <c r="BE246" i="13"/>
  <c r="T246" i="13"/>
  <c r="R246" i="13"/>
  <c r="P246" i="13"/>
  <c r="BI245" i="13"/>
  <c r="BH245" i="13"/>
  <c r="BG245" i="13"/>
  <c r="BE245" i="13"/>
  <c r="T245" i="13"/>
  <c r="R245" i="13"/>
  <c r="P245" i="13"/>
  <c r="BI244" i="13"/>
  <c r="BH244" i="13"/>
  <c r="BG244" i="13"/>
  <c r="BE244" i="13"/>
  <c r="T244" i="13"/>
  <c r="R244" i="13"/>
  <c r="P244" i="13"/>
  <c r="BI243" i="13"/>
  <c r="BH243" i="13"/>
  <c r="BG243" i="13"/>
  <c r="BE243" i="13"/>
  <c r="T243" i="13"/>
  <c r="R243" i="13"/>
  <c r="P243" i="13"/>
  <c r="BI242" i="13"/>
  <c r="BH242" i="13"/>
  <c r="BG242" i="13"/>
  <c r="BE242" i="13"/>
  <c r="T242" i="13"/>
  <c r="R242" i="13"/>
  <c r="P242" i="13"/>
  <c r="BI241" i="13"/>
  <c r="BH241" i="13"/>
  <c r="BG241" i="13"/>
  <c r="BE241" i="13"/>
  <c r="T241" i="13"/>
  <c r="R241" i="13"/>
  <c r="P241" i="13"/>
  <c r="BI240" i="13"/>
  <c r="BH240" i="13"/>
  <c r="BG240" i="13"/>
  <c r="BE240" i="13"/>
  <c r="T240" i="13"/>
  <c r="R240" i="13"/>
  <c r="P240" i="13"/>
  <c r="BI239" i="13"/>
  <c r="BH239" i="13"/>
  <c r="BG239" i="13"/>
  <c r="BE239" i="13"/>
  <c r="T239" i="13"/>
  <c r="R239" i="13"/>
  <c r="P239" i="13"/>
  <c r="BI238" i="13"/>
  <c r="BH238" i="13"/>
  <c r="BG238" i="13"/>
  <c r="BE238" i="13"/>
  <c r="T238" i="13"/>
  <c r="R238" i="13"/>
  <c r="P238" i="13"/>
  <c r="BI237" i="13"/>
  <c r="BH237" i="13"/>
  <c r="BG237" i="13"/>
  <c r="BE237" i="13"/>
  <c r="T237" i="13"/>
  <c r="R237" i="13"/>
  <c r="P237" i="13"/>
  <c r="BI236" i="13"/>
  <c r="BH236" i="13"/>
  <c r="BG236" i="13"/>
  <c r="BE236" i="13"/>
  <c r="T236" i="13"/>
  <c r="R236" i="13"/>
  <c r="P236" i="13"/>
  <c r="BI235" i="13"/>
  <c r="BH235" i="13"/>
  <c r="BG235" i="13"/>
  <c r="BE235" i="13"/>
  <c r="T235" i="13"/>
  <c r="R235" i="13"/>
  <c r="P235" i="13"/>
  <c r="BI234" i="13"/>
  <c r="BH234" i="13"/>
  <c r="BG234" i="13"/>
  <c r="BE234" i="13"/>
  <c r="T234" i="13"/>
  <c r="R234" i="13"/>
  <c r="P234" i="13"/>
  <c r="BI233" i="13"/>
  <c r="BH233" i="13"/>
  <c r="BG233" i="13"/>
  <c r="BE233" i="13"/>
  <c r="T233" i="13"/>
  <c r="R233" i="13"/>
  <c r="P233" i="13"/>
  <c r="BI232" i="13"/>
  <c r="BH232" i="13"/>
  <c r="BG232" i="13"/>
  <c r="BE232" i="13"/>
  <c r="T232" i="13"/>
  <c r="R232" i="13"/>
  <c r="P232" i="13"/>
  <c r="BI231" i="13"/>
  <c r="BH231" i="13"/>
  <c r="BG231" i="13"/>
  <c r="BE231" i="13"/>
  <c r="T231" i="13"/>
  <c r="R231" i="13"/>
  <c r="P231" i="13"/>
  <c r="BI230" i="13"/>
  <c r="BH230" i="13"/>
  <c r="BG230" i="13"/>
  <c r="BE230" i="13"/>
  <c r="T230" i="13"/>
  <c r="R230" i="13"/>
  <c r="P230" i="13"/>
  <c r="BI229" i="13"/>
  <c r="BH229" i="13"/>
  <c r="BG229" i="13"/>
  <c r="BE229" i="13"/>
  <c r="T229" i="13"/>
  <c r="R229" i="13"/>
  <c r="P229" i="13"/>
  <c r="BI227" i="13"/>
  <c r="BH227" i="13"/>
  <c r="BG227" i="13"/>
  <c r="BE227" i="13"/>
  <c r="T227" i="13"/>
  <c r="R227" i="13"/>
  <c r="P227" i="13"/>
  <c r="BI226" i="13"/>
  <c r="BH226" i="13"/>
  <c r="BG226" i="13"/>
  <c r="BE226" i="13"/>
  <c r="T226" i="13"/>
  <c r="R226" i="13"/>
  <c r="P226" i="13"/>
  <c r="BI225" i="13"/>
  <c r="BH225" i="13"/>
  <c r="BG225" i="13"/>
  <c r="BE225" i="13"/>
  <c r="T225" i="13"/>
  <c r="R225" i="13"/>
  <c r="P225" i="13"/>
  <c r="BI224" i="13"/>
  <c r="BH224" i="13"/>
  <c r="BG224" i="13"/>
  <c r="BE224" i="13"/>
  <c r="T224" i="13"/>
  <c r="R224" i="13"/>
  <c r="P224" i="13"/>
  <c r="BI223" i="13"/>
  <c r="BH223" i="13"/>
  <c r="BG223" i="13"/>
  <c r="BE223" i="13"/>
  <c r="T223" i="13"/>
  <c r="R223" i="13"/>
  <c r="P223" i="13"/>
  <c r="BI222" i="13"/>
  <c r="BH222" i="13"/>
  <c r="BG222" i="13"/>
  <c r="BE222" i="13"/>
  <c r="T222" i="13"/>
  <c r="R222" i="13"/>
  <c r="P222" i="13"/>
  <c r="BI221" i="13"/>
  <c r="BH221" i="13"/>
  <c r="BG221" i="13"/>
  <c r="BE221" i="13"/>
  <c r="T221" i="13"/>
  <c r="R221" i="13"/>
  <c r="P221" i="13"/>
  <c r="BI220" i="13"/>
  <c r="BH220" i="13"/>
  <c r="BG220" i="13"/>
  <c r="BE220" i="13"/>
  <c r="T220" i="13"/>
  <c r="R220" i="13"/>
  <c r="P220" i="13"/>
  <c r="BI219" i="13"/>
  <c r="BH219" i="13"/>
  <c r="BG219" i="13"/>
  <c r="BE219" i="13"/>
  <c r="T219" i="13"/>
  <c r="R219" i="13"/>
  <c r="P219" i="13"/>
  <c r="BI218" i="13"/>
  <c r="BH218" i="13"/>
  <c r="BG218" i="13"/>
  <c r="BE218" i="13"/>
  <c r="T218" i="13"/>
  <c r="R218" i="13"/>
  <c r="P218" i="13"/>
  <c r="BI217" i="13"/>
  <c r="BH217" i="13"/>
  <c r="BG217" i="13"/>
  <c r="BE217" i="13"/>
  <c r="T217" i="13"/>
  <c r="R217" i="13"/>
  <c r="P217" i="13"/>
  <c r="BI216" i="13"/>
  <c r="BH216" i="13"/>
  <c r="BG216" i="13"/>
  <c r="BE216" i="13"/>
  <c r="T216" i="13"/>
  <c r="R216" i="13"/>
  <c r="P216" i="13"/>
  <c r="BI215" i="13"/>
  <c r="BH215" i="13"/>
  <c r="BG215" i="13"/>
  <c r="BE215" i="13"/>
  <c r="T215" i="13"/>
  <c r="R215" i="13"/>
  <c r="P215" i="13"/>
  <c r="BI214" i="13"/>
  <c r="BH214" i="13"/>
  <c r="BG214" i="13"/>
  <c r="BE214" i="13"/>
  <c r="T214" i="13"/>
  <c r="R214" i="13"/>
  <c r="P214" i="13"/>
  <c r="BI213" i="13"/>
  <c r="BH213" i="13"/>
  <c r="BG213" i="13"/>
  <c r="BE213" i="13"/>
  <c r="T213" i="13"/>
  <c r="R213" i="13"/>
  <c r="P213" i="13"/>
  <c r="BI212" i="13"/>
  <c r="BH212" i="13"/>
  <c r="BG212" i="13"/>
  <c r="BE212" i="13"/>
  <c r="T212" i="13"/>
  <c r="R212" i="13"/>
  <c r="P212" i="13"/>
  <c r="BI211" i="13"/>
  <c r="BH211" i="13"/>
  <c r="BG211" i="13"/>
  <c r="BE211" i="13"/>
  <c r="T211" i="13"/>
  <c r="R211" i="13"/>
  <c r="P211" i="13"/>
  <c r="BI210" i="13"/>
  <c r="BH210" i="13"/>
  <c r="BG210" i="13"/>
  <c r="BE210" i="13"/>
  <c r="T210" i="13"/>
  <c r="R210" i="13"/>
  <c r="P210" i="13"/>
  <c r="BI209" i="13"/>
  <c r="BH209" i="13"/>
  <c r="BG209" i="13"/>
  <c r="BE209" i="13"/>
  <c r="T209" i="13"/>
  <c r="R209" i="13"/>
  <c r="P209" i="13"/>
  <c r="BI208" i="13"/>
  <c r="BH208" i="13"/>
  <c r="BG208" i="13"/>
  <c r="BE208" i="13"/>
  <c r="T208" i="13"/>
  <c r="R208" i="13"/>
  <c r="P208" i="13"/>
  <c r="BI207" i="13"/>
  <c r="BH207" i="13"/>
  <c r="BG207" i="13"/>
  <c r="BE207" i="13"/>
  <c r="T207" i="13"/>
  <c r="R207" i="13"/>
  <c r="P207" i="13"/>
  <c r="BI206" i="13"/>
  <c r="BH206" i="13"/>
  <c r="BG206" i="13"/>
  <c r="BE206" i="13"/>
  <c r="T206" i="13"/>
  <c r="R206" i="13"/>
  <c r="P206" i="13"/>
  <c r="BI205" i="13"/>
  <c r="BH205" i="13"/>
  <c r="BG205" i="13"/>
  <c r="BE205" i="13"/>
  <c r="T205" i="13"/>
  <c r="R205" i="13"/>
  <c r="P205" i="13"/>
  <c r="BI204" i="13"/>
  <c r="BH204" i="13"/>
  <c r="BG204" i="13"/>
  <c r="BE204" i="13"/>
  <c r="T204" i="13"/>
  <c r="R204" i="13"/>
  <c r="P204" i="13"/>
  <c r="BI203" i="13"/>
  <c r="BH203" i="13"/>
  <c r="BG203" i="13"/>
  <c r="BE203" i="13"/>
  <c r="T203" i="13"/>
  <c r="R203" i="13"/>
  <c r="P203" i="13"/>
  <c r="BI202" i="13"/>
  <c r="BH202" i="13"/>
  <c r="BG202" i="13"/>
  <c r="BE202" i="13"/>
  <c r="T202" i="13"/>
  <c r="R202" i="13"/>
  <c r="P202" i="13"/>
  <c r="BI201" i="13"/>
  <c r="BH201" i="13"/>
  <c r="BG201" i="13"/>
  <c r="BE201" i="13"/>
  <c r="T201" i="13"/>
  <c r="R201" i="13"/>
  <c r="P201" i="13"/>
  <c r="BI200" i="13"/>
  <c r="BH200" i="13"/>
  <c r="BG200" i="13"/>
  <c r="BE200" i="13"/>
  <c r="T200" i="13"/>
  <c r="R200" i="13"/>
  <c r="P200" i="13"/>
  <c r="BI199" i="13"/>
  <c r="BH199" i="13"/>
  <c r="BG199" i="13"/>
  <c r="BE199" i="13"/>
  <c r="T199" i="13"/>
  <c r="R199" i="13"/>
  <c r="P199" i="13"/>
  <c r="BI198" i="13"/>
  <c r="BH198" i="13"/>
  <c r="BG198" i="13"/>
  <c r="BE198" i="13"/>
  <c r="T198" i="13"/>
  <c r="R198" i="13"/>
  <c r="P198" i="13"/>
  <c r="BI197" i="13"/>
  <c r="BH197" i="13"/>
  <c r="BG197" i="13"/>
  <c r="BE197" i="13"/>
  <c r="T197" i="13"/>
  <c r="R197" i="13"/>
  <c r="P197" i="13"/>
  <c r="BI196" i="13"/>
  <c r="BH196" i="13"/>
  <c r="BG196" i="13"/>
  <c r="BE196" i="13"/>
  <c r="T196" i="13"/>
  <c r="R196" i="13"/>
  <c r="P196" i="13"/>
  <c r="BI195" i="13"/>
  <c r="BH195" i="13"/>
  <c r="BG195" i="13"/>
  <c r="BE195" i="13"/>
  <c r="T195" i="13"/>
  <c r="R195" i="13"/>
  <c r="P195" i="13"/>
  <c r="BI193" i="13"/>
  <c r="BH193" i="13"/>
  <c r="BG193" i="13"/>
  <c r="BE193" i="13"/>
  <c r="T193" i="13"/>
  <c r="R193" i="13"/>
  <c r="P193" i="13"/>
  <c r="BI192" i="13"/>
  <c r="BH192" i="13"/>
  <c r="BG192" i="13"/>
  <c r="BE192" i="13"/>
  <c r="T192" i="13"/>
  <c r="R192" i="13"/>
  <c r="P192" i="13"/>
  <c r="BI191" i="13"/>
  <c r="BH191" i="13"/>
  <c r="BG191" i="13"/>
  <c r="BE191" i="13"/>
  <c r="T191" i="13"/>
  <c r="R191" i="13"/>
  <c r="P191" i="13"/>
  <c r="BI190" i="13"/>
  <c r="BH190" i="13"/>
  <c r="BG190" i="13"/>
  <c r="BE190" i="13"/>
  <c r="T190" i="13"/>
  <c r="R190" i="13"/>
  <c r="P190" i="13"/>
  <c r="BI189" i="13"/>
  <c r="BH189" i="13"/>
  <c r="BG189" i="13"/>
  <c r="BE189" i="13"/>
  <c r="T189" i="13"/>
  <c r="R189" i="13"/>
  <c r="P189" i="13"/>
  <c r="BI188" i="13"/>
  <c r="BH188" i="13"/>
  <c r="BG188" i="13"/>
  <c r="BE188" i="13"/>
  <c r="T188" i="13"/>
  <c r="R188" i="13"/>
  <c r="P188" i="13"/>
  <c r="BI187" i="13"/>
  <c r="BH187" i="13"/>
  <c r="BG187" i="13"/>
  <c r="BE187" i="13"/>
  <c r="T187" i="13"/>
  <c r="R187" i="13"/>
  <c r="P187" i="13"/>
  <c r="BI186" i="13"/>
  <c r="BH186" i="13"/>
  <c r="BG186" i="13"/>
  <c r="BE186" i="13"/>
  <c r="T186" i="13"/>
  <c r="R186" i="13"/>
  <c r="P186" i="13"/>
  <c r="BI185" i="13"/>
  <c r="BH185" i="13"/>
  <c r="BG185" i="13"/>
  <c r="BE185" i="13"/>
  <c r="T185" i="13"/>
  <c r="R185" i="13"/>
  <c r="P185" i="13"/>
  <c r="BI184" i="13"/>
  <c r="BH184" i="13"/>
  <c r="BG184" i="13"/>
  <c r="BE184" i="13"/>
  <c r="T184" i="13"/>
  <c r="R184" i="13"/>
  <c r="P184" i="13"/>
  <c r="BI183" i="13"/>
  <c r="BH183" i="13"/>
  <c r="BG183" i="13"/>
  <c r="BE183" i="13"/>
  <c r="T183" i="13"/>
  <c r="R183" i="13"/>
  <c r="P183" i="13"/>
  <c r="BI182" i="13"/>
  <c r="BH182" i="13"/>
  <c r="BG182" i="13"/>
  <c r="BE182" i="13"/>
  <c r="T182" i="13"/>
  <c r="R182" i="13"/>
  <c r="P182" i="13"/>
  <c r="BI181" i="13"/>
  <c r="BH181" i="13"/>
  <c r="BG181" i="13"/>
  <c r="BE181" i="13"/>
  <c r="T181" i="13"/>
  <c r="R181" i="13"/>
  <c r="P181" i="13"/>
  <c r="BI180" i="13"/>
  <c r="BH180" i="13"/>
  <c r="BG180" i="13"/>
  <c r="BE180" i="13"/>
  <c r="T180" i="13"/>
  <c r="R180" i="13"/>
  <c r="P180" i="13"/>
  <c r="BI179" i="13"/>
  <c r="BH179" i="13"/>
  <c r="BG179" i="13"/>
  <c r="BE179" i="13"/>
  <c r="T179" i="13"/>
  <c r="R179" i="13"/>
  <c r="P179" i="13"/>
  <c r="BI178" i="13"/>
  <c r="BH178" i="13"/>
  <c r="BG178" i="13"/>
  <c r="BE178" i="13"/>
  <c r="T178" i="13"/>
  <c r="R178" i="13"/>
  <c r="P178" i="13"/>
  <c r="BI177" i="13"/>
  <c r="BH177" i="13"/>
  <c r="BG177" i="13"/>
  <c r="BE177" i="13"/>
  <c r="T177" i="13"/>
  <c r="R177" i="13"/>
  <c r="P177" i="13"/>
  <c r="BI176" i="13"/>
  <c r="BH176" i="13"/>
  <c r="BG176" i="13"/>
  <c r="BE176" i="13"/>
  <c r="T176" i="13"/>
  <c r="R176" i="13"/>
  <c r="P176" i="13"/>
  <c r="BI175" i="13"/>
  <c r="BH175" i="13"/>
  <c r="BG175" i="13"/>
  <c r="BE175" i="13"/>
  <c r="T175" i="13"/>
  <c r="R175" i="13"/>
  <c r="P175" i="13"/>
  <c r="BI174" i="13"/>
  <c r="BH174" i="13"/>
  <c r="BG174" i="13"/>
  <c r="BE174" i="13"/>
  <c r="T174" i="13"/>
  <c r="R174" i="13"/>
  <c r="P174" i="13"/>
  <c r="BI173" i="13"/>
  <c r="BH173" i="13"/>
  <c r="BG173" i="13"/>
  <c r="BE173" i="13"/>
  <c r="T173" i="13"/>
  <c r="R173" i="13"/>
  <c r="P173" i="13"/>
  <c r="BI172" i="13"/>
  <c r="BH172" i="13"/>
  <c r="BG172" i="13"/>
  <c r="BE172" i="13"/>
  <c r="T172" i="13"/>
  <c r="R172" i="13"/>
  <c r="P172" i="13"/>
  <c r="BI171" i="13"/>
  <c r="BH171" i="13"/>
  <c r="BG171" i="13"/>
  <c r="BE171" i="13"/>
  <c r="T171" i="13"/>
  <c r="R171" i="13"/>
  <c r="P171" i="13"/>
  <c r="BI170" i="13"/>
  <c r="BH170" i="13"/>
  <c r="BG170" i="13"/>
  <c r="BE170" i="13"/>
  <c r="T170" i="13"/>
  <c r="R170" i="13"/>
  <c r="P170" i="13"/>
  <c r="BI169" i="13"/>
  <c r="BH169" i="13"/>
  <c r="BG169" i="13"/>
  <c r="BE169" i="13"/>
  <c r="T169" i="13"/>
  <c r="R169" i="13"/>
  <c r="P169" i="13"/>
  <c r="BI168" i="13"/>
  <c r="BH168" i="13"/>
  <c r="BG168" i="13"/>
  <c r="BE168" i="13"/>
  <c r="T168" i="13"/>
  <c r="R168" i="13"/>
  <c r="P168" i="13"/>
  <c r="BI167" i="13"/>
  <c r="BH167" i="13"/>
  <c r="BG167" i="13"/>
  <c r="BE167" i="13"/>
  <c r="T167" i="13"/>
  <c r="R167" i="13"/>
  <c r="P167" i="13"/>
  <c r="BI166" i="13"/>
  <c r="BH166" i="13"/>
  <c r="BG166" i="13"/>
  <c r="BE166" i="13"/>
  <c r="T166" i="13"/>
  <c r="R166" i="13"/>
  <c r="P166" i="13"/>
  <c r="BI165" i="13"/>
  <c r="BH165" i="13"/>
  <c r="BG165" i="13"/>
  <c r="BE165" i="13"/>
  <c r="T165" i="13"/>
  <c r="R165" i="13"/>
  <c r="P165" i="13"/>
  <c r="BI164" i="13"/>
  <c r="BH164" i="13"/>
  <c r="BG164" i="13"/>
  <c r="BE164" i="13"/>
  <c r="T164" i="13"/>
  <c r="R164" i="13"/>
  <c r="P164" i="13"/>
  <c r="BI163" i="13"/>
  <c r="BH163" i="13"/>
  <c r="BG163" i="13"/>
  <c r="BE163" i="13"/>
  <c r="T163" i="13"/>
  <c r="R163" i="13"/>
  <c r="P163" i="13"/>
  <c r="BI162" i="13"/>
  <c r="BH162" i="13"/>
  <c r="BG162" i="13"/>
  <c r="BE162" i="13"/>
  <c r="T162" i="13"/>
  <c r="R162" i="13"/>
  <c r="P162" i="13"/>
  <c r="BI161" i="13"/>
  <c r="BH161" i="13"/>
  <c r="BG161" i="13"/>
  <c r="BE161" i="13"/>
  <c r="T161" i="13"/>
  <c r="R161" i="13"/>
  <c r="P161" i="13"/>
  <c r="BI160" i="13"/>
  <c r="BH160" i="13"/>
  <c r="BG160" i="13"/>
  <c r="BE160" i="13"/>
  <c r="T160" i="13"/>
  <c r="R160" i="13"/>
  <c r="P160" i="13"/>
  <c r="BI159" i="13"/>
  <c r="BH159" i="13"/>
  <c r="BG159" i="13"/>
  <c r="BE159" i="13"/>
  <c r="T159" i="13"/>
  <c r="R159" i="13"/>
  <c r="P159" i="13"/>
  <c r="BI158" i="13"/>
  <c r="BH158" i="13"/>
  <c r="BG158" i="13"/>
  <c r="BE158" i="13"/>
  <c r="T158" i="13"/>
  <c r="R158" i="13"/>
  <c r="P158" i="13"/>
  <c r="BI157" i="13"/>
  <c r="BH157" i="13"/>
  <c r="BG157" i="13"/>
  <c r="BE157" i="13"/>
  <c r="T157" i="13"/>
  <c r="R157" i="13"/>
  <c r="P157" i="13"/>
  <c r="BI156" i="13"/>
  <c r="BH156" i="13"/>
  <c r="BG156" i="13"/>
  <c r="BE156" i="13"/>
  <c r="T156" i="13"/>
  <c r="R156" i="13"/>
  <c r="P156" i="13"/>
  <c r="BI155" i="13"/>
  <c r="BH155" i="13"/>
  <c r="BG155" i="13"/>
  <c r="BE155" i="13"/>
  <c r="T155" i="13"/>
  <c r="R155" i="13"/>
  <c r="P155" i="13"/>
  <c r="BI154" i="13"/>
  <c r="BH154" i="13"/>
  <c r="BG154" i="13"/>
  <c r="BE154" i="13"/>
  <c r="T154" i="13"/>
  <c r="R154" i="13"/>
  <c r="P154" i="13"/>
  <c r="BI152" i="13"/>
  <c r="BH152" i="13"/>
  <c r="BG152" i="13"/>
  <c r="BE152" i="13"/>
  <c r="T152" i="13"/>
  <c r="R152" i="13"/>
  <c r="P152" i="13"/>
  <c r="BI151" i="13"/>
  <c r="BH151" i="13"/>
  <c r="BG151" i="13"/>
  <c r="BE151" i="13"/>
  <c r="T151" i="13"/>
  <c r="R151" i="13"/>
  <c r="P151" i="13"/>
  <c r="BI150" i="13"/>
  <c r="BH150" i="13"/>
  <c r="BG150" i="13"/>
  <c r="BE150" i="13"/>
  <c r="T150" i="13"/>
  <c r="R150" i="13"/>
  <c r="P150" i="13"/>
  <c r="BI149" i="13"/>
  <c r="BH149" i="13"/>
  <c r="BG149" i="13"/>
  <c r="BE149" i="13"/>
  <c r="T149" i="13"/>
  <c r="R149" i="13"/>
  <c r="P149" i="13"/>
  <c r="BI148" i="13"/>
  <c r="BH148" i="13"/>
  <c r="BG148" i="13"/>
  <c r="BE148" i="13"/>
  <c r="T148" i="13"/>
  <c r="R148" i="13"/>
  <c r="P148" i="13"/>
  <c r="BI147" i="13"/>
  <c r="BH147" i="13"/>
  <c r="BG147" i="13"/>
  <c r="BE147" i="13"/>
  <c r="T147" i="13"/>
  <c r="R147" i="13"/>
  <c r="P147" i="13"/>
  <c r="BI146" i="13"/>
  <c r="BH146" i="13"/>
  <c r="BG146" i="13"/>
  <c r="BE146" i="13"/>
  <c r="T146" i="13"/>
  <c r="R146" i="13"/>
  <c r="P146" i="13"/>
  <c r="BI145" i="13"/>
  <c r="BH145" i="13"/>
  <c r="BG145" i="13"/>
  <c r="BE145" i="13"/>
  <c r="T145" i="13"/>
  <c r="R145" i="13"/>
  <c r="P145" i="13"/>
  <c r="BI144" i="13"/>
  <c r="BH144" i="13"/>
  <c r="BG144" i="13"/>
  <c r="BE144" i="13"/>
  <c r="T144" i="13"/>
  <c r="R144" i="13"/>
  <c r="P144" i="13"/>
  <c r="BI143" i="13"/>
  <c r="BH143" i="13"/>
  <c r="BG143" i="13"/>
  <c r="BE143" i="13"/>
  <c r="T143" i="13"/>
  <c r="R143" i="13"/>
  <c r="P143" i="13"/>
  <c r="BI142" i="13"/>
  <c r="BH142" i="13"/>
  <c r="BG142" i="13"/>
  <c r="BE142" i="13"/>
  <c r="T142" i="13"/>
  <c r="R142" i="13"/>
  <c r="P142" i="13"/>
  <c r="BI141" i="13"/>
  <c r="BH141" i="13"/>
  <c r="BG141" i="13"/>
  <c r="BE141" i="13"/>
  <c r="T141" i="13"/>
  <c r="R141" i="13"/>
  <c r="P141" i="13"/>
  <c r="BI138" i="13"/>
  <c r="BH138" i="13"/>
  <c r="BG138" i="13"/>
  <c r="BE138" i="13"/>
  <c r="T138" i="13"/>
  <c r="R138" i="13"/>
  <c r="P138" i="13"/>
  <c r="BI137" i="13"/>
  <c r="BH137" i="13"/>
  <c r="BG137" i="13"/>
  <c r="BE137" i="13"/>
  <c r="T137" i="13"/>
  <c r="R137" i="13"/>
  <c r="P137" i="13"/>
  <c r="BI136" i="13"/>
  <c r="BH136" i="13"/>
  <c r="BG136" i="13"/>
  <c r="BE136" i="13"/>
  <c r="T136" i="13"/>
  <c r="R136" i="13"/>
  <c r="P136" i="13"/>
  <c r="BI135" i="13"/>
  <c r="BH135" i="13"/>
  <c r="BG135" i="13"/>
  <c r="BE135" i="13"/>
  <c r="T135" i="13"/>
  <c r="R135" i="13"/>
  <c r="P135" i="13"/>
  <c r="BI133" i="13"/>
  <c r="BH133" i="13"/>
  <c r="BG133" i="13"/>
  <c r="BE133" i="13"/>
  <c r="T133" i="13"/>
  <c r="R133" i="13"/>
  <c r="P133" i="13"/>
  <c r="BI132" i="13"/>
  <c r="BH132" i="13"/>
  <c r="BG132" i="13"/>
  <c r="BE132" i="13"/>
  <c r="T132" i="13"/>
  <c r="R132" i="13"/>
  <c r="P132" i="13"/>
  <c r="J126" i="13"/>
  <c r="F126" i="13"/>
  <c r="F124" i="13"/>
  <c r="E122" i="13"/>
  <c r="J93" i="13"/>
  <c r="F93" i="13"/>
  <c r="F91" i="13"/>
  <c r="E89" i="13"/>
  <c r="J26" i="13"/>
  <c r="E26" i="13"/>
  <c r="J127" i="13" s="1"/>
  <c r="J25" i="13"/>
  <c r="J20" i="13"/>
  <c r="E20" i="13"/>
  <c r="J19" i="13"/>
  <c r="J14" i="13"/>
  <c r="J124" i="13" s="1"/>
  <c r="E7" i="13"/>
  <c r="E85" i="13"/>
  <c r="J41" i="12"/>
  <c r="J40" i="12"/>
  <c r="AY108" i="1"/>
  <c r="J39" i="12"/>
  <c r="AX108" i="1"/>
  <c r="BI296" i="12"/>
  <c r="BH296" i="12"/>
  <c r="BG296" i="12"/>
  <c r="BE296" i="12"/>
  <c r="T296" i="12"/>
  <c r="R296" i="12"/>
  <c r="P296" i="12"/>
  <c r="BI293" i="12"/>
  <c r="BH293" i="12"/>
  <c r="BG293" i="12"/>
  <c r="BE293" i="12"/>
  <c r="T293" i="12"/>
  <c r="R293" i="12"/>
  <c r="P293" i="12"/>
  <c r="BI288" i="12"/>
  <c r="BH288" i="12"/>
  <c r="BG288" i="12"/>
  <c r="BE288" i="12"/>
  <c r="T288" i="12"/>
  <c r="R288" i="12"/>
  <c r="P288" i="12"/>
  <c r="BI284" i="12"/>
  <c r="BH284" i="12"/>
  <c r="BG284" i="12"/>
  <c r="BE284" i="12"/>
  <c r="T284" i="12"/>
  <c r="R284" i="12"/>
  <c r="P284" i="12"/>
  <c r="BI282" i="12"/>
  <c r="BH282" i="12"/>
  <c r="BG282" i="12"/>
  <c r="BE282" i="12"/>
  <c r="T282" i="12"/>
  <c r="R282" i="12"/>
  <c r="P282" i="12"/>
  <c r="BI279" i="12"/>
  <c r="BH279" i="12"/>
  <c r="BG279" i="12"/>
  <c r="BE279" i="12"/>
  <c r="T279" i="12"/>
  <c r="R279" i="12"/>
  <c r="P279" i="12"/>
  <c r="BI277" i="12"/>
  <c r="BH277" i="12"/>
  <c r="BG277" i="12"/>
  <c r="BE277" i="12"/>
  <c r="T277" i="12"/>
  <c r="R277" i="12"/>
  <c r="P277" i="12"/>
  <c r="BI274" i="12"/>
  <c r="BH274" i="12"/>
  <c r="BG274" i="12"/>
  <c r="BE274" i="12"/>
  <c r="T274" i="12"/>
  <c r="R274" i="12"/>
  <c r="P274" i="12"/>
  <c r="BI270" i="12"/>
  <c r="BH270" i="12"/>
  <c r="BG270" i="12"/>
  <c r="BE270" i="12"/>
  <c r="T270" i="12"/>
  <c r="R270" i="12"/>
  <c r="P270" i="12"/>
  <c r="BI267" i="12"/>
  <c r="BH267" i="12"/>
  <c r="BG267" i="12"/>
  <c r="BE267" i="12"/>
  <c r="T267" i="12"/>
  <c r="R267" i="12"/>
  <c r="P267" i="12"/>
  <c r="BI264" i="12"/>
  <c r="BH264" i="12"/>
  <c r="BG264" i="12"/>
  <c r="BE264" i="12"/>
  <c r="T264" i="12"/>
  <c r="R264" i="12"/>
  <c r="P264" i="12"/>
  <c r="BI263" i="12"/>
  <c r="BH263" i="12"/>
  <c r="BG263" i="12"/>
  <c r="BE263" i="12"/>
  <c r="T263" i="12"/>
  <c r="R263" i="12"/>
  <c r="P263" i="12"/>
  <c r="BI260" i="12"/>
  <c r="BH260" i="12"/>
  <c r="BG260" i="12"/>
  <c r="BE260" i="12"/>
  <c r="T260" i="12"/>
  <c r="R260" i="12"/>
  <c r="P260" i="12"/>
  <c r="BI259" i="12"/>
  <c r="BH259" i="12"/>
  <c r="BG259" i="12"/>
  <c r="BE259" i="12"/>
  <c r="T259" i="12"/>
  <c r="R259" i="12"/>
  <c r="P259" i="12"/>
  <c r="BI256" i="12"/>
  <c r="BH256" i="12"/>
  <c r="BG256" i="12"/>
  <c r="BE256" i="12"/>
  <c r="T256" i="12"/>
  <c r="R256" i="12"/>
  <c r="P256" i="12"/>
  <c r="BI253" i="12"/>
  <c r="BH253" i="12"/>
  <c r="BG253" i="12"/>
  <c r="BE253" i="12"/>
  <c r="T253" i="12"/>
  <c r="R253" i="12"/>
  <c r="P253" i="12"/>
  <c r="BI250" i="12"/>
  <c r="BH250" i="12"/>
  <c r="BG250" i="12"/>
  <c r="BE250" i="12"/>
  <c r="T250" i="12"/>
  <c r="R250" i="12"/>
  <c r="P250" i="12"/>
  <c r="BI248" i="12"/>
  <c r="BH248" i="12"/>
  <c r="BG248" i="12"/>
  <c r="BE248" i="12"/>
  <c r="T248" i="12"/>
  <c r="R248" i="12"/>
  <c r="P248" i="12"/>
  <c r="BI245" i="12"/>
  <c r="BH245" i="12"/>
  <c r="BG245" i="12"/>
  <c r="BE245" i="12"/>
  <c r="T245" i="12"/>
  <c r="R245" i="12"/>
  <c r="P245" i="12"/>
  <c r="BI242" i="12"/>
  <c r="BH242" i="12"/>
  <c r="BG242" i="12"/>
  <c r="BE242" i="12"/>
  <c r="T242" i="12"/>
  <c r="R242" i="12"/>
  <c r="P242" i="12"/>
  <c r="BI239" i="12"/>
  <c r="BH239" i="12"/>
  <c r="BG239" i="12"/>
  <c r="BE239" i="12"/>
  <c r="T239" i="12"/>
  <c r="R239" i="12"/>
  <c r="P239" i="12"/>
  <c r="BI236" i="12"/>
  <c r="BH236" i="12"/>
  <c r="BG236" i="12"/>
  <c r="BE236" i="12"/>
  <c r="T236" i="12"/>
  <c r="R236" i="12"/>
  <c r="P236" i="12"/>
  <c r="BI233" i="12"/>
  <c r="BH233" i="12"/>
  <c r="BG233" i="12"/>
  <c r="BE233" i="12"/>
  <c r="T233" i="12"/>
  <c r="R233" i="12"/>
  <c r="P233" i="12"/>
  <c r="BI231" i="12"/>
  <c r="BH231" i="12"/>
  <c r="BG231" i="12"/>
  <c r="BE231" i="12"/>
  <c r="T231" i="12"/>
  <c r="R231" i="12"/>
  <c r="P231" i="12"/>
  <c r="BI228" i="12"/>
  <c r="BH228" i="12"/>
  <c r="BG228" i="12"/>
  <c r="BE228" i="12"/>
  <c r="T228" i="12"/>
  <c r="R228" i="12"/>
  <c r="P228" i="12"/>
  <c r="BI225" i="12"/>
  <c r="BH225" i="12"/>
  <c r="BG225" i="12"/>
  <c r="BE225" i="12"/>
  <c r="T225" i="12"/>
  <c r="R225" i="12"/>
  <c r="P225" i="12"/>
  <c r="BI219" i="12"/>
  <c r="BH219" i="12"/>
  <c r="BG219" i="12"/>
  <c r="BE219" i="12"/>
  <c r="T219" i="12"/>
  <c r="R219" i="12"/>
  <c r="P219" i="12"/>
  <c r="BI216" i="12"/>
  <c r="BH216" i="12"/>
  <c r="BG216" i="12"/>
  <c r="BE216" i="12"/>
  <c r="T216" i="12"/>
  <c r="R216" i="12"/>
  <c r="P216" i="12"/>
  <c r="BI213" i="12"/>
  <c r="BH213" i="12"/>
  <c r="BG213" i="12"/>
  <c r="BE213" i="12"/>
  <c r="T213" i="12"/>
  <c r="R213" i="12"/>
  <c r="P213" i="12"/>
  <c r="BI210" i="12"/>
  <c r="BH210" i="12"/>
  <c r="BG210" i="12"/>
  <c r="BE210" i="12"/>
  <c r="T210" i="12"/>
  <c r="R210" i="12"/>
  <c r="P210" i="12"/>
  <c r="BI208" i="12"/>
  <c r="BH208" i="12"/>
  <c r="BG208" i="12"/>
  <c r="BE208" i="12"/>
  <c r="T208" i="12"/>
  <c r="R208" i="12"/>
  <c r="P208" i="12"/>
  <c r="BI205" i="12"/>
  <c r="BH205" i="12"/>
  <c r="BG205" i="12"/>
  <c r="BE205" i="12"/>
  <c r="T205" i="12"/>
  <c r="R205" i="12"/>
  <c r="P205" i="12"/>
  <c r="BI202" i="12"/>
  <c r="BH202" i="12"/>
  <c r="BG202" i="12"/>
  <c r="BE202" i="12"/>
  <c r="T202" i="12"/>
  <c r="R202" i="12"/>
  <c r="P202" i="12"/>
  <c r="BI201" i="12"/>
  <c r="BH201" i="12"/>
  <c r="BG201" i="12"/>
  <c r="BE201" i="12"/>
  <c r="T201" i="12"/>
  <c r="R201" i="12"/>
  <c r="P201" i="12"/>
  <c r="BI198" i="12"/>
  <c r="BH198" i="12"/>
  <c r="BG198" i="12"/>
  <c r="BE198" i="12"/>
  <c r="T198" i="12"/>
  <c r="R198" i="12"/>
  <c r="P198" i="12"/>
  <c r="BI196" i="12"/>
  <c r="BH196" i="12"/>
  <c r="BG196" i="12"/>
  <c r="BE196" i="12"/>
  <c r="T196" i="12"/>
  <c r="T195" i="12" s="1"/>
  <c r="R196" i="12"/>
  <c r="R195" i="12"/>
  <c r="P196" i="12"/>
  <c r="P195" i="12" s="1"/>
  <c r="BI192" i="12"/>
  <c r="BH192" i="12"/>
  <c r="BG192" i="12"/>
  <c r="BE192" i="12"/>
  <c r="T192" i="12"/>
  <c r="R192" i="12"/>
  <c r="P192" i="12"/>
  <c r="BI189" i="12"/>
  <c r="BH189" i="12"/>
  <c r="BG189" i="12"/>
  <c r="BE189" i="12"/>
  <c r="T189" i="12"/>
  <c r="R189" i="12"/>
  <c r="P189" i="12"/>
  <c r="BI188" i="12"/>
  <c r="BH188" i="12"/>
  <c r="BG188" i="12"/>
  <c r="BE188" i="12"/>
  <c r="T188" i="12"/>
  <c r="R188" i="12"/>
  <c r="P188" i="12"/>
  <c r="BI185" i="12"/>
  <c r="BH185" i="12"/>
  <c r="BG185" i="12"/>
  <c r="BE185" i="12"/>
  <c r="T185" i="12"/>
  <c r="R185" i="12"/>
  <c r="P185" i="12"/>
  <c r="BI184" i="12"/>
  <c r="BH184" i="12"/>
  <c r="BG184" i="12"/>
  <c r="BE184" i="12"/>
  <c r="T184" i="12"/>
  <c r="R184" i="12"/>
  <c r="P184" i="12"/>
  <c r="BI181" i="12"/>
  <c r="BH181" i="12"/>
  <c r="BG181" i="12"/>
  <c r="BE181" i="12"/>
  <c r="T181" i="12"/>
  <c r="R181" i="12"/>
  <c r="P181" i="12"/>
  <c r="BI179" i="12"/>
  <c r="BH179" i="12"/>
  <c r="BG179" i="12"/>
  <c r="BE179" i="12"/>
  <c r="T179" i="12"/>
  <c r="R179" i="12"/>
  <c r="P179" i="12"/>
  <c r="BI176" i="12"/>
  <c r="BH176" i="12"/>
  <c r="BG176" i="12"/>
  <c r="BE176" i="12"/>
  <c r="T176" i="12"/>
  <c r="R176" i="12"/>
  <c r="P176" i="12"/>
  <c r="BI172" i="12"/>
  <c r="BH172" i="12"/>
  <c r="BG172" i="12"/>
  <c r="BE172" i="12"/>
  <c r="T172" i="12"/>
  <c r="R172" i="12"/>
  <c r="P172" i="12"/>
  <c r="BI171" i="12"/>
  <c r="BH171" i="12"/>
  <c r="BG171" i="12"/>
  <c r="BE171" i="12"/>
  <c r="T171" i="12"/>
  <c r="R171" i="12"/>
  <c r="P171" i="12"/>
  <c r="BI165" i="12"/>
  <c r="BH165" i="12"/>
  <c r="BG165" i="12"/>
  <c r="BE165" i="12"/>
  <c r="T165" i="12"/>
  <c r="R165" i="12"/>
  <c r="P165" i="12"/>
  <c r="BI162" i="12"/>
  <c r="BH162" i="12"/>
  <c r="BG162" i="12"/>
  <c r="BE162" i="12"/>
  <c r="T162" i="12"/>
  <c r="R162" i="12"/>
  <c r="P162" i="12"/>
  <c r="BI161" i="12"/>
  <c r="BH161" i="12"/>
  <c r="BG161" i="12"/>
  <c r="BE161" i="12"/>
  <c r="T161" i="12"/>
  <c r="R161" i="12"/>
  <c r="P161" i="12"/>
  <c r="BI158" i="12"/>
  <c r="BH158" i="12"/>
  <c r="BG158" i="12"/>
  <c r="BE158" i="12"/>
  <c r="T158" i="12"/>
  <c r="R158" i="12"/>
  <c r="P158" i="12"/>
  <c r="BI155" i="12"/>
  <c r="BH155" i="12"/>
  <c r="BG155" i="12"/>
  <c r="BE155" i="12"/>
  <c r="T155" i="12"/>
  <c r="R155" i="12"/>
  <c r="P155" i="12"/>
  <c r="BI152" i="12"/>
  <c r="BH152" i="12"/>
  <c r="BG152" i="12"/>
  <c r="BE152" i="12"/>
  <c r="T152" i="12"/>
  <c r="R152" i="12"/>
  <c r="P152" i="12"/>
  <c r="BI149" i="12"/>
  <c r="BH149" i="12"/>
  <c r="BG149" i="12"/>
  <c r="BE149" i="12"/>
  <c r="T149" i="12"/>
  <c r="R149" i="12"/>
  <c r="P149" i="12"/>
  <c r="BI146" i="12"/>
  <c r="BH146" i="12"/>
  <c r="BG146" i="12"/>
  <c r="BE146" i="12"/>
  <c r="T146" i="12"/>
  <c r="R146" i="12"/>
  <c r="P146" i="12"/>
  <c r="BI142" i="12"/>
  <c r="BH142" i="12"/>
  <c r="BG142" i="12"/>
  <c r="BE142" i="12"/>
  <c r="T142" i="12"/>
  <c r="T141" i="12"/>
  <c r="R142" i="12"/>
  <c r="R141" i="12"/>
  <c r="P142" i="12"/>
  <c r="P141" i="12"/>
  <c r="J135" i="12"/>
  <c r="F135" i="12"/>
  <c r="F133" i="12"/>
  <c r="E131" i="12"/>
  <c r="J95" i="12"/>
  <c r="F95" i="12"/>
  <c r="F93" i="12"/>
  <c r="E91" i="12"/>
  <c r="J28" i="12"/>
  <c r="E28" i="12"/>
  <c r="J96" i="12" s="1"/>
  <c r="J27" i="12"/>
  <c r="J22" i="12"/>
  <c r="E22" i="12"/>
  <c r="J21" i="12"/>
  <c r="J16" i="12"/>
  <c r="J133" i="12"/>
  <c r="E7" i="12"/>
  <c r="E85" i="12"/>
  <c r="J41" i="11"/>
  <c r="J40" i="11"/>
  <c r="AY107" i="1" s="1"/>
  <c r="J39" i="11"/>
  <c r="AX107" i="1" s="1"/>
  <c r="BI375" i="11"/>
  <c r="BH375" i="11"/>
  <c r="BG375" i="11"/>
  <c r="BE375" i="11"/>
  <c r="T375" i="11"/>
  <c r="R375" i="11"/>
  <c r="P375" i="11"/>
  <c r="BI374" i="11"/>
  <c r="BH374" i="11"/>
  <c r="BG374" i="11"/>
  <c r="BE374" i="11"/>
  <c r="T374" i="11"/>
  <c r="R374" i="11"/>
  <c r="P374" i="11"/>
  <c r="BI369" i="11"/>
  <c r="BH369" i="11"/>
  <c r="BG369" i="11"/>
  <c r="BE369" i="11"/>
  <c r="T369" i="11"/>
  <c r="R369" i="11"/>
  <c r="P369" i="11"/>
  <c r="BI367" i="11"/>
  <c r="BH367" i="11"/>
  <c r="BG367" i="11"/>
  <c r="BE367" i="11"/>
  <c r="T367" i="11"/>
  <c r="R367" i="11"/>
  <c r="P367" i="11"/>
  <c r="BI365" i="11"/>
  <c r="BH365" i="11"/>
  <c r="BG365" i="11"/>
  <c r="BE365" i="11"/>
  <c r="T365" i="11"/>
  <c r="R365" i="11"/>
  <c r="P365" i="11"/>
  <c r="BI364" i="11"/>
  <c r="BH364" i="11"/>
  <c r="BG364" i="11"/>
  <c r="BE364" i="11"/>
  <c r="T364" i="11"/>
  <c r="R364" i="11"/>
  <c r="P364" i="11"/>
  <c r="BI362" i="11"/>
  <c r="BH362" i="11"/>
  <c r="BG362" i="11"/>
  <c r="BE362" i="11"/>
  <c r="T362" i="11"/>
  <c r="R362" i="11"/>
  <c r="P362" i="11"/>
  <c r="BI359" i="11"/>
  <c r="BH359" i="11"/>
  <c r="BG359" i="11"/>
  <c r="BE359" i="11"/>
  <c r="T359" i="11"/>
  <c r="R359" i="11"/>
  <c r="P359" i="11"/>
  <c r="BI357" i="11"/>
  <c r="BH357" i="11"/>
  <c r="BG357" i="11"/>
  <c r="BE357" i="11"/>
  <c r="T357" i="11"/>
  <c r="R357" i="11"/>
  <c r="P357" i="11"/>
  <c r="BI355" i="11"/>
  <c r="BH355" i="11"/>
  <c r="BG355" i="11"/>
  <c r="BE355" i="11"/>
  <c r="T355" i="11"/>
  <c r="R355" i="11"/>
  <c r="P355" i="11"/>
  <c r="BI349" i="11"/>
  <c r="BH349" i="11"/>
  <c r="BG349" i="11"/>
  <c r="BE349" i="11"/>
  <c r="T349" i="11"/>
  <c r="R349" i="11"/>
  <c r="P349" i="11"/>
  <c r="BI347" i="11"/>
  <c r="BH347" i="11"/>
  <c r="BG347" i="11"/>
  <c r="BE347" i="11"/>
  <c r="T347" i="11"/>
  <c r="R347" i="11"/>
  <c r="P347" i="11"/>
  <c r="BI339" i="11"/>
  <c r="BH339" i="11"/>
  <c r="BG339" i="11"/>
  <c r="BE339" i="11"/>
  <c r="T339" i="11"/>
  <c r="R339" i="11"/>
  <c r="P339" i="11"/>
  <c r="BI337" i="11"/>
  <c r="BH337" i="11"/>
  <c r="BG337" i="11"/>
  <c r="BE337" i="11"/>
  <c r="T337" i="11"/>
  <c r="R337" i="11"/>
  <c r="P337" i="11"/>
  <c r="BI331" i="11"/>
  <c r="BH331" i="11"/>
  <c r="BG331" i="11"/>
  <c r="BE331" i="11"/>
  <c r="T331" i="11"/>
  <c r="R331" i="11"/>
  <c r="P331" i="11"/>
  <c r="BI329" i="11"/>
  <c r="BH329" i="11"/>
  <c r="BG329" i="11"/>
  <c r="BE329" i="11"/>
  <c r="T329" i="11"/>
  <c r="R329" i="11"/>
  <c r="P329" i="11"/>
  <c r="BI323" i="11"/>
  <c r="BH323" i="11"/>
  <c r="BG323" i="11"/>
  <c r="BE323" i="11"/>
  <c r="T323" i="11"/>
  <c r="R323" i="11"/>
  <c r="P323" i="11"/>
  <c r="BI321" i="11"/>
  <c r="BH321" i="11"/>
  <c r="BG321" i="11"/>
  <c r="BE321" i="11"/>
  <c r="T321" i="11"/>
  <c r="R321" i="11"/>
  <c r="P321" i="11"/>
  <c r="BI315" i="11"/>
  <c r="BH315" i="11"/>
  <c r="BG315" i="11"/>
  <c r="BE315" i="11"/>
  <c r="T315" i="11"/>
  <c r="R315" i="11"/>
  <c r="P315" i="11"/>
  <c r="BI313" i="11"/>
  <c r="BH313" i="11"/>
  <c r="BG313" i="11"/>
  <c r="BE313" i="11"/>
  <c r="T313" i="11"/>
  <c r="R313" i="11"/>
  <c r="P313" i="11"/>
  <c r="BI310" i="11"/>
  <c r="BH310" i="11"/>
  <c r="BG310" i="11"/>
  <c r="BE310" i="11"/>
  <c r="T310" i="11"/>
  <c r="R310" i="11"/>
  <c r="P310" i="11"/>
  <c r="BI308" i="11"/>
  <c r="BH308" i="11"/>
  <c r="BG308" i="11"/>
  <c r="BE308" i="11"/>
  <c r="T308" i="11"/>
  <c r="R308" i="11"/>
  <c r="P308" i="11"/>
  <c r="BI305" i="11"/>
  <c r="BH305" i="11"/>
  <c r="BG305" i="11"/>
  <c r="BE305" i="11"/>
  <c r="T305" i="11"/>
  <c r="R305" i="11"/>
  <c r="P305" i="11"/>
  <c r="BI303" i="11"/>
  <c r="BH303" i="11"/>
  <c r="BG303" i="11"/>
  <c r="BE303" i="11"/>
  <c r="T303" i="11"/>
  <c r="R303" i="11"/>
  <c r="P303" i="11"/>
  <c r="BI301" i="11"/>
  <c r="BH301" i="11"/>
  <c r="BG301" i="11"/>
  <c r="BE301" i="11"/>
  <c r="T301" i="11"/>
  <c r="R301" i="11"/>
  <c r="P301" i="11"/>
  <c r="BI299" i="11"/>
  <c r="BH299" i="11"/>
  <c r="BG299" i="11"/>
  <c r="BE299" i="11"/>
  <c r="T299" i="11"/>
  <c r="R299" i="11"/>
  <c r="P299" i="11"/>
  <c r="BI297" i="11"/>
  <c r="BH297" i="11"/>
  <c r="BG297" i="11"/>
  <c r="BE297" i="11"/>
  <c r="T297" i="11"/>
  <c r="R297" i="11"/>
  <c r="P297" i="11"/>
  <c r="BI291" i="11"/>
  <c r="BH291" i="11"/>
  <c r="BG291" i="11"/>
  <c r="BE291" i="11"/>
  <c r="T291" i="11"/>
  <c r="R291" i="11"/>
  <c r="P291" i="11"/>
  <c r="BI289" i="11"/>
  <c r="BH289" i="11"/>
  <c r="BG289" i="11"/>
  <c r="BE289" i="11"/>
  <c r="T289" i="11"/>
  <c r="R289" i="11"/>
  <c r="P289" i="11"/>
  <c r="BI283" i="11"/>
  <c r="BH283" i="11"/>
  <c r="BG283" i="11"/>
  <c r="BE283" i="11"/>
  <c r="T283" i="11"/>
  <c r="R283" i="11"/>
  <c r="P283" i="11"/>
  <c r="BI281" i="11"/>
  <c r="BH281" i="11"/>
  <c r="BG281" i="11"/>
  <c r="BE281" i="11"/>
  <c r="T281" i="11"/>
  <c r="R281" i="11"/>
  <c r="P281" i="11"/>
  <c r="BI278" i="11"/>
  <c r="BH278" i="11"/>
  <c r="BG278" i="11"/>
  <c r="BE278" i="11"/>
  <c r="T278" i="11"/>
  <c r="R278" i="11"/>
  <c r="P278" i="11"/>
  <c r="BI275" i="11"/>
  <c r="BH275" i="11"/>
  <c r="BG275" i="11"/>
  <c r="BE275" i="11"/>
  <c r="T275" i="11"/>
  <c r="R275" i="11"/>
  <c r="P275" i="11"/>
  <c r="BI273" i="11"/>
  <c r="BH273" i="11"/>
  <c r="BG273" i="11"/>
  <c r="BE273" i="11"/>
  <c r="T273" i="11"/>
  <c r="R273" i="11"/>
  <c r="P273" i="11"/>
  <c r="BI271" i="11"/>
  <c r="BH271" i="11"/>
  <c r="BG271" i="11"/>
  <c r="BE271" i="11"/>
  <c r="T271" i="11"/>
  <c r="R271" i="11"/>
  <c r="P271" i="11"/>
  <c r="BI263" i="11"/>
  <c r="BH263" i="11"/>
  <c r="BG263" i="11"/>
  <c r="BE263" i="11"/>
  <c r="T263" i="11"/>
  <c r="R263" i="11"/>
  <c r="P263" i="11"/>
  <c r="BI261" i="11"/>
  <c r="BH261" i="11"/>
  <c r="BG261" i="11"/>
  <c r="BE261" i="11"/>
  <c r="T261" i="11"/>
  <c r="R261" i="11"/>
  <c r="P261" i="11"/>
  <c r="BI253" i="11"/>
  <c r="BH253" i="11"/>
  <c r="BG253" i="11"/>
  <c r="BE253" i="11"/>
  <c r="T253" i="11"/>
  <c r="R253" i="11"/>
  <c r="P253" i="11"/>
  <c r="BI250" i="11"/>
  <c r="BH250" i="11"/>
  <c r="BG250" i="11"/>
  <c r="BE250" i="11"/>
  <c r="T250" i="11"/>
  <c r="T249" i="11" s="1"/>
  <c r="R250" i="11"/>
  <c r="R249" i="11" s="1"/>
  <c r="P250" i="11"/>
  <c r="P249" i="11" s="1"/>
  <c r="BI248" i="11"/>
  <c r="BH248" i="11"/>
  <c r="BG248" i="11"/>
  <c r="BE248" i="11"/>
  <c r="T248" i="11"/>
  <c r="R248" i="11"/>
  <c r="P248" i="11"/>
  <c r="BI247" i="11"/>
  <c r="BH247" i="11"/>
  <c r="BG247" i="11"/>
  <c r="BE247" i="11"/>
  <c r="T247" i="11"/>
  <c r="R247" i="11"/>
  <c r="P247" i="11"/>
  <c r="BI230" i="11"/>
  <c r="BH230" i="11"/>
  <c r="BG230" i="11"/>
  <c r="BE230" i="11"/>
  <c r="T230" i="11"/>
  <c r="R230" i="11"/>
  <c r="P230" i="11"/>
  <c r="BI229" i="11"/>
  <c r="BH229" i="11"/>
  <c r="BG229" i="11"/>
  <c r="BE229" i="11"/>
  <c r="T229" i="11"/>
  <c r="R229" i="11"/>
  <c r="P229" i="11"/>
  <c r="BI228" i="11"/>
  <c r="BH228" i="11"/>
  <c r="BG228" i="11"/>
  <c r="BE228" i="11"/>
  <c r="T228" i="11"/>
  <c r="R228" i="11"/>
  <c r="P228" i="11"/>
  <c r="BI227" i="11"/>
  <c r="BH227" i="11"/>
  <c r="BG227" i="11"/>
  <c r="BE227" i="11"/>
  <c r="T227" i="11"/>
  <c r="R227" i="11"/>
  <c r="P227" i="11"/>
  <c r="BI211" i="11"/>
  <c r="BH211" i="11"/>
  <c r="BG211" i="11"/>
  <c r="BE211" i="11"/>
  <c r="T211" i="11"/>
  <c r="R211" i="11"/>
  <c r="P211" i="11"/>
  <c r="BI197" i="11"/>
  <c r="BH197" i="11"/>
  <c r="BG197" i="11"/>
  <c r="BE197" i="11"/>
  <c r="T197" i="11"/>
  <c r="R197" i="11"/>
  <c r="P197" i="11"/>
  <c r="BI196" i="11"/>
  <c r="BH196" i="11"/>
  <c r="BG196" i="11"/>
  <c r="BE196" i="11"/>
  <c r="T196" i="11"/>
  <c r="R196" i="11"/>
  <c r="P196" i="11"/>
  <c r="BI180" i="11"/>
  <c r="BH180" i="11"/>
  <c r="BG180" i="11"/>
  <c r="BE180" i="11"/>
  <c r="T180" i="11"/>
  <c r="R180" i="11"/>
  <c r="P180" i="11"/>
  <c r="BI179" i="11"/>
  <c r="BH179" i="11"/>
  <c r="BG179" i="11"/>
  <c r="BE179" i="11"/>
  <c r="T179" i="11"/>
  <c r="R179" i="11"/>
  <c r="P179" i="11"/>
  <c r="BI173" i="11"/>
  <c r="BH173" i="11"/>
  <c r="BG173" i="11"/>
  <c r="BE173" i="11"/>
  <c r="T173" i="11"/>
  <c r="R173" i="11"/>
  <c r="P173" i="11"/>
  <c r="BI172" i="11"/>
  <c r="BH172" i="11"/>
  <c r="BG172" i="11"/>
  <c r="BE172" i="11"/>
  <c r="T172" i="11"/>
  <c r="R172" i="11"/>
  <c r="P172" i="11"/>
  <c r="BI158" i="11"/>
  <c r="BH158" i="11"/>
  <c r="BG158" i="11"/>
  <c r="BE158" i="11"/>
  <c r="T158" i="11"/>
  <c r="R158" i="11"/>
  <c r="P158" i="11"/>
  <c r="BI155" i="11"/>
  <c r="BH155" i="11"/>
  <c r="BG155" i="11"/>
  <c r="BE155" i="11"/>
  <c r="T155" i="11"/>
  <c r="R155" i="11"/>
  <c r="P155" i="11"/>
  <c r="BI154" i="11"/>
  <c r="BH154" i="11"/>
  <c r="BG154" i="11"/>
  <c r="BE154" i="11"/>
  <c r="T154" i="11"/>
  <c r="R154" i="11"/>
  <c r="P154" i="11"/>
  <c r="BI153" i="11"/>
  <c r="BH153" i="11"/>
  <c r="BG153" i="11"/>
  <c r="BE153" i="11"/>
  <c r="T153" i="11"/>
  <c r="R153" i="11"/>
  <c r="P153" i="11"/>
  <c r="BI150" i="11"/>
  <c r="BH150" i="11"/>
  <c r="BG150" i="11"/>
  <c r="BE150" i="11"/>
  <c r="T150" i="11"/>
  <c r="R150" i="11"/>
  <c r="P150" i="11"/>
  <c r="BI147" i="11"/>
  <c r="BH147" i="11"/>
  <c r="BG147" i="11"/>
  <c r="BE147" i="11"/>
  <c r="T147" i="11"/>
  <c r="R147" i="11"/>
  <c r="P147" i="11"/>
  <c r="BI144" i="11"/>
  <c r="BH144" i="11"/>
  <c r="BG144" i="11"/>
  <c r="BE144" i="11"/>
  <c r="T144" i="11"/>
  <c r="R144" i="11"/>
  <c r="P144" i="11"/>
  <c r="BI141" i="11"/>
  <c r="BH141" i="11"/>
  <c r="BG141" i="11"/>
  <c r="BE141" i="11"/>
  <c r="T141" i="11"/>
  <c r="R141" i="11"/>
  <c r="P141" i="11"/>
  <c r="BI138" i="11"/>
  <c r="BH138" i="11"/>
  <c r="BG138" i="11"/>
  <c r="BE138" i="11"/>
  <c r="T138" i="11"/>
  <c r="R138" i="11"/>
  <c r="P138" i="11"/>
  <c r="J131" i="11"/>
  <c r="F131" i="11"/>
  <c r="F129" i="11"/>
  <c r="E127" i="11"/>
  <c r="J95" i="11"/>
  <c r="F95" i="11"/>
  <c r="F93" i="11"/>
  <c r="E91" i="11"/>
  <c r="J28" i="11"/>
  <c r="E28" i="11"/>
  <c r="J96" i="11" s="1"/>
  <c r="J27" i="11"/>
  <c r="J22" i="11"/>
  <c r="E22" i="11"/>
  <c r="J21" i="11"/>
  <c r="J16" i="11"/>
  <c r="J129" i="11" s="1"/>
  <c r="E7" i="11"/>
  <c r="E85" i="11" s="1"/>
  <c r="J41" i="10"/>
  <c r="J40" i="10"/>
  <c r="AY106" i="1"/>
  <c r="J39" i="10"/>
  <c r="AX106" i="1"/>
  <c r="BI409" i="10"/>
  <c r="BH409" i="10"/>
  <c r="BG409" i="10"/>
  <c r="BE409" i="10"/>
  <c r="T409" i="10"/>
  <c r="R409" i="10"/>
  <c r="P409" i="10"/>
  <c r="BI408" i="10"/>
  <c r="BH408" i="10"/>
  <c r="BG408" i="10"/>
  <c r="BE408" i="10"/>
  <c r="T408" i="10"/>
  <c r="R408" i="10"/>
  <c r="P408" i="10"/>
  <c r="BI405" i="10"/>
  <c r="BH405" i="10"/>
  <c r="BG405" i="10"/>
  <c r="BE405" i="10"/>
  <c r="T405" i="10"/>
  <c r="R405" i="10"/>
  <c r="P405" i="10"/>
  <c r="BI395" i="10"/>
  <c r="BH395" i="10"/>
  <c r="BG395" i="10"/>
  <c r="BE395" i="10"/>
  <c r="T395" i="10"/>
  <c r="R395" i="10"/>
  <c r="P395" i="10"/>
  <c r="BI391" i="10"/>
  <c r="BH391" i="10"/>
  <c r="BG391" i="10"/>
  <c r="BE391" i="10"/>
  <c r="T391" i="10"/>
  <c r="R391" i="10"/>
  <c r="P391" i="10"/>
  <c r="BI383" i="10"/>
  <c r="BH383" i="10"/>
  <c r="BG383" i="10"/>
  <c r="BE383" i="10"/>
  <c r="T383" i="10"/>
  <c r="R383" i="10"/>
  <c r="P383" i="10"/>
  <c r="BI380" i="10"/>
  <c r="BH380" i="10"/>
  <c r="BG380" i="10"/>
  <c r="BE380" i="10"/>
  <c r="T380" i="10"/>
  <c r="R380" i="10"/>
  <c r="P380" i="10"/>
  <c r="BI377" i="10"/>
  <c r="BH377" i="10"/>
  <c r="BG377" i="10"/>
  <c r="BE377" i="10"/>
  <c r="T377" i="10"/>
  <c r="R377" i="10"/>
  <c r="P377" i="10"/>
  <c r="BI371" i="10"/>
  <c r="BH371" i="10"/>
  <c r="BG371" i="10"/>
  <c r="BE371" i="10"/>
  <c r="T371" i="10"/>
  <c r="R371" i="10"/>
  <c r="P371" i="10"/>
  <c r="BI363" i="10"/>
  <c r="BH363" i="10"/>
  <c r="BG363" i="10"/>
  <c r="BE363" i="10"/>
  <c r="T363" i="10"/>
  <c r="R363" i="10"/>
  <c r="P363" i="10"/>
  <c r="BI362" i="10"/>
  <c r="BH362" i="10"/>
  <c r="BG362" i="10"/>
  <c r="BE362" i="10"/>
  <c r="T362" i="10"/>
  <c r="R362" i="10"/>
  <c r="P362" i="10"/>
  <c r="BI359" i="10"/>
  <c r="BH359" i="10"/>
  <c r="BG359" i="10"/>
  <c r="BE359" i="10"/>
  <c r="T359" i="10"/>
  <c r="R359" i="10"/>
  <c r="P359" i="10"/>
  <c r="BI358" i="10"/>
  <c r="BH358" i="10"/>
  <c r="BG358" i="10"/>
  <c r="BE358" i="10"/>
  <c r="T358" i="10"/>
  <c r="R358" i="10"/>
  <c r="P358" i="10"/>
  <c r="BI344" i="10"/>
  <c r="BH344" i="10"/>
  <c r="BG344" i="10"/>
  <c r="BE344" i="10"/>
  <c r="T344" i="10"/>
  <c r="R344" i="10"/>
  <c r="P344" i="10"/>
  <c r="BI341" i="10"/>
  <c r="BH341" i="10"/>
  <c r="BG341" i="10"/>
  <c r="BE341" i="10"/>
  <c r="T341" i="10"/>
  <c r="R341" i="10"/>
  <c r="P341" i="10"/>
  <c r="BI338" i="10"/>
  <c r="BH338" i="10"/>
  <c r="BG338" i="10"/>
  <c r="BE338" i="10"/>
  <c r="T338" i="10"/>
  <c r="R338" i="10"/>
  <c r="P338" i="10"/>
  <c r="BI330" i="10"/>
  <c r="BH330" i="10"/>
  <c r="BG330" i="10"/>
  <c r="BE330" i="10"/>
  <c r="T330" i="10"/>
  <c r="R330" i="10"/>
  <c r="P330" i="10"/>
  <c r="BI328" i="10"/>
  <c r="BH328" i="10"/>
  <c r="BG328" i="10"/>
  <c r="BE328" i="10"/>
  <c r="T328" i="10"/>
  <c r="R328" i="10"/>
  <c r="P328" i="10"/>
  <c r="BI318" i="10"/>
  <c r="BH318" i="10"/>
  <c r="BG318" i="10"/>
  <c r="BE318" i="10"/>
  <c r="T318" i="10"/>
  <c r="R318" i="10"/>
  <c r="P318" i="10"/>
  <c r="BI315" i="10"/>
  <c r="BH315" i="10"/>
  <c r="BG315" i="10"/>
  <c r="BE315" i="10"/>
  <c r="T315" i="10"/>
  <c r="R315" i="10"/>
  <c r="P315" i="10"/>
  <c r="BI307" i="10"/>
  <c r="BH307" i="10"/>
  <c r="BG307" i="10"/>
  <c r="BE307" i="10"/>
  <c r="T307" i="10"/>
  <c r="R307" i="10"/>
  <c r="P307" i="10"/>
  <c r="BI306" i="10"/>
  <c r="BH306" i="10"/>
  <c r="BG306" i="10"/>
  <c r="BE306" i="10"/>
  <c r="T306" i="10"/>
  <c r="R306" i="10"/>
  <c r="P306" i="10"/>
  <c r="BI300" i="10"/>
  <c r="BH300" i="10"/>
  <c r="BG300" i="10"/>
  <c r="BE300" i="10"/>
  <c r="T300" i="10"/>
  <c r="R300" i="10"/>
  <c r="P300" i="10"/>
  <c r="BI294" i="10"/>
  <c r="BH294" i="10"/>
  <c r="BG294" i="10"/>
  <c r="BE294" i="10"/>
  <c r="T294" i="10"/>
  <c r="R294" i="10"/>
  <c r="P294" i="10"/>
  <c r="BI291" i="10"/>
  <c r="BH291" i="10"/>
  <c r="BG291" i="10"/>
  <c r="BE291" i="10"/>
  <c r="T291" i="10"/>
  <c r="R291" i="10"/>
  <c r="P291" i="10"/>
  <c r="BI277" i="10"/>
  <c r="BH277" i="10"/>
  <c r="BG277" i="10"/>
  <c r="BE277" i="10"/>
  <c r="T277" i="10"/>
  <c r="R277" i="10"/>
  <c r="P277" i="10"/>
  <c r="BI276" i="10"/>
  <c r="BH276" i="10"/>
  <c r="BG276" i="10"/>
  <c r="BE276" i="10"/>
  <c r="T276" i="10"/>
  <c r="R276" i="10"/>
  <c r="P276" i="10"/>
  <c r="BI275" i="10"/>
  <c r="BH275" i="10"/>
  <c r="BG275" i="10"/>
  <c r="BE275" i="10"/>
  <c r="T275" i="10"/>
  <c r="R275" i="10"/>
  <c r="P275" i="10"/>
  <c r="BI255" i="10"/>
  <c r="BH255" i="10"/>
  <c r="BG255" i="10"/>
  <c r="BE255" i="10"/>
  <c r="T255" i="10"/>
  <c r="R255" i="10"/>
  <c r="P255" i="10"/>
  <c r="BI252" i="10"/>
  <c r="BH252" i="10"/>
  <c r="BG252" i="10"/>
  <c r="BE252" i="10"/>
  <c r="T252" i="10"/>
  <c r="R252" i="10"/>
  <c r="P252" i="10"/>
  <c r="BI249" i="10"/>
  <c r="BH249" i="10"/>
  <c r="BG249" i="10"/>
  <c r="BE249" i="10"/>
  <c r="T249" i="10"/>
  <c r="R249" i="10"/>
  <c r="P249" i="10"/>
  <c r="BI246" i="10"/>
  <c r="BH246" i="10"/>
  <c r="BG246" i="10"/>
  <c r="BE246" i="10"/>
  <c r="T246" i="10"/>
  <c r="R246" i="10"/>
  <c r="P246" i="10"/>
  <c r="BI243" i="10"/>
  <c r="BH243" i="10"/>
  <c r="BG243" i="10"/>
  <c r="BE243" i="10"/>
  <c r="T243" i="10"/>
  <c r="R243" i="10"/>
  <c r="P243" i="10"/>
  <c r="BI240" i="10"/>
  <c r="BH240" i="10"/>
  <c r="BG240" i="10"/>
  <c r="BE240" i="10"/>
  <c r="T240" i="10"/>
  <c r="R240" i="10"/>
  <c r="P240" i="10"/>
  <c r="BI237" i="10"/>
  <c r="BH237" i="10"/>
  <c r="BG237" i="10"/>
  <c r="BE237" i="10"/>
  <c r="T237" i="10"/>
  <c r="R237" i="10"/>
  <c r="P237" i="10"/>
  <c r="BI234" i="10"/>
  <c r="BH234" i="10"/>
  <c r="BG234" i="10"/>
  <c r="BE234" i="10"/>
  <c r="T234" i="10"/>
  <c r="R234" i="10"/>
  <c r="P234" i="10"/>
  <c r="BI231" i="10"/>
  <c r="BH231" i="10"/>
  <c r="BG231" i="10"/>
  <c r="BE231" i="10"/>
  <c r="T231" i="10"/>
  <c r="R231" i="10"/>
  <c r="P231" i="10"/>
  <c r="BI228" i="10"/>
  <c r="BH228" i="10"/>
  <c r="BG228" i="10"/>
  <c r="BE228" i="10"/>
  <c r="T228" i="10"/>
  <c r="R228" i="10"/>
  <c r="P228" i="10"/>
  <c r="BI227" i="10"/>
  <c r="BH227" i="10"/>
  <c r="BG227" i="10"/>
  <c r="BE227" i="10"/>
  <c r="T227" i="10"/>
  <c r="R227" i="10"/>
  <c r="P227" i="10"/>
  <c r="BI226" i="10"/>
  <c r="BH226" i="10"/>
  <c r="BG226" i="10"/>
  <c r="BE226" i="10"/>
  <c r="T226" i="10"/>
  <c r="R226" i="10"/>
  <c r="P226" i="10"/>
  <c r="BI210" i="10"/>
  <c r="BH210" i="10"/>
  <c r="BG210" i="10"/>
  <c r="BE210" i="10"/>
  <c r="T210" i="10"/>
  <c r="R210" i="10"/>
  <c r="P210" i="10"/>
  <c r="BI207" i="10"/>
  <c r="BH207" i="10"/>
  <c r="BG207" i="10"/>
  <c r="BE207" i="10"/>
  <c r="T207" i="10"/>
  <c r="R207" i="10"/>
  <c r="P207" i="10"/>
  <c r="BI204" i="10"/>
  <c r="BH204" i="10"/>
  <c r="BG204" i="10"/>
  <c r="BE204" i="10"/>
  <c r="T204" i="10"/>
  <c r="R204" i="10"/>
  <c r="P204" i="10"/>
  <c r="BI201" i="10"/>
  <c r="BH201" i="10"/>
  <c r="BG201" i="10"/>
  <c r="BE201" i="10"/>
  <c r="T201" i="10"/>
  <c r="R201" i="10"/>
  <c r="P201" i="10"/>
  <c r="BI198" i="10"/>
  <c r="BH198" i="10"/>
  <c r="BG198" i="10"/>
  <c r="BE198" i="10"/>
  <c r="T198" i="10"/>
  <c r="R198" i="10"/>
  <c r="P198" i="10"/>
  <c r="BI188" i="10"/>
  <c r="BH188" i="10"/>
  <c r="BG188" i="10"/>
  <c r="BE188" i="10"/>
  <c r="T188" i="10"/>
  <c r="R188" i="10"/>
  <c r="P188" i="10"/>
  <c r="BI186" i="10"/>
  <c r="BH186" i="10"/>
  <c r="BG186" i="10"/>
  <c r="BE186" i="10"/>
  <c r="T186" i="10"/>
  <c r="R186" i="10"/>
  <c r="P186" i="10"/>
  <c r="BI183" i="10"/>
  <c r="BH183" i="10"/>
  <c r="BG183" i="10"/>
  <c r="BE183" i="10"/>
  <c r="T183" i="10"/>
  <c r="R183" i="10"/>
  <c r="P183" i="10"/>
  <c r="BI180" i="10"/>
  <c r="BH180" i="10"/>
  <c r="BG180" i="10"/>
  <c r="BE180" i="10"/>
  <c r="T180" i="10"/>
  <c r="R180" i="10"/>
  <c r="P180" i="10"/>
  <c r="BI177" i="10"/>
  <c r="BH177" i="10"/>
  <c r="BG177" i="10"/>
  <c r="BE177" i="10"/>
  <c r="T177" i="10"/>
  <c r="T176" i="10" s="1"/>
  <c r="R177" i="10"/>
  <c r="R176" i="10" s="1"/>
  <c r="P177" i="10"/>
  <c r="P176" i="10"/>
  <c r="BI170" i="10"/>
  <c r="BH170" i="10"/>
  <c r="BG170" i="10"/>
  <c r="BE170" i="10"/>
  <c r="T170" i="10"/>
  <c r="R170" i="10"/>
  <c r="P170" i="10"/>
  <c r="BI154" i="10"/>
  <c r="BH154" i="10"/>
  <c r="BG154" i="10"/>
  <c r="BE154" i="10"/>
  <c r="T154" i="10"/>
  <c r="R154" i="10"/>
  <c r="P154" i="10"/>
  <c r="BI134" i="10"/>
  <c r="BH134" i="10"/>
  <c r="BG134" i="10"/>
  <c r="BE134" i="10"/>
  <c r="T134" i="10"/>
  <c r="R134" i="10"/>
  <c r="P134" i="10"/>
  <c r="J127" i="10"/>
  <c r="F127" i="10"/>
  <c r="F125" i="10"/>
  <c r="E123" i="10"/>
  <c r="J95" i="10"/>
  <c r="F95" i="10"/>
  <c r="F93" i="10"/>
  <c r="E91" i="10"/>
  <c r="J28" i="10"/>
  <c r="E28" i="10"/>
  <c r="J128" i="10" s="1"/>
  <c r="J27" i="10"/>
  <c r="J22" i="10"/>
  <c r="E22" i="10"/>
  <c r="F96" i="10" s="1"/>
  <c r="J21" i="10"/>
  <c r="J16" i="10"/>
  <c r="J93" i="10" s="1"/>
  <c r="E7" i="10"/>
  <c r="E85" i="10" s="1"/>
  <c r="J41" i="9"/>
  <c r="J40" i="9"/>
  <c r="AY105" i="1" s="1"/>
  <c r="J39" i="9"/>
  <c r="AX105" i="1"/>
  <c r="BI209" i="9"/>
  <c r="BH209" i="9"/>
  <c r="BG209" i="9"/>
  <c r="BE209" i="9"/>
  <c r="T209" i="9"/>
  <c r="R209" i="9"/>
  <c r="P209" i="9"/>
  <c r="BI208" i="9"/>
  <c r="BH208" i="9"/>
  <c r="BG208" i="9"/>
  <c r="BE208" i="9"/>
  <c r="T208" i="9"/>
  <c r="R208" i="9"/>
  <c r="P208" i="9"/>
  <c r="BI205" i="9"/>
  <c r="BH205" i="9"/>
  <c r="BG205" i="9"/>
  <c r="BE205" i="9"/>
  <c r="T205" i="9"/>
  <c r="R205" i="9"/>
  <c r="P205" i="9"/>
  <c r="BI203" i="9"/>
  <c r="BH203" i="9"/>
  <c r="BG203" i="9"/>
  <c r="BE203" i="9"/>
  <c r="T203" i="9"/>
  <c r="R203" i="9"/>
  <c r="P203" i="9"/>
  <c r="BI201" i="9"/>
  <c r="BH201" i="9"/>
  <c r="BG201" i="9"/>
  <c r="BE201" i="9"/>
  <c r="T201" i="9"/>
  <c r="R201" i="9"/>
  <c r="P201" i="9"/>
  <c r="BI195" i="9"/>
  <c r="BH195" i="9"/>
  <c r="BG195" i="9"/>
  <c r="BE195" i="9"/>
  <c r="T195" i="9"/>
  <c r="R195" i="9"/>
  <c r="P195" i="9"/>
  <c r="BI193" i="9"/>
  <c r="BH193" i="9"/>
  <c r="BG193" i="9"/>
  <c r="BE193" i="9"/>
  <c r="T193" i="9"/>
  <c r="R193" i="9"/>
  <c r="P193" i="9"/>
  <c r="BI191" i="9"/>
  <c r="BH191" i="9"/>
  <c r="BG191" i="9"/>
  <c r="BE191" i="9"/>
  <c r="T191" i="9"/>
  <c r="R191" i="9"/>
  <c r="P191" i="9"/>
  <c r="BI188" i="9"/>
  <c r="BH188" i="9"/>
  <c r="BG188" i="9"/>
  <c r="BE188" i="9"/>
  <c r="T188" i="9"/>
  <c r="R188" i="9"/>
  <c r="P188" i="9"/>
  <c r="BI186" i="9"/>
  <c r="BH186" i="9"/>
  <c r="BG186" i="9"/>
  <c r="BE186" i="9"/>
  <c r="T186" i="9"/>
  <c r="R186" i="9"/>
  <c r="P186" i="9"/>
  <c r="BI180" i="9"/>
  <c r="BH180" i="9"/>
  <c r="BG180" i="9"/>
  <c r="BE180" i="9"/>
  <c r="T180" i="9"/>
  <c r="R180" i="9"/>
  <c r="P180" i="9"/>
  <c r="BI177" i="9"/>
  <c r="BH177" i="9"/>
  <c r="BG177" i="9"/>
  <c r="BE177" i="9"/>
  <c r="T177" i="9"/>
  <c r="T176" i="9"/>
  <c r="R177" i="9"/>
  <c r="R176" i="9" s="1"/>
  <c r="P177" i="9"/>
  <c r="P176" i="9"/>
  <c r="BI175" i="9"/>
  <c r="BH175" i="9"/>
  <c r="BG175" i="9"/>
  <c r="BE175" i="9"/>
  <c r="T175" i="9"/>
  <c r="R175" i="9"/>
  <c r="P175" i="9"/>
  <c r="BI173" i="9"/>
  <c r="BH173" i="9"/>
  <c r="BG173" i="9"/>
  <c r="BE173" i="9"/>
  <c r="T173" i="9"/>
  <c r="R173" i="9"/>
  <c r="P173" i="9"/>
  <c r="BI172" i="9"/>
  <c r="BH172" i="9"/>
  <c r="BG172" i="9"/>
  <c r="BE172" i="9"/>
  <c r="T172" i="9"/>
  <c r="R172" i="9"/>
  <c r="P172" i="9"/>
  <c r="BI171" i="9"/>
  <c r="BH171" i="9"/>
  <c r="BG171" i="9"/>
  <c r="BE171" i="9"/>
  <c r="T171" i="9"/>
  <c r="R171" i="9"/>
  <c r="P171" i="9"/>
  <c r="BI170" i="9"/>
  <c r="BH170" i="9"/>
  <c r="BG170" i="9"/>
  <c r="BE170" i="9"/>
  <c r="T170" i="9"/>
  <c r="R170" i="9"/>
  <c r="P170" i="9"/>
  <c r="BI169" i="9"/>
  <c r="BH169" i="9"/>
  <c r="BG169" i="9"/>
  <c r="BE169" i="9"/>
  <c r="T169" i="9"/>
  <c r="R169" i="9"/>
  <c r="P169" i="9"/>
  <c r="BI168" i="9"/>
  <c r="BH168" i="9"/>
  <c r="BG168" i="9"/>
  <c r="BE168" i="9"/>
  <c r="T168" i="9"/>
  <c r="R168" i="9"/>
  <c r="P168" i="9"/>
  <c r="BI167" i="9"/>
  <c r="BH167" i="9"/>
  <c r="BG167" i="9"/>
  <c r="BE167" i="9"/>
  <c r="T167" i="9"/>
  <c r="R167" i="9"/>
  <c r="P167" i="9"/>
  <c r="BI165" i="9"/>
  <c r="BH165" i="9"/>
  <c r="BG165" i="9"/>
  <c r="BE165" i="9"/>
  <c r="T165" i="9"/>
  <c r="R165" i="9"/>
  <c r="P165" i="9"/>
  <c r="BI164" i="9"/>
  <c r="BH164" i="9"/>
  <c r="BG164" i="9"/>
  <c r="BE164" i="9"/>
  <c r="T164" i="9"/>
  <c r="R164" i="9"/>
  <c r="P164" i="9"/>
  <c r="BI156" i="9"/>
  <c r="BH156" i="9"/>
  <c r="BG156" i="9"/>
  <c r="BE156" i="9"/>
  <c r="T156" i="9"/>
  <c r="R156" i="9"/>
  <c r="P156" i="9"/>
  <c r="BI150" i="9"/>
  <c r="BH150" i="9"/>
  <c r="BG150" i="9"/>
  <c r="BE150" i="9"/>
  <c r="T150" i="9"/>
  <c r="R150" i="9"/>
  <c r="P150" i="9"/>
  <c r="BI147" i="9"/>
  <c r="BH147" i="9"/>
  <c r="BG147" i="9"/>
  <c r="BE147" i="9"/>
  <c r="T147" i="9"/>
  <c r="R147" i="9"/>
  <c r="P147" i="9"/>
  <c r="BI140" i="9"/>
  <c r="BH140" i="9"/>
  <c r="BG140" i="9"/>
  <c r="BE140" i="9"/>
  <c r="T140" i="9"/>
  <c r="R140" i="9"/>
  <c r="P140" i="9"/>
  <c r="BI137" i="9"/>
  <c r="BH137" i="9"/>
  <c r="BG137" i="9"/>
  <c r="BE137" i="9"/>
  <c r="T137" i="9"/>
  <c r="R137" i="9"/>
  <c r="P137" i="9"/>
  <c r="BI134" i="9"/>
  <c r="BH134" i="9"/>
  <c r="BG134" i="9"/>
  <c r="BE134" i="9"/>
  <c r="T134" i="9"/>
  <c r="R134" i="9"/>
  <c r="P134" i="9"/>
  <c r="J127" i="9"/>
  <c r="F127" i="9"/>
  <c r="F125" i="9"/>
  <c r="E123" i="9"/>
  <c r="J95" i="9"/>
  <c r="F95" i="9"/>
  <c r="F93" i="9"/>
  <c r="E91" i="9"/>
  <c r="J28" i="9"/>
  <c r="E28" i="9"/>
  <c r="J128" i="9" s="1"/>
  <c r="J27" i="9"/>
  <c r="J22" i="9"/>
  <c r="E22" i="9"/>
  <c r="F96" i="9" s="1"/>
  <c r="J21" i="9"/>
  <c r="J16" i="9"/>
  <c r="J125" i="9"/>
  <c r="E7" i="9"/>
  <c r="E117" i="9"/>
  <c r="J41" i="8"/>
  <c r="J40" i="8"/>
  <c r="AY104" i="1"/>
  <c r="J39" i="8"/>
  <c r="AX104" i="1"/>
  <c r="BI349" i="8"/>
  <c r="BH349" i="8"/>
  <c r="BG349" i="8"/>
  <c r="BE349" i="8"/>
  <c r="T349" i="8"/>
  <c r="R349" i="8"/>
  <c r="P349" i="8"/>
  <c r="BI346" i="8"/>
  <c r="BH346" i="8"/>
  <c r="BG346" i="8"/>
  <c r="BE346" i="8"/>
  <c r="T346" i="8"/>
  <c r="R346" i="8"/>
  <c r="P346" i="8"/>
  <c r="BI343" i="8"/>
  <c r="BH343" i="8"/>
  <c r="BG343" i="8"/>
  <c r="BE343" i="8"/>
  <c r="T343" i="8"/>
  <c r="R343" i="8"/>
  <c r="P343" i="8"/>
  <c r="BI340" i="8"/>
  <c r="BH340" i="8"/>
  <c r="BG340" i="8"/>
  <c r="BE340" i="8"/>
  <c r="T340" i="8"/>
  <c r="R340" i="8"/>
  <c r="P340" i="8"/>
  <c r="BI338" i="8"/>
  <c r="BH338" i="8"/>
  <c r="BG338" i="8"/>
  <c r="BE338" i="8"/>
  <c r="T338" i="8"/>
  <c r="R338" i="8"/>
  <c r="P338" i="8"/>
  <c r="BI335" i="8"/>
  <c r="BH335" i="8"/>
  <c r="BG335" i="8"/>
  <c r="BE335" i="8"/>
  <c r="T335" i="8"/>
  <c r="R335" i="8"/>
  <c r="P335" i="8"/>
  <c r="BI331" i="8"/>
  <c r="BH331" i="8"/>
  <c r="BG331" i="8"/>
  <c r="BE331" i="8"/>
  <c r="T331" i="8"/>
  <c r="R331" i="8"/>
  <c r="P331" i="8"/>
  <c r="BI327" i="8"/>
  <c r="BH327" i="8"/>
  <c r="BG327" i="8"/>
  <c r="BE327" i="8"/>
  <c r="T327" i="8"/>
  <c r="R327" i="8"/>
  <c r="P327" i="8"/>
  <c r="BI324" i="8"/>
  <c r="BH324" i="8"/>
  <c r="BG324" i="8"/>
  <c r="BE324" i="8"/>
  <c r="T324" i="8"/>
  <c r="R324" i="8"/>
  <c r="P324" i="8"/>
  <c r="BI321" i="8"/>
  <c r="BH321" i="8"/>
  <c r="BG321" i="8"/>
  <c r="BE321" i="8"/>
  <c r="T321" i="8"/>
  <c r="R321" i="8"/>
  <c r="P321" i="8"/>
  <c r="BI318" i="8"/>
  <c r="BH318" i="8"/>
  <c r="BG318" i="8"/>
  <c r="BE318" i="8"/>
  <c r="T318" i="8"/>
  <c r="R318" i="8"/>
  <c r="P318" i="8"/>
  <c r="BI315" i="8"/>
  <c r="BH315" i="8"/>
  <c r="BG315" i="8"/>
  <c r="BE315" i="8"/>
  <c r="T315" i="8"/>
  <c r="R315" i="8"/>
  <c r="P315" i="8"/>
  <c r="BI312" i="8"/>
  <c r="BH312" i="8"/>
  <c r="BG312" i="8"/>
  <c r="BE312" i="8"/>
  <c r="T312" i="8"/>
  <c r="R312" i="8"/>
  <c r="P312" i="8"/>
  <c r="BI310" i="8"/>
  <c r="BH310" i="8"/>
  <c r="BG310" i="8"/>
  <c r="BE310" i="8"/>
  <c r="T310" i="8"/>
  <c r="R310" i="8"/>
  <c r="P310" i="8"/>
  <c r="BI306" i="8"/>
  <c r="BH306" i="8"/>
  <c r="BG306" i="8"/>
  <c r="BE306" i="8"/>
  <c r="T306" i="8"/>
  <c r="R306" i="8"/>
  <c r="P306" i="8"/>
  <c r="BI303" i="8"/>
  <c r="BH303" i="8"/>
  <c r="BG303" i="8"/>
  <c r="BE303" i="8"/>
  <c r="T303" i="8"/>
  <c r="R303" i="8"/>
  <c r="P303" i="8"/>
  <c r="BI299" i="8"/>
  <c r="BH299" i="8"/>
  <c r="BG299" i="8"/>
  <c r="BE299" i="8"/>
  <c r="T299" i="8"/>
  <c r="R299" i="8"/>
  <c r="P299" i="8"/>
  <c r="BI296" i="8"/>
  <c r="BH296" i="8"/>
  <c r="BG296" i="8"/>
  <c r="BE296" i="8"/>
  <c r="T296" i="8"/>
  <c r="R296" i="8"/>
  <c r="P296" i="8"/>
  <c r="BI294" i="8"/>
  <c r="BH294" i="8"/>
  <c r="BG294" i="8"/>
  <c r="BE294" i="8"/>
  <c r="T294" i="8"/>
  <c r="R294" i="8"/>
  <c r="P294" i="8"/>
  <c r="BI291" i="8"/>
  <c r="BH291" i="8"/>
  <c r="BG291" i="8"/>
  <c r="BE291" i="8"/>
  <c r="T291" i="8"/>
  <c r="R291" i="8"/>
  <c r="P291" i="8"/>
  <c r="BI288" i="8"/>
  <c r="BH288" i="8"/>
  <c r="BG288" i="8"/>
  <c r="BE288" i="8"/>
  <c r="T288" i="8"/>
  <c r="R288" i="8"/>
  <c r="P288" i="8"/>
  <c r="BI285" i="8"/>
  <c r="BH285" i="8"/>
  <c r="BG285" i="8"/>
  <c r="BE285" i="8"/>
  <c r="T285" i="8"/>
  <c r="R285" i="8"/>
  <c r="P285" i="8"/>
  <c r="BI282" i="8"/>
  <c r="BH282" i="8"/>
  <c r="BG282" i="8"/>
  <c r="BE282" i="8"/>
  <c r="T282" i="8"/>
  <c r="R282" i="8"/>
  <c r="P282" i="8"/>
  <c r="BI279" i="8"/>
  <c r="BH279" i="8"/>
  <c r="BG279" i="8"/>
  <c r="BE279" i="8"/>
  <c r="T279" i="8"/>
  <c r="R279" i="8"/>
  <c r="P279" i="8"/>
  <c r="BI276" i="8"/>
  <c r="BH276" i="8"/>
  <c r="BG276" i="8"/>
  <c r="BE276" i="8"/>
  <c r="T276" i="8"/>
  <c r="R276" i="8"/>
  <c r="P276" i="8"/>
  <c r="BI273" i="8"/>
  <c r="BH273" i="8"/>
  <c r="BG273" i="8"/>
  <c r="BE273" i="8"/>
  <c r="T273" i="8"/>
  <c r="R273" i="8"/>
  <c r="P273" i="8"/>
  <c r="BI271" i="8"/>
  <c r="BH271" i="8"/>
  <c r="BG271" i="8"/>
  <c r="BE271" i="8"/>
  <c r="T271" i="8"/>
  <c r="R271" i="8"/>
  <c r="P271" i="8"/>
  <c r="BI267" i="8"/>
  <c r="BH267" i="8"/>
  <c r="BG267" i="8"/>
  <c r="BE267" i="8"/>
  <c r="T267" i="8"/>
  <c r="R267" i="8"/>
  <c r="P267" i="8"/>
  <c r="BI264" i="8"/>
  <c r="BH264" i="8"/>
  <c r="BG264" i="8"/>
  <c r="BE264" i="8"/>
  <c r="T264" i="8"/>
  <c r="R264" i="8"/>
  <c r="P264" i="8"/>
  <c r="BI261" i="8"/>
  <c r="BH261" i="8"/>
  <c r="BG261" i="8"/>
  <c r="BE261" i="8"/>
  <c r="T261" i="8"/>
  <c r="R261" i="8"/>
  <c r="P261" i="8"/>
  <c r="BI258" i="8"/>
  <c r="BH258" i="8"/>
  <c r="BG258" i="8"/>
  <c r="BE258" i="8"/>
  <c r="T258" i="8"/>
  <c r="R258" i="8"/>
  <c r="P258" i="8"/>
  <c r="BI255" i="8"/>
  <c r="BH255" i="8"/>
  <c r="BG255" i="8"/>
  <c r="BE255" i="8"/>
  <c r="T255" i="8"/>
  <c r="R255" i="8"/>
  <c r="P255" i="8"/>
  <c r="BI253" i="8"/>
  <c r="BH253" i="8"/>
  <c r="BG253" i="8"/>
  <c r="BE253" i="8"/>
  <c r="T253" i="8"/>
  <c r="R253" i="8"/>
  <c r="P253" i="8"/>
  <c r="BI251" i="8"/>
  <c r="BH251" i="8"/>
  <c r="BG251" i="8"/>
  <c r="BE251" i="8"/>
  <c r="T251" i="8"/>
  <c r="R251" i="8"/>
  <c r="P251" i="8"/>
  <c r="BI249" i="8"/>
  <c r="BH249" i="8"/>
  <c r="BG249" i="8"/>
  <c r="BE249" i="8"/>
  <c r="T249" i="8"/>
  <c r="R249" i="8"/>
  <c r="P249" i="8"/>
  <c r="BI246" i="8"/>
  <c r="BH246" i="8"/>
  <c r="BG246" i="8"/>
  <c r="BE246" i="8"/>
  <c r="T246" i="8"/>
  <c r="R246" i="8"/>
  <c r="P246" i="8"/>
  <c r="BI242" i="8"/>
  <c r="BH242" i="8"/>
  <c r="BG242" i="8"/>
  <c r="BE242" i="8"/>
  <c r="T242" i="8"/>
  <c r="R242" i="8"/>
  <c r="P242" i="8"/>
  <c r="BI238" i="8"/>
  <c r="BH238" i="8"/>
  <c r="BG238" i="8"/>
  <c r="BE238" i="8"/>
  <c r="T238" i="8"/>
  <c r="R238" i="8"/>
  <c r="P238" i="8"/>
  <c r="BI232" i="8"/>
  <c r="BH232" i="8"/>
  <c r="BG232" i="8"/>
  <c r="BE232" i="8"/>
  <c r="T232" i="8"/>
  <c r="R232" i="8"/>
  <c r="P232" i="8"/>
  <c r="BI230" i="8"/>
  <c r="BH230" i="8"/>
  <c r="BG230" i="8"/>
  <c r="BE230" i="8"/>
  <c r="T230" i="8"/>
  <c r="R230" i="8"/>
  <c r="P230" i="8"/>
  <c r="BI227" i="8"/>
  <c r="BH227" i="8"/>
  <c r="BG227" i="8"/>
  <c r="BE227" i="8"/>
  <c r="T227" i="8"/>
  <c r="R227" i="8"/>
  <c r="P227" i="8"/>
  <c r="BI225" i="8"/>
  <c r="BH225" i="8"/>
  <c r="BG225" i="8"/>
  <c r="BE225" i="8"/>
  <c r="T225" i="8"/>
  <c r="R225" i="8"/>
  <c r="P225" i="8"/>
  <c r="BI222" i="8"/>
  <c r="BH222" i="8"/>
  <c r="BG222" i="8"/>
  <c r="BE222" i="8"/>
  <c r="T222" i="8"/>
  <c r="R222" i="8"/>
  <c r="P222" i="8"/>
  <c r="BI220" i="8"/>
  <c r="BH220" i="8"/>
  <c r="BG220" i="8"/>
  <c r="BE220" i="8"/>
  <c r="T220" i="8"/>
  <c r="R220" i="8"/>
  <c r="P220" i="8"/>
  <c r="BI218" i="8"/>
  <c r="BH218" i="8"/>
  <c r="BG218" i="8"/>
  <c r="BE218" i="8"/>
  <c r="T218" i="8"/>
  <c r="R218" i="8"/>
  <c r="P218" i="8"/>
  <c r="BI215" i="8"/>
  <c r="BH215" i="8"/>
  <c r="BG215" i="8"/>
  <c r="BE215" i="8"/>
  <c r="T215" i="8"/>
  <c r="R215" i="8"/>
  <c r="P215" i="8"/>
  <c r="BI214" i="8"/>
  <c r="BH214" i="8"/>
  <c r="BG214" i="8"/>
  <c r="BE214" i="8"/>
  <c r="T214" i="8"/>
  <c r="R214" i="8"/>
  <c r="P214" i="8"/>
  <c r="BI213" i="8"/>
  <c r="BH213" i="8"/>
  <c r="BG213" i="8"/>
  <c r="BE213" i="8"/>
  <c r="T213" i="8"/>
  <c r="R213" i="8"/>
  <c r="P213" i="8"/>
  <c r="BI210" i="8"/>
  <c r="BH210" i="8"/>
  <c r="BG210" i="8"/>
  <c r="BE210" i="8"/>
  <c r="T210" i="8"/>
  <c r="R210" i="8"/>
  <c r="P210" i="8"/>
  <c r="BI208" i="8"/>
  <c r="BH208" i="8"/>
  <c r="BG208" i="8"/>
  <c r="BE208" i="8"/>
  <c r="T208" i="8"/>
  <c r="R208" i="8"/>
  <c r="P208" i="8"/>
  <c r="BI198" i="8"/>
  <c r="BH198" i="8"/>
  <c r="BG198" i="8"/>
  <c r="BE198" i="8"/>
  <c r="T198" i="8"/>
  <c r="R198" i="8"/>
  <c r="P198" i="8"/>
  <c r="BI197" i="8"/>
  <c r="BH197" i="8"/>
  <c r="BG197" i="8"/>
  <c r="BE197" i="8"/>
  <c r="T197" i="8"/>
  <c r="R197" i="8"/>
  <c r="P197" i="8"/>
  <c r="BI196" i="8"/>
  <c r="BH196" i="8"/>
  <c r="BG196" i="8"/>
  <c r="BE196" i="8"/>
  <c r="T196" i="8"/>
  <c r="R196" i="8"/>
  <c r="P196" i="8"/>
  <c r="BI193" i="8"/>
  <c r="BH193" i="8"/>
  <c r="BG193" i="8"/>
  <c r="BE193" i="8"/>
  <c r="T193" i="8"/>
  <c r="R193" i="8"/>
  <c r="P193" i="8"/>
  <c r="BI191" i="8"/>
  <c r="BH191" i="8"/>
  <c r="BG191" i="8"/>
  <c r="BE191" i="8"/>
  <c r="T191" i="8"/>
  <c r="R191" i="8"/>
  <c r="P191" i="8"/>
  <c r="BI188" i="8"/>
  <c r="BH188" i="8"/>
  <c r="BG188" i="8"/>
  <c r="BE188" i="8"/>
  <c r="T188" i="8"/>
  <c r="R188" i="8"/>
  <c r="P188" i="8"/>
  <c r="BI186" i="8"/>
  <c r="BH186" i="8"/>
  <c r="BG186" i="8"/>
  <c r="BE186" i="8"/>
  <c r="T186" i="8"/>
  <c r="R186" i="8"/>
  <c r="P186" i="8"/>
  <c r="BI183" i="8"/>
  <c r="BH183" i="8"/>
  <c r="BG183" i="8"/>
  <c r="BE183" i="8"/>
  <c r="T183" i="8"/>
  <c r="R183" i="8"/>
  <c r="P183" i="8"/>
  <c r="BI182" i="8"/>
  <c r="BH182" i="8"/>
  <c r="BG182" i="8"/>
  <c r="BE182" i="8"/>
  <c r="T182" i="8"/>
  <c r="R182" i="8"/>
  <c r="P182" i="8"/>
  <c r="BI181" i="8"/>
  <c r="BH181" i="8"/>
  <c r="BG181" i="8"/>
  <c r="BE181" i="8"/>
  <c r="T181" i="8"/>
  <c r="R181" i="8"/>
  <c r="P181" i="8"/>
  <c r="BI173" i="8"/>
  <c r="BH173" i="8"/>
  <c r="BG173" i="8"/>
  <c r="BE173" i="8"/>
  <c r="T173" i="8"/>
  <c r="R173" i="8"/>
  <c r="P173" i="8"/>
  <c r="BI172" i="8"/>
  <c r="BH172" i="8"/>
  <c r="BG172" i="8"/>
  <c r="BE172" i="8"/>
  <c r="T172" i="8"/>
  <c r="R172" i="8"/>
  <c r="P172" i="8"/>
  <c r="BI171" i="8"/>
  <c r="BH171" i="8"/>
  <c r="BG171" i="8"/>
  <c r="BE171" i="8"/>
  <c r="T171" i="8"/>
  <c r="R171" i="8"/>
  <c r="P171" i="8"/>
  <c r="BI170" i="8"/>
  <c r="BH170" i="8"/>
  <c r="BG170" i="8"/>
  <c r="BE170" i="8"/>
  <c r="T170" i="8"/>
  <c r="R170" i="8"/>
  <c r="P170" i="8"/>
  <c r="BI167" i="8"/>
  <c r="BH167" i="8"/>
  <c r="BG167" i="8"/>
  <c r="BE167" i="8"/>
  <c r="T167" i="8"/>
  <c r="R167" i="8"/>
  <c r="P167" i="8"/>
  <c r="BI165" i="8"/>
  <c r="BH165" i="8"/>
  <c r="BG165" i="8"/>
  <c r="BE165" i="8"/>
  <c r="T165" i="8"/>
  <c r="R165" i="8"/>
  <c r="P165" i="8"/>
  <c r="BI162" i="8"/>
  <c r="BH162" i="8"/>
  <c r="BG162" i="8"/>
  <c r="BE162" i="8"/>
  <c r="T162" i="8"/>
  <c r="R162" i="8"/>
  <c r="P162" i="8"/>
  <c r="BI161" i="8"/>
  <c r="BH161" i="8"/>
  <c r="BG161" i="8"/>
  <c r="BE161" i="8"/>
  <c r="T161" i="8"/>
  <c r="R161" i="8"/>
  <c r="P161" i="8"/>
  <c r="BI160" i="8"/>
  <c r="BH160" i="8"/>
  <c r="BG160" i="8"/>
  <c r="BE160" i="8"/>
  <c r="T160" i="8"/>
  <c r="R160" i="8"/>
  <c r="P160" i="8"/>
  <c r="BI157" i="8"/>
  <c r="BH157" i="8"/>
  <c r="BG157" i="8"/>
  <c r="BE157" i="8"/>
  <c r="T157" i="8"/>
  <c r="R157" i="8"/>
  <c r="P157" i="8"/>
  <c r="BI154" i="8"/>
  <c r="BH154" i="8"/>
  <c r="BG154" i="8"/>
  <c r="BE154" i="8"/>
  <c r="T154" i="8"/>
  <c r="T153" i="8" s="1"/>
  <c r="R154" i="8"/>
  <c r="R153" i="8"/>
  <c r="P154" i="8"/>
  <c r="P153" i="8" s="1"/>
  <c r="BI150" i="8"/>
  <c r="BH150" i="8"/>
  <c r="BG150" i="8"/>
  <c r="BE150" i="8"/>
  <c r="T150" i="8"/>
  <c r="T149" i="8" s="1"/>
  <c r="R150" i="8"/>
  <c r="R149" i="8"/>
  <c r="P150" i="8"/>
  <c r="P149" i="8"/>
  <c r="BI146" i="8"/>
  <c r="BH146" i="8"/>
  <c r="BG146" i="8"/>
  <c r="BE146" i="8"/>
  <c r="T146" i="8"/>
  <c r="T145" i="8"/>
  <c r="R146" i="8"/>
  <c r="R145" i="8" s="1"/>
  <c r="P146" i="8"/>
  <c r="P145" i="8"/>
  <c r="BI143" i="8"/>
  <c r="BH143" i="8"/>
  <c r="BG143" i="8"/>
  <c r="BE143" i="8"/>
  <c r="T143" i="8"/>
  <c r="R143" i="8"/>
  <c r="P143" i="8"/>
  <c r="BI140" i="8"/>
  <c r="BH140" i="8"/>
  <c r="BG140" i="8"/>
  <c r="BE140" i="8"/>
  <c r="T140" i="8"/>
  <c r="R140" i="8"/>
  <c r="P140" i="8"/>
  <c r="J133" i="8"/>
  <c r="F133" i="8"/>
  <c r="F131" i="8"/>
  <c r="E129" i="8"/>
  <c r="J95" i="8"/>
  <c r="F95" i="8"/>
  <c r="F93" i="8"/>
  <c r="E91" i="8"/>
  <c r="J28" i="8"/>
  <c r="E28" i="8"/>
  <c r="J134" i="8" s="1"/>
  <c r="J27" i="8"/>
  <c r="J22" i="8"/>
  <c r="E22" i="8"/>
  <c r="F96" i="8" s="1"/>
  <c r="J21" i="8"/>
  <c r="J16" i="8"/>
  <c r="J131" i="8" s="1"/>
  <c r="E7" i="8"/>
  <c r="E85" i="8" s="1"/>
  <c r="J41" i="7"/>
  <c r="J40" i="7"/>
  <c r="AY103" i="1" s="1"/>
  <c r="J39" i="7"/>
  <c r="AX103" i="1"/>
  <c r="BI287" i="7"/>
  <c r="BH287" i="7"/>
  <c r="BG287" i="7"/>
  <c r="BE287" i="7"/>
  <c r="T287" i="7"/>
  <c r="R287" i="7"/>
  <c r="P287" i="7"/>
  <c r="BI284" i="7"/>
  <c r="BH284" i="7"/>
  <c r="BG284" i="7"/>
  <c r="BE284" i="7"/>
  <c r="T284" i="7"/>
  <c r="R284" i="7"/>
  <c r="P284" i="7"/>
  <c r="BI281" i="7"/>
  <c r="BH281" i="7"/>
  <c r="BG281" i="7"/>
  <c r="BE281" i="7"/>
  <c r="T281" i="7"/>
  <c r="R281" i="7"/>
  <c r="P281" i="7"/>
  <c r="BI278" i="7"/>
  <c r="BH278" i="7"/>
  <c r="BG278" i="7"/>
  <c r="BE278" i="7"/>
  <c r="T278" i="7"/>
  <c r="T277" i="7"/>
  <c r="R278" i="7"/>
  <c r="R277" i="7"/>
  <c r="P278" i="7"/>
  <c r="P277" i="7" s="1"/>
  <c r="BI276" i="7"/>
  <c r="BH276" i="7"/>
  <c r="BG276" i="7"/>
  <c r="BE276" i="7"/>
  <c r="T276" i="7"/>
  <c r="R276" i="7"/>
  <c r="P276" i="7"/>
  <c r="BI273" i="7"/>
  <c r="BH273" i="7"/>
  <c r="BG273" i="7"/>
  <c r="BE273" i="7"/>
  <c r="T273" i="7"/>
  <c r="R273" i="7"/>
  <c r="P273" i="7"/>
  <c r="BI270" i="7"/>
  <c r="BH270" i="7"/>
  <c r="BG270" i="7"/>
  <c r="BE270" i="7"/>
  <c r="T270" i="7"/>
  <c r="R270" i="7"/>
  <c r="P270" i="7"/>
  <c r="BI269" i="7"/>
  <c r="BH269" i="7"/>
  <c r="BG269" i="7"/>
  <c r="BE269" i="7"/>
  <c r="T269" i="7"/>
  <c r="R269" i="7"/>
  <c r="P269" i="7"/>
  <c r="BI266" i="7"/>
  <c r="BH266" i="7"/>
  <c r="BG266" i="7"/>
  <c r="BE266" i="7"/>
  <c r="T266" i="7"/>
  <c r="R266" i="7"/>
  <c r="P266" i="7"/>
  <c r="BI262" i="7"/>
  <c r="BH262" i="7"/>
  <c r="BG262" i="7"/>
  <c r="BE262" i="7"/>
  <c r="T262" i="7"/>
  <c r="R262" i="7"/>
  <c r="P262" i="7"/>
  <c r="BI259" i="7"/>
  <c r="BH259" i="7"/>
  <c r="BG259" i="7"/>
  <c r="BE259" i="7"/>
  <c r="T259" i="7"/>
  <c r="R259" i="7"/>
  <c r="P259" i="7"/>
  <c r="BI254" i="7"/>
  <c r="BH254" i="7"/>
  <c r="BG254" i="7"/>
  <c r="BE254" i="7"/>
  <c r="T254" i="7"/>
  <c r="R254" i="7"/>
  <c r="P254" i="7"/>
  <c r="BI253" i="7"/>
  <c r="BH253" i="7"/>
  <c r="BG253" i="7"/>
  <c r="BE253" i="7"/>
  <c r="T253" i="7"/>
  <c r="R253" i="7"/>
  <c r="P253" i="7"/>
  <c r="BI248" i="7"/>
  <c r="BH248" i="7"/>
  <c r="BG248" i="7"/>
  <c r="BE248" i="7"/>
  <c r="T248" i="7"/>
  <c r="R248" i="7"/>
  <c r="P248" i="7"/>
  <c r="BI247" i="7"/>
  <c r="BH247" i="7"/>
  <c r="BG247" i="7"/>
  <c r="BE247" i="7"/>
  <c r="T247" i="7"/>
  <c r="R247" i="7"/>
  <c r="P247" i="7"/>
  <c r="BI241" i="7"/>
  <c r="BH241" i="7"/>
  <c r="BG241" i="7"/>
  <c r="BE241" i="7"/>
  <c r="T241" i="7"/>
  <c r="R241" i="7"/>
  <c r="P241" i="7"/>
  <c r="BI235" i="7"/>
  <c r="BH235" i="7"/>
  <c r="BG235" i="7"/>
  <c r="BE235" i="7"/>
  <c r="T235" i="7"/>
  <c r="R235" i="7"/>
  <c r="P235" i="7"/>
  <c r="BI234" i="7"/>
  <c r="BH234" i="7"/>
  <c r="BG234" i="7"/>
  <c r="BE234" i="7"/>
  <c r="T234" i="7"/>
  <c r="R234" i="7"/>
  <c r="P234" i="7"/>
  <c r="BI229" i="7"/>
  <c r="BH229" i="7"/>
  <c r="BG229" i="7"/>
  <c r="BE229" i="7"/>
  <c r="T229" i="7"/>
  <c r="R229" i="7"/>
  <c r="P229" i="7"/>
  <c r="BI224" i="7"/>
  <c r="BH224" i="7"/>
  <c r="BG224" i="7"/>
  <c r="BE224" i="7"/>
  <c r="T224" i="7"/>
  <c r="R224" i="7"/>
  <c r="P224" i="7"/>
  <c r="BI219" i="7"/>
  <c r="BH219" i="7"/>
  <c r="BG219" i="7"/>
  <c r="BE219" i="7"/>
  <c r="T219" i="7"/>
  <c r="R219" i="7"/>
  <c r="P219" i="7"/>
  <c r="BI214" i="7"/>
  <c r="BH214" i="7"/>
  <c r="BG214" i="7"/>
  <c r="BE214" i="7"/>
  <c r="T214" i="7"/>
  <c r="R214" i="7"/>
  <c r="P214" i="7"/>
  <c r="BI213" i="7"/>
  <c r="BH213" i="7"/>
  <c r="BG213" i="7"/>
  <c r="BE213" i="7"/>
  <c r="T213" i="7"/>
  <c r="R213" i="7"/>
  <c r="P213" i="7"/>
  <c r="BI208" i="7"/>
  <c r="BH208" i="7"/>
  <c r="BG208" i="7"/>
  <c r="BE208" i="7"/>
  <c r="T208" i="7"/>
  <c r="R208" i="7"/>
  <c r="P208" i="7"/>
  <c r="BI203" i="7"/>
  <c r="BH203" i="7"/>
  <c r="BG203" i="7"/>
  <c r="BE203" i="7"/>
  <c r="T203" i="7"/>
  <c r="R203" i="7"/>
  <c r="P203" i="7"/>
  <c r="BI202" i="7"/>
  <c r="BH202" i="7"/>
  <c r="BG202" i="7"/>
  <c r="BE202" i="7"/>
  <c r="T202" i="7"/>
  <c r="R202" i="7"/>
  <c r="P202" i="7"/>
  <c r="BI197" i="7"/>
  <c r="BH197" i="7"/>
  <c r="BG197" i="7"/>
  <c r="BE197" i="7"/>
  <c r="T197" i="7"/>
  <c r="R197" i="7"/>
  <c r="P197" i="7"/>
  <c r="BI192" i="7"/>
  <c r="BH192" i="7"/>
  <c r="BG192" i="7"/>
  <c r="BE192" i="7"/>
  <c r="T192" i="7"/>
  <c r="R192" i="7"/>
  <c r="P192" i="7"/>
  <c r="BI187" i="7"/>
  <c r="BH187" i="7"/>
  <c r="BG187" i="7"/>
  <c r="BE187" i="7"/>
  <c r="T187" i="7"/>
  <c r="R187" i="7"/>
  <c r="P187" i="7"/>
  <c r="BI183" i="7"/>
  <c r="BH183" i="7"/>
  <c r="BG183" i="7"/>
  <c r="BE183" i="7"/>
  <c r="T183" i="7"/>
  <c r="R183" i="7"/>
  <c r="P183" i="7"/>
  <c r="BI180" i="7"/>
  <c r="BH180" i="7"/>
  <c r="BG180" i="7"/>
  <c r="BE180" i="7"/>
  <c r="T180" i="7"/>
  <c r="R180" i="7"/>
  <c r="P180" i="7"/>
  <c r="BI176" i="7"/>
  <c r="BH176" i="7"/>
  <c r="BG176" i="7"/>
  <c r="BE176" i="7"/>
  <c r="T176" i="7"/>
  <c r="R176" i="7"/>
  <c r="P176" i="7"/>
  <c r="BI175" i="7"/>
  <c r="BH175" i="7"/>
  <c r="BG175" i="7"/>
  <c r="BE175" i="7"/>
  <c r="T175" i="7"/>
  <c r="R175" i="7"/>
  <c r="P175" i="7"/>
  <c r="BI170" i="7"/>
  <c r="BH170" i="7"/>
  <c r="BG170" i="7"/>
  <c r="BE170" i="7"/>
  <c r="T170" i="7"/>
  <c r="R170" i="7"/>
  <c r="P170" i="7"/>
  <c r="BI165" i="7"/>
  <c r="BH165" i="7"/>
  <c r="BG165" i="7"/>
  <c r="BE165" i="7"/>
  <c r="T165" i="7"/>
  <c r="R165" i="7"/>
  <c r="P165" i="7"/>
  <c r="BI160" i="7"/>
  <c r="BH160" i="7"/>
  <c r="BG160" i="7"/>
  <c r="BE160" i="7"/>
  <c r="T160" i="7"/>
  <c r="R160" i="7"/>
  <c r="P160" i="7"/>
  <c r="BI157" i="7"/>
  <c r="BH157" i="7"/>
  <c r="BG157" i="7"/>
  <c r="BE157" i="7"/>
  <c r="T157" i="7"/>
  <c r="R157" i="7"/>
  <c r="P157" i="7"/>
  <c r="BI154" i="7"/>
  <c r="BH154" i="7"/>
  <c r="BG154" i="7"/>
  <c r="BE154" i="7"/>
  <c r="T154" i="7"/>
  <c r="R154" i="7"/>
  <c r="P154" i="7"/>
  <c r="BI151" i="7"/>
  <c r="BH151" i="7"/>
  <c r="BG151" i="7"/>
  <c r="BE151" i="7"/>
  <c r="T151" i="7"/>
  <c r="R151" i="7"/>
  <c r="P151" i="7"/>
  <c r="BI149" i="7"/>
  <c r="BH149" i="7"/>
  <c r="BG149" i="7"/>
  <c r="BE149" i="7"/>
  <c r="T149" i="7"/>
  <c r="R149" i="7"/>
  <c r="P149" i="7"/>
  <c r="BI146" i="7"/>
  <c r="BH146" i="7"/>
  <c r="BG146" i="7"/>
  <c r="BE146" i="7"/>
  <c r="T146" i="7"/>
  <c r="R146" i="7"/>
  <c r="P146" i="7"/>
  <c r="BI143" i="7"/>
  <c r="BH143" i="7"/>
  <c r="BG143" i="7"/>
  <c r="BE143" i="7"/>
  <c r="T143" i="7"/>
  <c r="R143" i="7"/>
  <c r="P143" i="7"/>
  <c r="BI140" i="7"/>
  <c r="BH140" i="7"/>
  <c r="BG140" i="7"/>
  <c r="BE140" i="7"/>
  <c r="T140" i="7"/>
  <c r="R140" i="7"/>
  <c r="P140" i="7"/>
  <c r="BI139" i="7"/>
  <c r="BH139" i="7"/>
  <c r="BG139" i="7"/>
  <c r="BE139" i="7"/>
  <c r="T139" i="7"/>
  <c r="R139" i="7"/>
  <c r="P139" i="7"/>
  <c r="BI136" i="7"/>
  <c r="BH136" i="7"/>
  <c r="BG136" i="7"/>
  <c r="BE136" i="7"/>
  <c r="T136" i="7"/>
  <c r="R136" i="7"/>
  <c r="P136" i="7"/>
  <c r="BI133" i="7"/>
  <c r="BH133" i="7"/>
  <c r="BG133" i="7"/>
  <c r="BE133" i="7"/>
  <c r="T133" i="7"/>
  <c r="R133" i="7"/>
  <c r="P133" i="7"/>
  <c r="J126" i="7"/>
  <c r="F126" i="7"/>
  <c r="F124" i="7"/>
  <c r="E122" i="7"/>
  <c r="J95" i="7"/>
  <c r="F95" i="7"/>
  <c r="F93" i="7"/>
  <c r="E91" i="7"/>
  <c r="J28" i="7"/>
  <c r="E28" i="7"/>
  <c r="J96" i="7"/>
  <c r="J27" i="7"/>
  <c r="J22" i="7"/>
  <c r="E22" i="7"/>
  <c r="F96" i="7" s="1"/>
  <c r="J21" i="7"/>
  <c r="J16" i="7"/>
  <c r="J124" i="7" s="1"/>
  <c r="E7" i="7"/>
  <c r="E85" i="7" s="1"/>
  <c r="J41" i="6"/>
  <c r="J40" i="6"/>
  <c r="AY102" i="1"/>
  <c r="J39" i="6"/>
  <c r="AX102" i="1"/>
  <c r="BI238" i="6"/>
  <c r="BH238" i="6"/>
  <c r="BG238" i="6"/>
  <c r="BE238" i="6"/>
  <c r="T238" i="6"/>
  <c r="R238" i="6"/>
  <c r="P238" i="6"/>
  <c r="BI236" i="6"/>
  <c r="BH236" i="6"/>
  <c r="BG236" i="6"/>
  <c r="BE236" i="6"/>
  <c r="T236" i="6"/>
  <c r="R236" i="6"/>
  <c r="P236" i="6"/>
  <c r="BI233" i="6"/>
  <c r="BH233" i="6"/>
  <c r="BG233" i="6"/>
  <c r="BE233" i="6"/>
  <c r="T233" i="6"/>
  <c r="R233" i="6"/>
  <c r="P233" i="6"/>
  <c r="BI231" i="6"/>
  <c r="BH231" i="6"/>
  <c r="BG231" i="6"/>
  <c r="BE231" i="6"/>
  <c r="T231" i="6"/>
  <c r="R231" i="6"/>
  <c r="P231" i="6"/>
  <c r="BI228" i="6"/>
  <c r="BH228" i="6"/>
  <c r="BG228" i="6"/>
  <c r="BE228" i="6"/>
  <c r="T228" i="6"/>
  <c r="R228" i="6"/>
  <c r="P228" i="6"/>
  <c r="BI225" i="6"/>
  <c r="BH225" i="6"/>
  <c r="BG225" i="6"/>
  <c r="BE225" i="6"/>
  <c r="T225" i="6"/>
  <c r="T224" i="6" s="1"/>
  <c r="R225" i="6"/>
  <c r="R224" i="6" s="1"/>
  <c r="P225" i="6"/>
  <c r="P224" i="6"/>
  <c r="BI221" i="6"/>
  <c r="BH221" i="6"/>
  <c r="BG221" i="6"/>
  <c r="BE221" i="6"/>
  <c r="T221" i="6"/>
  <c r="T220" i="6"/>
  <c r="R221" i="6"/>
  <c r="R220" i="6" s="1"/>
  <c r="P221" i="6"/>
  <c r="P220" i="6" s="1"/>
  <c r="BI217" i="6"/>
  <c r="BH217" i="6"/>
  <c r="BG217" i="6"/>
  <c r="BE217" i="6"/>
  <c r="T217" i="6"/>
  <c r="R217" i="6"/>
  <c r="P217" i="6"/>
  <c r="BI213" i="6"/>
  <c r="BH213" i="6"/>
  <c r="BG213" i="6"/>
  <c r="BE213" i="6"/>
  <c r="T213" i="6"/>
  <c r="R213" i="6"/>
  <c r="P213" i="6"/>
  <c r="BI207" i="6"/>
  <c r="BH207" i="6"/>
  <c r="BG207" i="6"/>
  <c r="BE207" i="6"/>
  <c r="T207" i="6"/>
  <c r="R207" i="6"/>
  <c r="P207" i="6"/>
  <c r="BI204" i="6"/>
  <c r="BH204" i="6"/>
  <c r="BG204" i="6"/>
  <c r="BE204" i="6"/>
  <c r="T204" i="6"/>
  <c r="R204" i="6"/>
  <c r="P204" i="6"/>
  <c r="BI200" i="6"/>
  <c r="BH200" i="6"/>
  <c r="BG200" i="6"/>
  <c r="BE200" i="6"/>
  <c r="T200" i="6"/>
  <c r="R200" i="6"/>
  <c r="P200" i="6"/>
  <c r="BI197" i="6"/>
  <c r="BH197" i="6"/>
  <c r="BG197" i="6"/>
  <c r="BE197" i="6"/>
  <c r="T197" i="6"/>
  <c r="R197" i="6"/>
  <c r="P197" i="6"/>
  <c r="BI194" i="6"/>
  <c r="BH194" i="6"/>
  <c r="BG194" i="6"/>
  <c r="BE194" i="6"/>
  <c r="T194" i="6"/>
  <c r="R194" i="6"/>
  <c r="P194" i="6"/>
  <c r="BI190" i="6"/>
  <c r="BH190" i="6"/>
  <c r="BG190" i="6"/>
  <c r="BE190" i="6"/>
  <c r="T190" i="6"/>
  <c r="R190" i="6"/>
  <c r="P190" i="6"/>
  <c r="BI189" i="6"/>
  <c r="BH189" i="6"/>
  <c r="BG189" i="6"/>
  <c r="BE189" i="6"/>
  <c r="T189" i="6"/>
  <c r="R189" i="6"/>
  <c r="P189" i="6"/>
  <c r="BI183" i="6"/>
  <c r="BH183" i="6"/>
  <c r="BG183" i="6"/>
  <c r="BE183" i="6"/>
  <c r="T183" i="6"/>
  <c r="R183" i="6"/>
  <c r="P183" i="6"/>
  <c r="BI177" i="6"/>
  <c r="BH177" i="6"/>
  <c r="BG177" i="6"/>
  <c r="BE177" i="6"/>
  <c r="T177" i="6"/>
  <c r="R177" i="6"/>
  <c r="P177" i="6"/>
  <c r="BI169" i="6"/>
  <c r="BH169" i="6"/>
  <c r="BG169" i="6"/>
  <c r="BE169" i="6"/>
  <c r="T169" i="6"/>
  <c r="R169" i="6"/>
  <c r="P169" i="6"/>
  <c r="BI165" i="6"/>
  <c r="BH165" i="6"/>
  <c r="BG165" i="6"/>
  <c r="BE165" i="6"/>
  <c r="T165" i="6"/>
  <c r="R165" i="6"/>
  <c r="P165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0" i="6"/>
  <c r="BH160" i="6"/>
  <c r="BG160" i="6"/>
  <c r="BE160" i="6"/>
  <c r="T160" i="6"/>
  <c r="R160" i="6"/>
  <c r="P160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7" i="6"/>
  <c r="BH137" i="6"/>
  <c r="BG137" i="6"/>
  <c r="BE137" i="6"/>
  <c r="T137" i="6"/>
  <c r="R137" i="6"/>
  <c r="P137" i="6"/>
  <c r="BI134" i="6"/>
  <c r="BH134" i="6"/>
  <c r="BG134" i="6"/>
  <c r="BE134" i="6"/>
  <c r="T134" i="6"/>
  <c r="R134" i="6"/>
  <c r="P134" i="6"/>
  <c r="J127" i="6"/>
  <c r="F127" i="6"/>
  <c r="F125" i="6"/>
  <c r="E123" i="6"/>
  <c r="J95" i="6"/>
  <c r="F95" i="6"/>
  <c r="F93" i="6"/>
  <c r="E91" i="6"/>
  <c r="J28" i="6"/>
  <c r="E28" i="6"/>
  <c r="J128" i="6" s="1"/>
  <c r="J27" i="6"/>
  <c r="J22" i="6"/>
  <c r="E22" i="6"/>
  <c r="J21" i="6"/>
  <c r="J16" i="6"/>
  <c r="J125" i="6" s="1"/>
  <c r="E7" i="6"/>
  <c r="E117" i="6" s="1"/>
  <c r="J39" i="5"/>
  <c r="J38" i="5"/>
  <c r="AY99" i="1"/>
  <c r="J37" i="5"/>
  <c r="AX99" i="1"/>
  <c r="BI199" i="5"/>
  <c r="BH199" i="5"/>
  <c r="BG199" i="5"/>
  <c r="BE199" i="5"/>
  <c r="T199" i="5"/>
  <c r="R199" i="5"/>
  <c r="P199" i="5"/>
  <c r="BI198" i="5"/>
  <c r="BH198" i="5"/>
  <c r="BG198" i="5"/>
  <c r="BE198" i="5"/>
  <c r="T198" i="5"/>
  <c r="R198" i="5"/>
  <c r="P198" i="5"/>
  <c r="BI195" i="5"/>
  <c r="BH195" i="5"/>
  <c r="BG195" i="5"/>
  <c r="BE195" i="5"/>
  <c r="T195" i="5"/>
  <c r="R195" i="5"/>
  <c r="P195" i="5"/>
  <c r="BI191" i="5"/>
  <c r="BH191" i="5"/>
  <c r="BG191" i="5"/>
  <c r="BE191" i="5"/>
  <c r="T191" i="5"/>
  <c r="R191" i="5"/>
  <c r="P191" i="5"/>
  <c r="BI188" i="5"/>
  <c r="BH188" i="5"/>
  <c r="BG188" i="5"/>
  <c r="BE188" i="5"/>
  <c r="T188" i="5"/>
  <c r="R188" i="5"/>
  <c r="P188" i="5"/>
  <c r="BI185" i="5"/>
  <c r="BH185" i="5"/>
  <c r="BG185" i="5"/>
  <c r="BE185" i="5"/>
  <c r="T185" i="5"/>
  <c r="T184" i="5" s="1"/>
  <c r="R185" i="5"/>
  <c r="R184" i="5" s="1"/>
  <c r="P185" i="5"/>
  <c r="P184" i="5" s="1"/>
  <c r="BI183" i="5"/>
  <c r="BH183" i="5"/>
  <c r="BG183" i="5"/>
  <c r="BE183" i="5"/>
  <c r="T183" i="5"/>
  <c r="R183" i="5"/>
  <c r="P183" i="5"/>
  <c r="BI182" i="5"/>
  <c r="BH182" i="5"/>
  <c r="BG182" i="5"/>
  <c r="BE182" i="5"/>
  <c r="T182" i="5"/>
  <c r="R182" i="5"/>
  <c r="P182" i="5"/>
  <c r="BI180" i="5"/>
  <c r="BH180" i="5"/>
  <c r="BG180" i="5"/>
  <c r="BE180" i="5"/>
  <c r="T180" i="5"/>
  <c r="R180" i="5"/>
  <c r="P180" i="5"/>
  <c r="BI179" i="5"/>
  <c r="BH179" i="5"/>
  <c r="BG179" i="5"/>
  <c r="BE179" i="5"/>
  <c r="T179" i="5"/>
  <c r="R179" i="5"/>
  <c r="P179" i="5"/>
  <c r="BI177" i="5"/>
  <c r="BH177" i="5"/>
  <c r="BG177" i="5"/>
  <c r="BE177" i="5"/>
  <c r="T177" i="5"/>
  <c r="R177" i="5"/>
  <c r="P177" i="5"/>
  <c r="BI176" i="5"/>
  <c r="BH176" i="5"/>
  <c r="BG176" i="5"/>
  <c r="BE176" i="5"/>
  <c r="T176" i="5"/>
  <c r="R176" i="5"/>
  <c r="P176" i="5"/>
  <c r="BI175" i="5"/>
  <c r="BH175" i="5"/>
  <c r="BG175" i="5"/>
  <c r="BE175" i="5"/>
  <c r="T175" i="5"/>
  <c r="R175" i="5"/>
  <c r="P175" i="5"/>
  <c r="BI172" i="5"/>
  <c r="BH172" i="5"/>
  <c r="BG172" i="5"/>
  <c r="BE172" i="5"/>
  <c r="T172" i="5"/>
  <c r="R172" i="5"/>
  <c r="P172" i="5"/>
  <c r="BI171" i="5"/>
  <c r="BH171" i="5"/>
  <c r="BG171" i="5"/>
  <c r="BE171" i="5"/>
  <c r="T171" i="5"/>
  <c r="R171" i="5"/>
  <c r="P171" i="5"/>
  <c r="BI168" i="5"/>
  <c r="BH168" i="5"/>
  <c r="BG168" i="5"/>
  <c r="BE168" i="5"/>
  <c r="T168" i="5"/>
  <c r="R168" i="5"/>
  <c r="P168" i="5"/>
  <c r="BI165" i="5"/>
  <c r="BH165" i="5"/>
  <c r="BG165" i="5"/>
  <c r="BE165" i="5"/>
  <c r="T165" i="5"/>
  <c r="R165" i="5"/>
  <c r="P165" i="5"/>
  <c r="BI162" i="5"/>
  <c r="BH162" i="5"/>
  <c r="BG162" i="5"/>
  <c r="BE162" i="5"/>
  <c r="T162" i="5"/>
  <c r="R162" i="5"/>
  <c r="P162" i="5"/>
  <c r="BI159" i="5"/>
  <c r="BH159" i="5"/>
  <c r="BG159" i="5"/>
  <c r="BE159" i="5"/>
  <c r="T159" i="5"/>
  <c r="R159" i="5"/>
  <c r="P159" i="5"/>
  <c r="BI158" i="5"/>
  <c r="BH158" i="5"/>
  <c r="BG158" i="5"/>
  <c r="BE158" i="5"/>
  <c r="T158" i="5"/>
  <c r="R158" i="5"/>
  <c r="P158" i="5"/>
  <c r="BI157" i="5"/>
  <c r="BH157" i="5"/>
  <c r="BG157" i="5"/>
  <c r="BE157" i="5"/>
  <c r="T157" i="5"/>
  <c r="R157" i="5"/>
  <c r="P157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49" i="5"/>
  <c r="BH149" i="5"/>
  <c r="BG149" i="5"/>
  <c r="BE149" i="5"/>
  <c r="T149" i="5"/>
  <c r="R149" i="5"/>
  <c r="P149" i="5"/>
  <c r="BI146" i="5"/>
  <c r="BH146" i="5"/>
  <c r="BG146" i="5"/>
  <c r="BE146" i="5"/>
  <c r="T146" i="5"/>
  <c r="R146" i="5"/>
  <c r="P146" i="5"/>
  <c r="BI143" i="5"/>
  <c r="BH143" i="5"/>
  <c r="BG143" i="5"/>
  <c r="BE143" i="5"/>
  <c r="T143" i="5"/>
  <c r="R143" i="5"/>
  <c r="P143" i="5"/>
  <c r="BI139" i="5"/>
  <c r="BH139" i="5"/>
  <c r="BG139" i="5"/>
  <c r="BE139" i="5"/>
  <c r="T139" i="5"/>
  <c r="T138" i="5"/>
  <c r="R139" i="5"/>
  <c r="R138" i="5" s="1"/>
  <c r="P139" i="5"/>
  <c r="P138" i="5" s="1"/>
  <c r="BI135" i="5"/>
  <c r="BH135" i="5"/>
  <c r="BG135" i="5"/>
  <c r="BE135" i="5"/>
  <c r="T135" i="5"/>
  <c r="R135" i="5"/>
  <c r="P135" i="5"/>
  <c r="BI132" i="5"/>
  <c r="BH132" i="5"/>
  <c r="BG132" i="5"/>
  <c r="BE132" i="5"/>
  <c r="T132" i="5"/>
  <c r="R132" i="5"/>
  <c r="P132" i="5"/>
  <c r="J125" i="5"/>
  <c r="F125" i="5"/>
  <c r="F123" i="5"/>
  <c r="E121" i="5"/>
  <c r="J93" i="5"/>
  <c r="F93" i="5"/>
  <c r="F91" i="5"/>
  <c r="E89" i="5"/>
  <c r="J26" i="5"/>
  <c r="E26" i="5"/>
  <c r="J94" i="5" s="1"/>
  <c r="J25" i="5"/>
  <c r="J20" i="5"/>
  <c r="E20" i="5"/>
  <c r="J19" i="5"/>
  <c r="J14" i="5"/>
  <c r="J123" i="5" s="1"/>
  <c r="E7" i="5"/>
  <c r="E117" i="5" s="1"/>
  <c r="J39" i="4"/>
  <c r="J38" i="4"/>
  <c r="AY98" i="1" s="1"/>
  <c r="J37" i="4"/>
  <c r="AX98" i="1"/>
  <c r="BI206" i="4"/>
  <c r="BH206" i="4"/>
  <c r="BG206" i="4"/>
  <c r="BE206" i="4"/>
  <c r="T206" i="4"/>
  <c r="R206" i="4"/>
  <c r="P206" i="4"/>
  <c r="BI205" i="4"/>
  <c r="BH205" i="4"/>
  <c r="BG205" i="4"/>
  <c r="BE205" i="4"/>
  <c r="T205" i="4"/>
  <c r="R205" i="4"/>
  <c r="P205" i="4"/>
  <c r="BI204" i="4"/>
  <c r="BH204" i="4"/>
  <c r="BG204" i="4"/>
  <c r="BE204" i="4"/>
  <c r="T204" i="4"/>
  <c r="R204" i="4"/>
  <c r="P204" i="4"/>
  <c r="BI203" i="4"/>
  <c r="BH203" i="4"/>
  <c r="BG203" i="4"/>
  <c r="BE203" i="4"/>
  <c r="T203" i="4"/>
  <c r="R203" i="4"/>
  <c r="P203" i="4"/>
  <c r="BI201" i="4"/>
  <c r="BH201" i="4"/>
  <c r="BG201" i="4"/>
  <c r="BE201" i="4"/>
  <c r="T201" i="4"/>
  <c r="T200" i="4"/>
  <c r="R201" i="4"/>
  <c r="R200" i="4"/>
  <c r="P201" i="4"/>
  <c r="P200" i="4" s="1"/>
  <c r="BI199" i="4"/>
  <c r="BH199" i="4"/>
  <c r="BG199" i="4"/>
  <c r="BE199" i="4"/>
  <c r="T199" i="4"/>
  <c r="R199" i="4"/>
  <c r="P199" i="4"/>
  <c r="BI198" i="4"/>
  <c r="BH198" i="4"/>
  <c r="BG198" i="4"/>
  <c r="BE198" i="4"/>
  <c r="T198" i="4"/>
  <c r="R198" i="4"/>
  <c r="P198" i="4"/>
  <c r="BI197" i="4"/>
  <c r="BH197" i="4"/>
  <c r="BG197" i="4"/>
  <c r="BE197" i="4"/>
  <c r="T197" i="4"/>
  <c r="R197" i="4"/>
  <c r="P197" i="4"/>
  <c r="BI196" i="4"/>
  <c r="BH196" i="4"/>
  <c r="BG196" i="4"/>
  <c r="BE196" i="4"/>
  <c r="T196" i="4"/>
  <c r="R196" i="4"/>
  <c r="P196" i="4"/>
  <c r="BI195" i="4"/>
  <c r="BH195" i="4"/>
  <c r="BG195" i="4"/>
  <c r="BE195" i="4"/>
  <c r="T195" i="4"/>
  <c r="R195" i="4"/>
  <c r="P195" i="4"/>
  <c r="BI194" i="4"/>
  <c r="BH194" i="4"/>
  <c r="BG194" i="4"/>
  <c r="BE194" i="4"/>
  <c r="T194" i="4"/>
  <c r="R194" i="4"/>
  <c r="P194" i="4"/>
  <c r="BI191" i="4"/>
  <c r="BH191" i="4"/>
  <c r="BG191" i="4"/>
  <c r="BE191" i="4"/>
  <c r="T191" i="4"/>
  <c r="T190" i="4" s="1"/>
  <c r="R191" i="4"/>
  <c r="R190" i="4"/>
  <c r="P191" i="4"/>
  <c r="P190" i="4"/>
  <c r="BI189" i="4"/>
  <c r="BH189" i="4"/>
  <c r="BG189" i="4"/>
  <c r="BE189" i="4"/>
  <c r="T189" i="4"/>
  <c r="R189" i="4"/>
  <c r="P189" i="4"/>
  <c r="BI188" i="4"/>
  <c r="BH188" i="4"/>
  <c r="BG188" i="4"/>
  <c r="BE188" i="4"/>
  <c r="T188" i="4"/>
  <c r="R188" i="4"/>
  <c r="P188" i="4"/>
  <c r="BI187" i="4"/>
  <c r="BH187" i="4"/>
  <c r="BG187" i="4"/>
  <c r="BE187" i="4"/>
  <c r="T187" i="4"/>
  <c r="R187" i="4"/>
  <c r="P187" i="4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83" i="4"/>
  <c r="BH183" i="4"/>
  <c r="BG183" i="4"/>
  <c r="BE183" i="4"/>
  <c r="T183" i="4"/>
  <c r="R183" i="4"/>
  <c r="P183" i="4"/>
  <c r="BI182" i="4"/>
  <c r="BH182" i="4"/>
  <c r="BG182" i="4"/>
  <c r="BE182" i="4"/>
  <c r="T182" i="4"/>
  <c r="R182" i="4"/>
  <c r="P182" i="4"/>
  <c r="BI181" i="4"/>
  <c r="BH181" i="4"/>
  <c r="BG181" i="4"/>
  <c r="BE181" i="4"/>
  <c r="T181" i="4"/>
  <c r="R181" i="4"/>
  <c r="P181" i="4"/>
  <c r="BI180" i="4"/>
  <c r="BH180" i="4"/>
  <c r="BG180" i="4"/>
  <c r="BE180" i="4"/>
  <c r="T180" i="4"/>
  <c r="R180" i="4"/>
  <c r="P180" i="4"/>
  <c r="BI178" i="4"/>
  <c r="BH178" i="4"/>
  <c r="BG178" i="4"/>
  <c r="BE178" i="4"/>
  <c r="T178" i="4"/>
  <c r="R178" i="4"/>
  <c r="P178" i="4"/>
  <c r="BI177" i="4"/>
  <c r="BH177" i="4"/>
  <c r="BG177" i="4"/>
  <c r="BE177" i="4"/>
  <c r="T177" i="4"/>
  <c r="R177" i="4"/>
  <c r="P177" i="4"/>
  <c r="BI176" i="4"/>
  <c r="BH176" i="4"/>
  <c r="BG176" i="4"/>
  <c r="BE176" i="4"/>
  <c r="T176" i="4"/>
  <c r="R176" i="4"/>
  <c r="P176" i="4"/>
  <c r="BI175" i="4"/>
  <c r="BH175" i="4"/>
  <c r="BG175" i="4"/>
  <c r="BE175" i="4"/>
  <c r="T175" i="4"/>
  <c r="R175" i="4"/>
  <c r="P175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1" i="4"/>
  <c r="BH161" i="4"/>
  <c r="BG161" i="4"/>
  <c r="BE161" i="4"/>
  <c r="T161" i="4"/>
  <c r="T160" i="4"/>
  <c r="R161" i="4"/>
  <c r="R160" i="4" s="1"/>
  <c r="P161" i="4"/>
  <c r="P160" i="4" s="1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0" i="4"/>
  <c r="BH150" i="4"/>
  <c r="BG150" i="4"/>
  <c r="BE150" i="4"/>
  <c r="T150" i="4"/>
  <c r="T149" i="4"/>
  <c r="R150" i="4"/>
  <c r="R149" i="4" s="1"/>
  <c r="P150" i="4"/>
  <c r="P149" i="4" s="1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J131" i="4"/>
  <c r="F131" i="4"/>
  <c r="F129" i="4"/>
  <c r="E127" i="4"/>
  <c r="J93" i="4"/>
  <c r="F93" i="4"/>
  <c r="F91" i="4"/>
  <c r="E89" i="4"/>
  <c r="J26" i="4"/>
  <c r="E26" i="4"/>
  <c r="J132" i="4" s="1"/>
  <c r="J25" i="4"/>
  <c r="J20" i="4"/>
  <c r="E20" i="4"/>
  <c r="J19" i="4"/>
  <c r="J14" i="4"/>
  <c r="J91" i="4" s="1"/>
  <c r="E7" i="4"/>
  <c r="E123" i="4"/>
  <c r="J39" i="3"/>
  <c r="J38" i="3"/>
  <c r="AY97" i="1" s="1"/>
  <c r="J37" i="3"/>
  <c r="AX97" i="1" s="1"/>
  <c r="BI188" i="3"/>
  <c r="BH188" i="3"/>
  <c r="BG188" i="3"/>
  <c r="BE188" i="3"/>
  <c r="T188" i="3"/>
  <c r="R188" i="3"/>
  <c r="P188" i="3"/>
  <c r="BI187" i="3"/>
  <c r="BH187" i="3"/>
  <c r="BG187" i="3"/>
  <c r="BE187" i="3"/>
  <c r="T187" i="3"/>
  <c r="R187" i="3"/>
  <c r="P187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79" i="3"/>
  <c r="BH179" i="3"/>
  <c r="BG179" i="3"/>
  <c r="BE179" i="3"/>
  <c r="T179" i="3"/>
  <c r="R179" i="3"/>
  <c r="P179" i="3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3" i="3"/>
  <c r="BH143" i="3"/>
  <c r="BG143" i="3"/>
  <c r="BE143" i="3"/>
  <c r="T143" i="3"/>
  <c r="T142" i="3" s="1"/>
  <c r="R143" i="3"/>
  <c r="R142" i="3" s="1"/>
  <c r="P143" i="3"/>
  <c r="P142" i="3" s="1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31" i="3"/>
  <c r="BH131" i="3"/>
  <c r="BG131" i="3"/>
  <c r="BE131" i="3"/>
  <c r="T131" i="3"/>
  <c r="R131" i="3"/>
  <c r="P131" i="3"/>
  <c r="BI130" i="3"/>
  <c r="BH130" i="3"/>
  <c r="BG130" i="3"/>
  <c r="BE130" i="3"/>
  <c r="T130" i="3"/>
  <c r="R130" i="3"/>
  <c r="P130" i="3"/>
  <c r="BI129" i="3"/>
  <c r="BH129" i="3"/>
  <c r="BG129" i="3"/>
  <c r="BE129" i="3"/>
  <c r="T129" i="3"/>
  <c r="R129" i="3"/>
  <c r="P129" i="3"/>
  <c r="J122" i="3"/>
  <c r="F122" i="3"/>
  <c r="F120" i="3"/>
  <c r="E118" i="3"/>
  <c r="J93" i="3"/>
  <c r="F93" i="3"/>
  <c r="F91" i="3"/>
  <c r="E89" i="3"/>
  <c r="J26" i="3"/>
  <c r="E26" i="3"/>
  <c r="J123" i="3" s="1"/>
  <c r="J25" i="3"/>
  <c r="J20" i="3"/>
  <c r="E20" i="3"/>
  <c r="J19" i="3"/>
  <c r="J14" i="3"/>
  <c r="J120" i="3" s="1"/>
  <c r="E7" i="3"/>
  <c r="E114" i="3" s="1"/>
  <c r="J39" i="2"/>
  <c r="J38" i="2"/>
  <c r="AY96" i="1" s="1"/>
  <c r="J37" i="2"/>
  <c r="AX96" i="1"/>
  <c r="BI215" i="2"/>
  <c r="BH215" i="2"/>
  <c r="BG215" i="2"/>
  <c r="BE215" i="2"/>
  <c r="T215" i="2"/>
  <c r="T214" i="2"/>
  <c r="R215" i="2"/>
  <c r="R214" i="2"/>
  <c r="P215" i="2"/>
  <c r="P214" i="2" s="1"/>
  <c r="BI213" i="2"/>
  <c r="BH213" i="2"/>
  <c r="BG213" i="2"/>
  <c r="BE213" i="2"/>
  <c r="T213" i="2"/>
  <c r="R213" i="2"/>
  <c r="P213" i="2"/>
  <c r="BI212" i="2"/>
  <c r="BH212" i="2"/>
  <c r="BG212" i="2"/>
  <c r="BE212" i="2"/>
  <c r="T212" i="2"/>
  <c r="R212" i="2"/>
  <c r="P212" i="2"/>
  <c r="BI211" i="2"/>
  <c r="BH211" i="2"/>
  <c r="BG211" i="2"/>
  <c r="BE211" i="2"/>
  <c r="T211" i="2"/>
  <c r="R211" i="2"/>
  <c r="P211" i="2"/>
  <c r="BI210" i="2"/>
  <c r="BH210" i="2"/>
  <c r="BG210" i="2"/>
  <c r="BE210" i="2"/>
  <c r="T210" i="2"/>
  <c r="R210" i="2"/>
  <c r="P210" i="2"/>
  <c r="BI209" i="2"/>
  <c r="BH209" i="2"/>
  <c r="BG209" i="2"/>
  <c r="BE209" i="2"/>
  <c r="T209" i="2"/>
  <c r="R209" i="2"/>
  <c r="P209" i="2"/>
  <c r="BI208" i="2"/>
  <c r="BH208" i="2"/>
  <c r="BG208" i="2"/>
  <c r="BE208" i="2"/>
  <c r="T208" i="2"/>
  <c r="R208" i="2"/>
  <c r="P208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7" i="2"/>
  <c r="BH147" i="2"/>
  <c r="BG147" i="2"/>
  <c r="BE147" i="2"/>
  <c r="T147" i="2"/>
  <c r="T146" i="2"/>
  <c r="R147" i="2"/>
  <c r="R146" i="2" s="1"/>
  <c r="P147" i="2"/>
  <c r="P146" i="2" s="1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J127" i="2"/>
  <c r="F127" i="2"/>
  <c r="F125" i="2"/>
  <c r="E123" i="2"/>
  <c r="J93" i="2"/>
  <c r="F93" i="2"/>
  <c r="F91" i="2"/>
  <c r="E89" i="2"/>
  <c r="J26" i="2"/>
  <c r="E26" i="2"/>
  <c r="J128" i="2" s="1"/>
  <c r="J25" i="2"/>
  <c r="J20" i="2"/>
  <c r="E20" i="2"/>
  <c r="J19" i="2"/>
  <c r="J14" i="2"/>
  <c r="J125" i="2" s="1"/>
  <c r="E7" i="2"/>
  <c r="E119" i="2"/>
  <c r="AM90" i="1"/>
  <c r="AM89" i="1"/>
  <c r="L89" i="1"/>
  <c r="AM87" i="1"/>
  <c r="L87" i="1"/>
  <c r="L85" i="1"/>
  <c r="L84" i="1"/>
  <c r="J209" i="2"/>
  <c r="J188" i="2"/>
  <c r="BK170" i="2"/>
  <c r="BK149" i="2"/>
  <c r="AS119" i="1"/>
  <c r="BK205" i="2"/>
  <c r="J200" i="2"/>
  <c r="BK194" i="2"/>
  <c r="BK166" i="2"/>
  <c r="J158" i="2"/>
  <c r="BK212" i="2"/>
  <c r="BK195" i="2"/>
  <c r="BK178" i="2"/>
  <c r="BK164" i="2"/>
  <c r="BK138" i="2"/>
  <c r="BK208" i="2"/>
  <c r="BK191" i="2"/>
  <c r="J176" i="2"/>
  <c r="BK169" i="2"/>
  <c r="BK158" i="2"/>
  <c r="J211" i="2"/>
  <c r="BK196" i="2"/>
  <c r="BK172" i="2"/>
  <c r="BK155" i="2"/>
  <c r="J145" i="2"/>
  <c r="J184" i="2"/>
  <c r="BK174" i="2"/>
  <c r="BK161" i="2"/>
  <c r="J152" i="2"/>
  <c r="J135" i="2"/>
  <c r="J159" i="3"/>
  <c r="J151" i="3"/>
  <c r="BK186" i="3"/>
  <c r="BK171" i="3"/>
  <c r="BK167" i="3"/>
  <c r="BK153" i="3"/>
  <c r="J143" i="3"/>
  <c r="J186" i="3"/>
  <c r="J178" i="3"/>
  <c r="BK162" i="3"/>
  <c r="J149" i="3"/>
  <c r="BK131" i="3"/>
  <c r="J179" i="3"/>
  <c r="J161" i="3"/>
  <c r="BK150" i="3"/>
  <c r="J138" i="3"/>
  <c r="BK133" i="3"/>
  <c r="J176" i="3"/>
  <c r="J168" i="3"/>
  <c r="J155" i="3"/>
  <c r="J136" i="3"/>
  <c r="J196" i="4"/>
  <c r="J166" i="4"/>
  <c r="BK139" i="4"/>
  <c r="BK199" i="4"/>
  <c r="J182" i="4"/>
  <c r="BK172" i="4"/>
  <c r="J161" i="4"/>
  <c r="J147" i="4"/>
  <c r="J199" i="4"/>
  <c r="BK181" i="4"/>
  <c r="J167" i="4"/>
  <c r="BK142" i="4"/>
  <c r="BK204" i="4"/>
  <c r="J183" i="4"/>
  <c r="J173" i="4"/>
  <c r="BK165" i="4"/>
  <c r="J140" i="4"/>
  <c r="J191" i="4"/>
  <c r="BK198" i="4"/>
  <c r="BK141" i="4"/>
  <c r="J165" i="5"/>
  <c r="BK152" i="5"/>
  <c r="BK135" i="5"/>
  <c r="BK179" i="5"/>
  <c r="BK171" i="5"/>
  <c r="J153" i="5"/>
  <c r="J168" i="5"/>
  <c r="BK146" i="5"/>
  <c r="J199" i="5"/>
  <c r="J183" i="5"/>
  <c r="BK143" i="5"/>
  <c r="J191" i="5"/>
  <c r="J175" i="5"/>
  <c r="J162" i="5"/>
  <c r="J149" i="5"/>
  <c r="J180" i="5"/>
  <c r="BK162" i="5"/>
  <c r="J238" i="6"/>
  <c r="BK213" i="6"/>
  <c r="J189" i="6"/>
  <c r="J169" i="6"/>
  <c r="J160" i="6"/>
  <c r="J140" i="6"/>
  <c r="J233" i="6"/>
  <c r="J221" i="6"/>
  <c r="J197" i="6"/>
  <c r="BK160" i="6"/>
  <c r="BK155" i="6"/>
  <c r="BK148" i="6"/>
  <c r="J134" i="6"/>
  <c r="BK183" i="6"/>
  <c r="BK236" i="6"/>
  <c r="J231" i="6"/>
  <c r="BK221" i="6"/>
  <c r="BK204" i="6"/>
  <c r="BK169" i="6"/>
  <c r="J162" i="6"/>
  <c r="J148" i="6"/>
  <c r="BK141" i="6"/>
  <c r="BK273" i="7"/>
  <c r="BK259" i="7"/>
  <c r="J229" i="7"/>
  <c r="J214" i="7"/>
  <c r="BK183" i="7"/>
  <c r="BK157" i="7"/>
  <c r="J284" i="7"/>
  <c r="J259" i="7"/>
  <c r="BK248" i="7"/>
  <c r="BK234" i="7"/>
  <c r="J202" i="7"/>
  <c r="J176" i="7"/>
  <c r="J157" i="7"/>
  <c r="BK140" i="7"/>
  <c r="BK262" i="7"/>
  <c r="J219" i="7"/>
  <c r="BK197" i="7"/>
  <c r="J278" i="7"/>
  <c r="BK247" i="7"/>
  <c r="J192" i="7"/>
  <c r="BK170" i="7"/>
  <c r="J143" i="7"/>
  <c r="BK287" i="7"/>
  <c r="BK269" i="7"/>
  <c r="BK235" i="7"/>
  <c r="J203" i="7"/>
  <c r="BK154" i="7"/>
  <c r="J139" i="7"/>
  <c r="J264" i="8"/>
  <c r="J220" i="8"/>
  <c r="BK188" i="8"/>
  <c r="J170" i="8"/>
  <c r="J335" i="8"/>
  <c r="BK306" i="8"/>
  <c r="J279" i="8"/>
  <c r="J255" i="8"/>
  <c r="BK251" i="8"/>
  <c r="BK232" i="8"/>
  <c r="BK218" i="8"/>
  <c r="BK191" i="8"/>
  <c r="J349" i="8"/>
  <c r="BK312" i="8"/>
  <c r="J285" i="8"/>
  <c r="J251" i="8"/>
  <c r="J218" i="8"/>
  <c r="J193" i="8"/>
  <c r="J182" i="8"/>
  <c r="BK162" i="8"/>
  <c r="BK154" i="8"/>
  <c r="J140" i="8"/>
  <c r="J343" i="8"/>
  <c r="BK335" i="8"/>
  <c r="BK321" i="8"/>
  <c r="BK288" i="8"/>
  <c r="J242" i="8"/>
  <c r="J197" i="8"/>
  <c r="BK170" i="8"/>
  <c r="J165" i="8"/>
  <c r="BK343" i="8"/>
  <c r="J310" i="8"/>
  <c r="J282" i="8"/>
  <c r="J258" i="8"/>
  <c r="J232" i="8"/>
  <c r="BK213" i="8"/>
  <c r="BK208" i="8"/>
  <c r="J181" i="8"/>
  <c r="J146" i="8"/>
  <c r="J324" i="8"/>
  <c r="BK310" i="8"/>
  <c r="BK296" i="8"/>
  <c r="J267" i="8"/>
  <c r="J253" i="8"/>
  <c r="J222" i="8"/>
  <c r="BK196" i="8"/>
  <c r="J171" i="8"/>
  <c r="J203" i="9"/>
  <c r="BK175" i="9"/>
  <c r="BK165" i="9"/>
  <c r="J134" i="9"/>
  <c r="J193" i="9"/>
  <c r="BK167" i="9"/>
  <c r="J150" i="9"/>
  <c r="BK140" i="9"/>
  <c r="J201" i="9"/>
  <c r="BK172" i="9"/>
  <c r="J137" i="9"/>
  <c r="J175" i="9"/>
  <c r="J140" i="9"/>
  <c r="J180" i="9"/>
  <c r="J165" i="9"/>
  <c r="J188" i="9"/>
  <c r="BK173" i="9"/>
  <c r="BK150" i="9"/>
  <c r="J408" i="10"/>
  <c r="J377" i="10"/>
  <c r="BK359" i="10"/>
  <c r="BK307" i="10"/>
  <c r="J294" i="10"/>
  <c r="BK240" i="10"/>
  <c r="J409" i="10"/>
  <c r="BK380" i="10"/>
  <c r="J328" i="10"/>
  <c r="J291" i="10"/>
  <c r="J201" i="10"/>
  <c r="BK188" i="10"/>
  <c r="BK408" i="10"/>
  <c r="J380" i="10"/>
  <c r="J362" i="10"/>
  <c r="BK291" i="10"/>
  <c r="BK252" i="10"/>
  <c r="BK234" i="10"/>
  <c r="BK207" i="10"/>
  <c r="BK177" i="10"/>
  <c r="BK328" i="10"/>
  <c r="BK243" i="10"/>
  <c r="J188" i="10"/>
  <c r="BK409" i="10"/>
  <c r="J391" i="10"/>
  <c r="J341" i="10"/>
  <c r="J246" i="10"/>
  <c r="J226" i="10"/>
  <c r="J180" i="10"/>
  <c r="BK341" i="10"/>
  <c r="BK277" i="10"/>
  <c r="J255" i="10"/>
  <c r="J240" i="10"/>
  <c r="BK226" i="10"/>
  <c r="J198" i="10"/>
  <c r="J154" i="10"/>
  <c r="J374" i="11"/>
  <c r="BK365" i="11"/>
  <c r="BK349" i="11"/>
  <c r="J310" i="11"/>
  <c r="J275" i="11"/>
  <c r="J248" i="11"/>
  <c r="BK197" i="11"/>
  <c r="BK291" i="11"/>
  <c r="J263" i="11"/>
  <c r="BK227" i="11"/>
  <c r="BK155" i="11"/>
  <c r="J138" i="11"/>
  <c r="BK331" i="11"/>
  <c r="BK299" i="11"/>
  <c r="J283" i="11"/>
  <c r="BK271" i="11"/>
  <c r="BK248" i="11"/>
  <c r="BK211" i="11"/>
  <c r="J173" i="11"/>
  <c r="J147" i="11"/>
  <c r="BK359" i="11"/>
  <c r="J331" i="11"/>
  <c r="BK310" i="11"/>
  <c r="J291" i="11"/>
  <c r="J273" i="11"/>
  <c r="BK229" i="11"/>
  <c r="BK196" i="11"/>
  <c r="BK138" i="11"/>
  <c r="J359" i="11"/>
  <c r="J349" i="11"/>
  <c r="BK315" i="11"/>
  <c r="BK283" i="11"/>
  <c r="BK253" i="11"/>
  <c r="BK228" i="11"/>
  <c r="BK173" i="11"/>
  <c r="BK147" i="11"/>
  <c r="J260" i="12"/>
  <c r="J231" i="12"/>
  <c r="BK219" i="12"/>
  <c r="BK201" i="12"/>
  <c r="BK184" i="12"/>
  <c r="BK155" i="12"/>
  <c r="BK288" i="12"/>
  <c r="J264" i="12"/>
  <c r="J250" i="12"/>
  <c r="J233" i="12"/>
  <c r="J208" i="12"/>
  <c r="BK185" i="12"/>
  <c r="BK162" i="12"/>
  <c r="J146" i="12"/>
  <c r="J284" i="12"/>
  <c r="J277" i="12"/>
  <c r="BK248" i="12"/>
  <c r="BK205" i="12"/>
  <c r="J172" i="12"/>
  <c r="BK296" i="12"/>
  <c r="J274" i="12"/>
  <c r="J245" i="12"/>
  <c r="J202" i="12"/>
  <c r="BK165" i="12"/>
  <c r="BK274" i="12"/>
  <c r="BK250" i="12"/>
  <c r="J236" i="12"/>
  <c r="BK202" i="12"/>
  <c r="J188" i="12"/>
  <c r="BK161" i="12"/>
  <c r="BK279" i="12"/>
  <c r="J263" i="12"/>
  <c r="BK245" i="12"/>
  <c r="J213" i="12"/>
  <c r="J185" i="12"/>
  <c r="BK171" i="12"/>
  <c r="BK149" i="12"/>
  <c r="BK267" i="13"/>
  <c r="BK264" i="13"/>
  <c r="BK253" i="13"/>
  <c r="BK251" i="13"/>
  <c r="J239" i="13"/>
  <c r="J234" i="13"/>
  <c r="J230" i="13"/>
  <c r="J223" i="13"/>
  <c r="J218" i="13"/>
  <c r="J216" i="13"/>
  <c r="J212" i="13"/>
  <c r="BK207" i="13"/>
  <c r="J202" i="13"/>
  <c r="BK192" i="13"/>
  <c r="J188" i="13"/>
  <c r="J184" i="13"/>
  <c r="BK178" i="13"/>
  <c r="J175" i="13"/>
  <c r="J171" i="13"/>
  <c r="J165" i="13"/>
  <c r="BK160" i="13"/>
  <c r="J155" i="13"/>
  <c r="J151" i="13"/>
  <c r="BK148" i="13"/>
  <c r="BK142" i="13"/>
  <c r="J268" i="13"/>
  <c r="J264" i="13"/>
  <c r="J258" i="13"/>
  <c r="BK255" i="13"/>
  <c r="BK249" i="13"/>
  <c r="J244" i="13"/>
  <c r="J240" i="13"/>
  <c r="BK229" i="13"/>
  <c r="BK223" i="13"/>
  <c r="BK218" i="13"/>
  <c r="J211" i="13"/>
  <c r="BK205" i="13"/>
  <c r="BK199" i="13"/>
  <c r="J195" i="13"/>
  <c r="BK184" i="13"/>
  <c r="BK181" i="13"/>
  <c r="J169" i="13"/>
  <c r="J160" i="13"/>
  <c r="BK155" i="13"/>
  <c r="J148" i="13"/>
  <c r="BK145" i="13"/>
  <c r="J227" i="13"/>
  <c r="BK210" i="13"/>
  <c r="J199" i="13"/>
  <c r="BK189" i="13"/>
  <c r="BK186" i="13"/>
  <c r="J179" i="13"/>
  <c r="J168" i="13"/>
  <c r="BK146" i="13"/>
  <c r="BK259" i="13"/>
  <c r="BK250" i="13"/>
  <c r="J243" i="13"/>
  <c r="J236" i="13"/>
  <c r="BK232" i="13"/>
  <c r="BK217" i="13"/>
  <c r="J208" i="13"/>
  <c r="BK197" i="13"/>
  <c r="BK190" i="13"/>
  <c r="J181" i="13"/>
  <c r="J174" i="13"/>
  <c r="J167" i="13"/>
  <c r="BK165" i="13"/>
  <c r="BK161" i="13"/>
  <c r="BK156" i="13"/>
  <c r="J143" i="13"/>
  <c r="BK132" i="13"/>
  <c r="BK135" i="13"/>
  <c r="J222" i="14"/>
  <c r="J213" i="14"/>
  <c r="J205" i="14"/>
  <c r="J191" i="14"/>
  <c r="BK182" i="14"/>
  <c r="BK174" i="14"/>
  <c r="J166" i="14"/>
  <c r="BK151" i="14"/>
  <c r="J140" i="14"/>
  <c r="BK219" i="14"/>
  <c r="BK213" i="14"/>
  <c r="BK207" i="14"/>
  <c r="BK202" i="14"/>
  <c r="J195" i="14"/>
  <c r="BK172" i="14"/>
  <c r="J159" i="14"/>
  <c r="BK140" i="14"/>
  <c r="BK218" i="14"/>
  <c r="BK204" i="14"/>
  <c r="J197" i="14"/>
  <c r="BK189" i="14"/>
  <c r="BK177" i="14"/>
  <c r="J167" i="14"/>
  <c r="J156" i="14"/>
  <c r="BK150" i="14"/>
  <c r="BK139" i="14"/>
  <c r="BK222" i="14"/>
  <c r="J212" i="14"/>
  <c r="BK206" i="14"/>
  <c r="BK195" i="14"/>
  <c r="J189" i="14"/>
  <c r="J165" i="14"/>
  <c r="BK159" i="14"/>
  <c r="J137" i="14"/>
  <c r="BK180" i="14"/>
  <c r="BK165" i="14"/>
  <c r="J158" i="14"/>
  <c r="BK145" i="14"/>
  <c r="J173" i="14"/>
  <c r="J153" i="14"/>
  <c r="BK141" i="14"/>
  <c r="J165" i="15"/>
  <c r="BK154" i="15"/>
  <c r="J141" i="15"/>
  <c r="BK208" i="15"/>
  <c r="BK203" i="15"/>
  <c r="BK195" i="15"/>
  <c r="J187" i="15"/>
  <c r="J171" i="15"/>
  <c r="J158" i="15"/>
  <c r="J151" i="15"/>
  <c r="J207" i="15"/>
  <c r="J199" i="15"/>
  <c r="BK190" i="15"/>
  <c r="BK184" i="15"/>
  <c r="BK177" i="15"/>
  <c r="J169" i="15"/>
  <c r="J163" i="15"/>
  <c r="BK157" i="15"/>
  <c r="BK151" i="15"/>
  <c r="J143" i="15"/>
  <c r="J204" i="15"/>
  <c r="J198" i="15"/>
  <c r="BK191" i="15"/>
  <c r="BK186" i="15"/>
  <c r="J183" i="15"/>
  <c r="J180" i="15"/>
  <c r="BK171" i="15"/>
  <c r="BK167" i="15"/>
  <c r="J160" i="15"/>
  <c r="BK153" i="15"/>
  <c r="J140" i="15"/>
  <c r="BK165" i="16"/>
  <c r="J153" i="16"/>
  <c r="BK135" i="16"/>
  <c r="J166" i="16"/>
  <c r="BK158" i="16"/>
  <c r="J150" i="16"/>
  <c r="BK146" i="16"/>
  <c r="BK139" i="16"/>
  <c r="J130" i="16"/>
  <c r="J161" i="16"/>
  <c r="J152" i="16"/>
  <c r="J141" i="16"/>
  <c r="BK132" i="16"/>
  <c r="J164" i="16"/>
  <c r="J155" i="16"/>
  <c r="J144" i="16"/>
  <c r="BK140" i="16"/>
  <c r="J35" i="17"/>
  <c r="AV114" i="1" s="1"/>
  <c r="BK188" i="18"/>
  <c r="BK170" i="18"/>
  <c r="J161" i="18"/>
  <c r="J153" i="18"/>
  <c r="BK138" i="18"/>
  <c r="BK177" i="18"/>
  <c r="BK169" i="18"/>
  <c r="J165" i="18"/>
  <c r="J146" i="18"/>
  <c r="J186" i="18"/>
  <c r="J169" i="18"/>
  <c r="J159" i="18"/>
  <c r="BK149" i="18"/>
  <c r="J141" i="18"/>
  <c r="J185" i="18"/>
  <c r="BK174" i="18"/>
  <c r="J160" i="18"/>
  <c r="BK155" i="18"/>
  <c r="J137" i="18"/>
  <c r="BK186" i="18"/>
  <c r="BK178" i="18"/>
  <c r="BK172" i="18"/>
  <c r="BK160" i="18"/>
  <c r="BK141" i="18"/>
  <c r="BK135" i="18"/>
  <c r="BK370" i="19"/>
  <c r="BK324" i="19"/>
  <c r="J295" i="19"/>
  <c r="J268" i="19"/>
  <c r="BK239" i="19"/>
  <c r="BK226" i="19"/>
  <c r="J212" i="19"/>
  <c r="BK185" i="19"/>
  <c r="J171" i="19"/>
  <c r="J146" i="19"/>
  <c r="J365" i="19"/>
  <c r="BK349" i="19"/>
  <c r="J328" i="19"/>
  <c r="BK289" i="19"/>
  <c r="J228" i="19"/>
  <c r="J199" i="19"/>
  <c r="J168" i="19"/>
  <c r="J135" i="19"/>
  <c r="BK171" i="19"/>
  <c r="J151" i="19"/>
  <c r="BK352" i="19"/>
  <c r="BK331" i="19"/>
  <c r="BK307" i="19"/>
  <c r="J283" i="19"/>
  <c r="BK259" i="19"/>
  <c r="J218" i="19"/>
  <c r="BK189" i="19"/>
  <c r="J179" i="19"/>
  <c r="J141" i="19"/>
  <c r="J363" i="19"/>
  <c r="J335" i="19"/>
  <c r="BK292" i="19"/>
  <c r="BK271" i="19"/>
  <c r="J259" i="19"/>
  <c r="J242" i="19"/>
  <c r="BK220" i="19"/>
  <c r="J198" i="19"/>
  <c r="J316" i="19"/>
  <c r="BK274" i="19"/>
  <c r="J256" i="19"/>
  <c r="J234" i="19"/>
  <c r="BK212" i="19"/>
  <c r="BK179" i="19"/>
  <c r="BK135" i="19"/>
  <c r="BK175" i="20"/>
  <c r="BK181" i="20"/>
  <c r="J169" i="20"/>
  <c r="J160" i="20"/>
  <c r="BK139" i="20"/>
  <c r="BK160" i="20"/>
  <c r="BK148" i="20"/>
  <c r="BK133" i="20"/>
  <c r="BK150" i="20"/>
  <c r="J139" i="20"/>
  <c r="BK125" i="21"/>
  <c r="F38" i="21"/>
  <c r="BC120" i="1" s="1"/>
  <c r="BC119" i="1" s="1"/>
  <c r="BK203" i="2"/>
  <c r="J191" i="2"/>
  <c r="BK182" i="2"/>
  <c r="BK159" i="2"/>
  <c r="BK141" i="2"/>
  <c r="J215" i="2"/>
  <c r="BK202" i="2"/>
  <c r="BK199" i="2"/>
  <c r="J183" i="2"/>
  <c r="J164" i="2"/>
  <c r="J150" i="2"/>
  <c r="J134" i="2"/>
  <c r="J203" i="2"/>
  <c r="BK192" i="2"/>
  <c r="BK175" i="2"/>
  <c r="BK165" i="2"/>
  <c r="J139" i="2"/>
  <c r="BK211" i="2"/>
  <c r="J193" i="2"/>
  <c r="J174" i="2"/>
  <c r="J167" i="2"/>
  <c r="J149" i="2"/>
  <c r="BK209" i="2"/>
  <c r="J198" i="2"/>
  <c r="BK187" i="2"/>
  <c r="BK160" i="2"/>
  <c r="BK152" i="2"/>
  <c r="J140" i="2"/>
  <c r="BK177" i="2"/>
  <c r="J169" i="2"/>
  <c r="J155" i="2"/>
  <c r="BK142" i="2"/>
  <c r="BK168" i="3"/>
  <c r="BK158" i="3"/>
  <c r="J147" i="3"/>
  <c r="J183" i="3"/>
  <c r="BK174" i="3"/>
  <c r="J162" i="3"/>
  <c r="BK151" i="3"/>
  <c r="BK132" i="3"/>
  <c r="J185" i="3"/>
  <c r="BK172" i="3"/>
  <c r="J153" i="3"/>
  <c r="BK140" i="3"/>
  <c r="BK185" i="3"/>
  <c r="BK166" i="3"/>
  <c r="J158" i="3"/>
  <c r="J146" i="3"/>
  <c r="J137" i="3"/>
  <c r="J134" i="3"/>
  <c r="BK181" i="3"/>
  <c r="J171" i="3"/>
  <c r="J167" i="3"/>
  <c r="J141" i="3"/>
  <c r="J133" i="3"/>
  <c r="J178" i="4"/>
  <c r="BK148" i="4"/>
  <c r="BK201" i="4"/>
  <c r="BK191" i="4"/>
  <c r="J170" i="4"/>
  <c r="BK155" i="4"/>
  <c r="J203" i="4"/>
  <c r="BK178" i="4"/>
  <c r="BK164" i="4"/>
  <c r="J153" i="4"/>
  <c r="J201" i="4"/>
  <c r="J180" i="4"/>
  <c r="BK166" i="4"/>
  <c r="J148" i="4"/>
  <c r="BK177" i="4"/>
  <c r="J176" i="4"/>
  <c r="J171" i="4"/>
  <c r="BK170" i="4"/>
  <c r="J169" i="4"/>
  <c r="BK167" i="4"/>
  <c r="J159" i="4"/>
  <c r="J156" i="4"/>
  <c r="J154" i="4"/>
  <c r="BK153" i="4"/>
  <c r="BK150" i="4"/>
  <c r="BK189" i="4"/>
  <c r="J188" i="4"/>
  <c r="J184" i="4"/>
  <c r="BK175" i="4"/>
  <c r="J174" i="4"/>
  <c r="J172" i="4"/>
  <c r="BK171" i="4"/>
  <c r="BK159" i="4"/>
  <c r="BK158" i="4"/>
  <c r="J146" i="4"/>
  <c r="J144" i="4"/>
  <c r="J142" i="4"/>
  <c r="J198" i="5"/>
  <c r="J179" i="5"/>
  <c r="J157" i="5"/>
  <c r="BK139" i="5"/>
  <c r="J182" i="5"/>
  <c r="BK176" i="5"/>
  <c r="BK158" i="5"/>
  <c r="J143" i="5"/>
  <c r="J159" i="5"/>
  <c r="BK191" i="5"/>
  <c r="J172" i="5"/>
  <c r="BK198" i="5"/>
  <c r="BK195" i="5"/>
  <c r="J185" i="5"/>
  <c r="BK180" i="5"/>
  <c r="BK165" i="5"/>
  <c r="BK157" i="5"/>
  <c r="J132" i="5"/>
  <c r="BK172" i="5"/>
  <c r="J139" i="5"/>
  <c r="J236" i="6"/>
  <c r="J207" i="6"/>
  <c r="BK190" i="6"/>
  <c r="BK177" i="6"/>
  <c r="BK163" i="6"/>
  <c r="BK145" i="6"/>
  <c r="BK134" i="6"/>
  <c r="BK225" i="6"/>
  <c r="J200" i="6"/>
  <c r="BK162" i="6"/>
  <c r="J141" i="6"/>
  <c r="J144" i="6"/>
  <c r="J228" i="6"/>
  <c r="BK189" i="6"/>
  <c r="BK238" i="6"/>
  <c r="BK228" i="6"/>
  <c r="BK217" i="6"/>
  <c r="BK200" i="6"/>
  <c r="BK194" i="6"/>
  <c r="J163" i="6"/>
  <c r="J155" i="6"/>
  <c r="BK144" i="6"/>
  <c r="BK140" i="6"/>
  <c r="BK270" i="7"/>
  <c r="BK253" i="7"/>
  <c r="J234" i="7"/>
  <c r="J224" i="7"/>
  <c r="BK213" i="7"/>
  <c r="BK165" i="7"/>
  <c r="J133" i="7"/>
  <c r="J270" i="7"/>
  <c r="BK254" i="7"/>
  <c r="J241" i="7"/>
  <c r="BK208" i="7"/>
  <c r="BK187" i="7"/>
  <c r="J170" i="7"/>
  <c r="J154" i="7"/>
  <c r="BK136" i="7"/>
  <c r="J248" i="7"/>
  <c r="BK224" i="7"/>
  <c r="BK203" i="7"/>
  <c r="BK176" i="7"/>
  <c r="J175" i="7"/>
  <c r="J149" i="7"/>
  <c r="J140" i="7"/>
  <c r="BK284" i="7"/>
  <c r="J273" i="7"/>
  <c r="BK266" i="7"/>
  <c r="J253" i="7"/>
  <c r="BK202" i="7"/>
  <c r="J187" i="7"/>
  <c r="BK175" i="7"/>
  <c r="BK146" i="7"/>
  <c r="BK133" i="7"/>
  <c r="J276" i="7"/>
  <c r="BK241" i="7"/>
  <c r="BK219" i="7"/>
  <c r="BK180" i="7"/>
  <c r="BK149" i="7"/>
  <c r="J136" i="7"/>
  <c r="J288" i="8"/>
  <c r="BK246" i="8"/>
  <c r="J214" i="8"/>
  <c r="J186" i="8"/>
  <c r="J160" i="8"/>
  <c r="BK146" i="8"/>
  <c r="J321" i="8"/>
  <c r="J312" i="8"/>
  <c r="BK299" i="8"/>
  <c r="BK267" i="8"/>
  <c r="BK249" i="8"/>
  <c r="BK230" i="8"/>
  <c r="BK214" i="8"/>
  <c r="BK197" i="8"/>
  <c r="BK183" i="8"/>
  <c r="J157" i="8"/>
  <c r="J346" i="8"/>
  <c r="J296" i="8"/>
  <c r="J276" i="8"/>
  <c r="BK264" i="8"/>
  <c r="J227" i="8"/>
  <c r="BK198" i="8"/>
  <c r="J191" i="8"/>
  <c r="BK171" i="8"/>
  <c r="J161" i="8"/>
  <c r="BK150" i="8"/>
  <c r="BK346" i="8"/>
  <c r="BK338" i="8"/>
  <c r="BK327" i="8"/>
  <c r="BK291" i="8"/>
  <c r="J273" i="8"/>
  <c r="J208" i="8"/>
  <c r="J172" i="8"/>
  <c r="BK140" i="8"/>
  <c r="J338" i="8"/>
  <c r="BK285" i="8"/>
  <c r="J271" i="8"/>
  <c r="BK238" i="8"/>
  <c r="BK220" i="8"/>
  <c r="J196" i="8"/>
  <c r="BK182" i="8"/>
  <c r="J154" i="8"/>
  <c r="BK331" i="8"/>
  <c r="BK315" i="8"/>
  <c r="BK303" i="8"/>
  <c r="BK279" i="8"/>
  <c r="BK255" i="8"/>
  <c r="BK227" i="8"/>
  <c r="J198" i="8"/>
  <c r="BK172" i="8"/>
  <c r="BK161" i="8"/>
  <c r="BK193" i="9"/>
  <c r="J172" i="9"/>
  <c r="BK147" i="9"/>
  <c r="J205" i="9"/>
  <c r="J173" i="9"/>
  <c r="J168" i="9"/>
  <c r="J156" i="9"/>
  <c r="J147" i="9"/>
  <c r="J208" i="9"/>
  <c r="BK186" i="9"/>
  <c r="J171" i="9"/>
  <c r="BK191" i="9"/>
  <c r="J164" i="9"/>
  <c r="BK203" i="9"/>
  <c r="J177" i="9"/>
  <c r="J167" i="9"/>
  <c r="BK201" i="9"/>
  <c r="BK180" i="9"/>
  <c r="J169" i="9"/>
  <c r="BK134" i="9"/>
  <c r="BK383" i="10"/>
  <c r="BK363" i="10"/>
  <c r="BK338" i="10"/>
  <c r="BK300" i="10"/>
  <c r="J252" i="10"/>
  <c r="BK180" i="10"/>
  <c r="BK362" i="10"/>
  <c r="J315" i="10"/>
  <c r="BK294" i="10"/>
  <c r="J204" i="10"/>
  <c r="BK154" i="10"/>
  <c r="J383" i="10"/>
  <c r="J338" i="10"/>
  <c r="J277" i="10"/>
  <c r="BK246" i="10"/>
  <c r="BK227" i="10"/>
  <c r="BK201" i="10"/>
  <c r="J363" i="10"/>
  <c r="BK315" i="10"/>
  <c r="J275" i="10"/>
  <c r="BK231" i="10"/>
  <c r="BK170" i="10"/>
  <c r="BK405" i="10"/>
  <c r="BK377" i="10"/>
  <c r="J318" i="10"/>
  <c r="BK249" i="10"/>
  <c r="J210" i="10"/>
  <c r="J183" i="10"/>
  <c r="BK344" i="10"/>
  <c r="J276" i="10"/>
  <c r="J249" i="10"/>
  <c r="J234" i="10"/>
  <c r="BK210" i="10"/>
  <c r="J170" i="10"/>
  <c r="J375" i="11"/>
  <c r="BK367" i="11"/>
  <c r="BK357" i="11"/>
  <c r="BK321" i="11"/>
  <c r="J278" i="11"/>
  <c r="BK172" i="11"/>
  <c r="BK158" i="11"/>
  <c r="J155" i="11"/>
  <c r="J154" i="11"/>
  <c r="J141" i="11"/>
  <c r="BK374" i="11"/>
  <c r="BK369" i="11"/>
  <c r="J365" i="11"/>
  <c r="J362" i="11"/>
  <c r="BK355" i="11"/>
  <c r="BK347" i="11"/>
  <c r="BK329" i="11"/>
  <c r="J315" i="11"/>
  <c r="J308" i="11"/>
  <c r="J301" i="11"/>
  <c r="J297" i="11"/>
  <c r="J271" i="11"/>
  <c r="J229" i="11"/>
  <c r="J172" i="11"/>
  <c r="BK144" i="11"/>
  <c r="BK339" i="11"/>
  <c r="J321" i="11"/>
  <c r="BK301" i="11"/>
  <c r="BK297" i="11"/>
  <c r="J281" i="11"/>
  <c r="J253" i="11"/>
  <c r="J228" i="11"/>
  <c r="BK180" i="11"/>
  <c r="J150" i="11"/>
  <c r="J367" i="11"/>
  <c r="BK337" i="11"/>
  <c r="BK313" i="11"/>
  <c r="J299" i="11"/>
  <c r="BK281" i="11"/>
  <c r="BK247" i="11"/>
  <c r="J197" i="11"/>
  <c r="J144" i="11"/>
  <c r="BK364" i="11"/>
  <c r="J357" i="11"/>
  <c r="J323" i="11"/>
  <c r="J305" i="11"/>
  <c r="BK275" i="11"/>
  <c r="J247" i="11"/>
  <c r="BK179" i="11"/>
  <c r="J158" i="11"/>
  <c r="BK141" i="11"/>
  <c r="BK239" i="12"/>
  <c r="J228" i="12"/>
  <c r="BK208" i="12"/>
  <c r="J189" i="12"/>
  <c r="J171" i="12"/>
  <c r="BK152" i="12"/>
  <c r="J282" i="12"/>
  <c r="BK260" i="12"/>
  <c r="J239" i="12"/>
  <c r="BK216" i="12"/>
  <c r="BK189" i="12"/>
  <c r="J176" i="12"/>
  <c r="J152" i="12"/>
  <c r="J142" i="12"/>
  <c r="J279" i="12"/>
  <c r="J253" i="12"/>
  <c r="BK231" i="12"/>
  <c r="BK176" i="12"/>
  <c r="BK146" i="12"/>
  <c r="J288" i="12"/>
  <c r="BK253" i="12"/>
  <c r="BK213" i="12"/>
  <c r="J196" i="12"/>
  <c r="J161" i="12"/>
  <c r="BK256" i="12"/>
  <c r="BK242" i="12"/>
  <c r="J210" i="12"/>
  <c r="J192" i="12"/>
  <c r="J165" i="12"/>
  <c r="BK284" i="12"/>
  <c r="BK267" i="12"/>
  <c r="J256" i="12"/>
  <c r="J242" i="12"/>
  <c r="J205" i="12"/>
  <c r="BK188" i="12"/>
  <c r="BK179" i="12"/>
  <c r="J162" i="12"/>
  <c r="BK268" i="13"/>
  <c r="J259" i="13"/>
  <c r="BK252" i="13"/>
  <c r="J241" i="13"/>
  <c r="J235" i="13"/>
  <c r="J232" i="13"/>
  <c r="J224" i="13"/>
  <c r="J220" i="13"/>
  <c r="BK215" i="13"/>
  <c r="BK213" i="13"/>
  <c r="J210" i="13"/>
  <c r="BK206" i="13"/>
  <c r="BK195" i="13"/>
  <c r="J189" i="13"/>
  <c r="BK185" i="13"/>
  <c r="BK179" i="13"/>
  <c r="BK176" i="13"/>
  <c r="BK172" i="13"/>
  <c r="J166" i="13"/>
  <c r="J163" i="13"/>
  <c r="J156" i="13"/>
  <c r="J152" i="13"/>
  <c r="J147" i="13"/>
  <c r="BK137" i="13"/>
  <c r="BK265" i="13"/>
  <c r="BK260" i="13"/>
  <c r="J256" i="13"/>
  <c r="J251" i="13"/>
  <c r="J246" i="13"/>
  <c r="BK243" i="13"/>
  <c r="J233" i="13"/>
  <c r="BK227" i="13"/>
  <c r="BK222" i="13"/>
  <c r="J214" i="13"/>
  <c r="BK208" i="13"/>
  <c r="J200" i="13"/>
  <c r="J198" i="13"/>
  <c r="BK191" i="13"/>
  <c r="J183" i="13"/>
  <c r="BK174" i="13"/>
  <c r="J162" i="13"/>
  <c r="BK159" i="13"/>
  <c r="BK151" i="13"/>
  <c r="J146" i="13"/>
  <c r="J138" i="13"/>
  <c r="J255" i="13"/>
  <c r="J249" i="13"/>
  <c r="BK248" i="13"/>
  <c r="BK244" i="13"/>
  <c r="BK240" i="13"/>
  <c r="J237" i="13"/>
  <c r="BK235" i="13"/>
  <c r="J229" i="13"/>
  <c r="BK219" i="13"/>
  <c r="J215" i="13"/>
  <c r="J205" i="13"/>
  <c r="BK202" i="13"/>
  <c r="BK198" i="13"/>
  <c r="BK187" i="13"/>
  <c r="BK182" i="13"/>
  <c r="J172" i="13"/>
  <c r="BK152" i="13"/>
  <c r="J141" i="13"/>
  <c r="BK263" i="13"/>
  <c r="J252" i="13"/>
  <c r="BK246" i="13"/>
  <c r="BK239" i="13"/>
  <c r="J222" i="13"/>
  <c r="BK211" i="13"/>
  <c r="J207" i="13"/>
  <c r="J201" i="13"/>
  <c r="J192" i="13"/>
  <c r="BK183" i="13"/>
  <c r="J180" i="13"/>
  <c r="BK171" i="13"/>
  <c r="BK163" i="13"/>
  <c r="J158" i="13"/>
  <c r="BK147" i="13"/>
  <c r="BK141" i="13"/>
  <c r="J137" i="13"/>
  <c r="J132" i="13"/>
  <c r="BK215" i="14"/>
  <c r="J206" i="14"/>
  <c r="J188" i="14"/>
  <c r="J181" i="14"/>
  <c r="BK173" i="14"/>
  <c r="BK169" i="14"/>
  <c r="BK161" i="14"/>
  <c r="J142" i="14"/>
  <c r="J223" i="14"/>
  <c r="J218" i="14"/>
  <c r="J211" i="14"/>
  <c r="J204" i="14"/>
  <c r="J196" i="14"/>
  <c r="BK188" i="14"/>
  <c r="BK160" i="14"/>
  <c r="J141" i="14"/>
  <c r="J224" i="14"/>
  <c r="J210" i="14"/>
  <c r="J199" i="14"/>
  <c r="J192" i="14"/>
  <c r="BK185" i="14"/>
  <c r="J175" i="14"/>
  <c r="BK166" i="14"/>
  <c r="BK152" i="14"/>
  <c r="BK142" i="14"/>
  <c r="BK226" i="14"/>
  <c r="J216" i="14"/>
  <c r="J209" i="14"/>
  <c r="J202" i="14"/>
  <c r="BK200" i="14"/>
  <c r="J185" i="14"/>
  <c r="BK171" i="14"/>
  <c r="BK164" i="14"/>
  <c r="J150" i="14"/>
  <c r="J182" i="14"/>
  <c r="BK168" i="14"/>
  <c r="J161" i="14"/>
  <c r="J149" i="14"/>
  <c r="J180" i="14"/>
  <c r="J170" i="14"/>
  <c r="BK156" i="14"/>
  <c r="BK138" i="14"/>
  <c r="BK161" i="15"/>
  <c r="BK150" i="15"/>
  <c r="BK145" i="15"/>
  <c r="BK207" i="15"/>
  <c r="BK201" i="15"/>
  <c r="J192" i="15"/>
  <c r="J186" i="15"/>
  <c r="BK180" i="15"/>
  <c r="BK170" i="15"/>
  <c r="J156" i="15"/>
  <c r="BK142" i="15"/>
  <c r="BK205" i="15"/>
  <c r="BK198" i="15"/>
  <c r="BK187" i="15"/>
  <c r="J179" i="15"/>
  <c r="J175" i="15"/>
  <c r="J166" i="15"/>
  <c r="BK160" i="15"/>
  <c r="BK156" i="15"/>
  <c r="J149" i="15"/>
  <c r="BK140" i="15"/>
  <c r="J201" i="15"/>
  <c r="BK196" i="15"/>
  <c r="J190" i="15"/>
  <c r="J185" i="15"/>
  <c r="J181" i="15"/>
  <c r="BK175" i="15"/>
  <c r="J170" i="15"/>
  <c r="J164" i="15"/>
  <c r="J157" i="15"/>
  <c r="BK147" i="15"/>
  <c r="J142" i="15"/>
  <c r="BK161" i="16"/>
  <c r="BK154" i="16"/>
  <c r="J151" i="16"/>
  <c r="J169" i="16"/>
  <c r="BK159" i="16"/>
  <c r="BK153" i="16"/>
  <c r="BK148" i="16"/>
  <c r="BK144" i="16"/>
  <c r="BK134" i="16"/>
  <c r="J168" i="16"/>
  <c r="J160" i="16"/>
  <c r="BK150" i="16"/>
  <c r="BK143" i="16"/>
  <c r="BK169" i="16"/>
  <c r="J159" i="16"/>
  <c r="J148" i="16"/>
  <c r="J143" i="16"/>
  <c r="J138" i="16"/>
  <c r="BK125" i="17"/>
  <c r="F37" i="17"/>
  <c r="BB114" i="1" s="1"/>
  <c r="BK189" i="18"/>
  <c r="J173" i="18"/>
  <c r="BK164" i="18"/>
  <c r="J155" i="18"/>
  <c r="J145" i="18"/>
  <c r="BK185" i="18"/>
  <c r="BK171" i="18"/>
  <c r="J167" i="18"/>
  <c r="BK157" i="18"/>
  <c r="J142" i="18"/>
  <c r="J187" i="18"/>
  <c r="BK168" i="18"/>
  <c r="BK161" i="18"/>
  <c r="J148" i="18"/>
  <c r="BK139" i="18"/>
  <c r="J178" i="18"/>
  <c r="J171" i="18"/>
  <c r="BK158" i="18"/>
  <c r="J149" i="18"/>
  <c r="J189" i="18"/>
  <c r="J177" i="18"/>
  <c r="J166" i="18"/>
  <c r="BK156" i="18"/>
  <c r="J140" i="18"/>
  <c r="J379" i="19"/>
  <c r="J355" i="19"/>
  <c r="BK335" i="19"/>
  <c r="BK298" i="19"/>
  <c r="J289" i="19"/>
  <c r="J247" i="19"/>
  <c r="J232" i="19"/>
  <c r="J215" i="19"/>
  <c r="J203" i="19"/>
  <c r="J175" i="19"/>
  <c r="J148" i="19"/>
  <c r="J368" i="19"/>
  <c r="J352" i="19"/>
  <c r="J337" i="19"/>
  <c r="BK316" i="19"/>
  <c r="J271" i="19"/>
  <c r="BK218" i="19"/>
  <c r="BK192" i="19"/>
  <c r="BK156" i="19"/>
  <c r="BK199" i="19"/>
  <c r="J156" i="19"/>
  <c r="BK146" i="19"/>
  <c r="BK365" i="19"/>
  <c r="BK346" i="19"/>
  <c r="J313" i="19"/>
  <c r="BK277" i="19"/>
  <c r="BK251" i="19"/>
  <c r="BK231" i="19"/>
  <c r="J206" i="19"/>
  <c r="J185" i="19"/>
  <c r="BK165" i="19"/>
  <c r="BK138" i="19"/>
  <c r="J359" i="19"/>
  <c r="BK328" i="19"/>
  <c r="J286" i="19"/>
  <c r="J263" i="19"/>
  <c r="BK247" i="19"/>
  <c r="BK223" i="19"/>
  <c r="BK209" i="19"/>
  <c r="BK148" i="19"/>
  <c r="J301" i="19"/>
  <c r="BK268" i="19"/>
  <c r="BK254" i="19"/>
  <c r="BK232" i="19"/>
  <c r="J189" i="19"/>
  <c r="BK141" i="19"/>
  <c r="BK137" i="20"/>
  <c r="J175" i="20"/>
  <c r="BK163" i="20"/>
  <c r="BK145" i="20"/>
  <c r="BK132" i="20"/>
  <c r="BK129" i="20"/>
  <c r="J150" i="20"/>
  <c r="J140" i="20"/>
  <c r="BK157" i="20"/>
  <c r="J148" i="20"/>
  <c r="F39" i="21"/>
  <c r="BD120" i="1" s="1"/>
  <c r="BD119" i="1" s="1"/>
  <c r="J212" i="2"/>
  <c r="J189" i="2"/>
  <c r="J178" i="2"/>
  <c r="BK156" i="2"/>
  <c r="J142" i="2"/>
  <c r="AS117" i="1"/>
  <c r="J210" i="2"/>
  <c r="J201" i="2"/>
  <c r="BK198" i="2"/>
  <c r="BK173" i="2"/>
  <c r="J162" i="2"/>
  <c r="BK136" i="2"/>
  <c r="J208" i="2"/>
  <c r="BK197" i="2"/>
  <c r="BK188" i="2"/>
  <c r="J171" i="2"/>
  <c r="J156" i="2"/>
  <c r="AS110" i="1"/>
  <c r="J175" i="2"/>
  <c r="J166" i="2"/>
  <c r="J144" i="2"/>
  <c r="J205" i="2"/>
  <c r="J195" i="2"/>
  <c r="BK167" i="2"/>
  <c r="J154" i="2"/>
  <c r="BK144" i="2"/>
  <c r="BK183" i="2"/>
  <c r="BK176" i="2"/>
  <c r="BK162" i="2"/>
  <c r="BK154" i="2"/>
  <c r="BK139" i="2"/>
  <c r="J172" i="3"/>
  <c r="J160" i="3"/>
  <c r="BK156" i="3"/>
  <c r="BK145" i="3"/>
  <c r="J177" i="3"/>
  <c r="BK170" i="3"/>
  <c r="BK157" i="3"/>
  <c r="J135" i="3"/>
  <c r="J187" i="3"/>
  <c r="J175" i="3"/>
  <c r="BK159" i="3"/>
  <c r="J150" i="3"/>
  <c r="BK134" i="3"/>
  <c r="J182" i="3"/>
  <c r="BK164" i="3"/>
  <c r="BK155" i="3"/>
  <c r="BK141" i="3"/>
  <c r="BK135" i="3"/>
  <c r="BK130" i="3"/>
  <c r="J174" i="3"/>
  <c r="BK161" i="3"/>
  <c r="J139" i="3"/>
  <c r="BK188" i="4"/>
  <c r="BK146" i="4"/>
  <c r="J205" i="4"/>
  <c r="BK197" i="4"/>
  <c r="J181" i="4"/>
  <c r="J164" i="4"/>
  <c r="BK152" i="4"/>
  <c r="BK206" i="4"/>
  <c r="BK185" i="4"/>
  <c r="BK156" i="4"/>
  <c r="BK138" i="4"/>
  <c r="BK195" i="4"/>
  <c r="BK182" i="4"/>
  <c r="J168" i="4"/>
  <c r="J150" i="4"/>
  <c r="J198" i="4"/>
  <c r="BK147" i="4"/>
  <c r="J165" i="4"/>
  <c r="J145" i="4"/>
  <c r="J143" i="4"/>
  <c r="J138" i="4"/>
  <c r="BK185" i="5"/>
  <c r="J171" i="5"/>
  <c r="BK159" i="5"/>
  <c r="BK149" i="5"/>
  <c r="BK183" i="5"/>
  <c r="BK177" i="5"/>
  <c r="BK168" i="5"/>
  <c r="J195" i="5"/>
  <c r="J152" i="5"/>
  <c r="BK132" i="5"/>
  <c r="J188" i="5"/>
  <c r="J176" i="5"/>
  <c r="BK199" i="5"/>
  <c r="BK188" i="5"/>
  <c r="BK182" i="5"/>
  <c r="J177" i="5"/>
  <c r="J158" i="5"/>
  <c r="J146" i="5"/>
  <c r="BK175" i="5"/>
  <c r="BK153" i="5"/>
  <c r="J135" i="5"/>
  <c r="J217" i="6"/>
  <c r="J204" i="6"/>
  <c r="J183" i="6"/>
  <c r="J165" i="6"/>
  <c r="J149" i="6"/>
  <c r="J137" i="6"/>
  <c r="BK231" i="6"/>
  <c r="J213" i="6"/>
  <c r="J194" i="6"/>
  <c r="J156" i="6"/>
  <c r="BK149" i="6"/>
  <c r="J145" i="6"/>
  <c r="BK137" i="6"/>
  <c r="J190" i="6"/>
  <c r="J177" i="6"/>
  <c r="BK233" i="6"/>
  <c r="J225" i="6"/>
  <c r="BK207" i="6"/>
  <c r="BK197" i="6"/>
  <c r="BK165" i="6"/>
  <c r="BK156" i="6"/>
  <c r="J146" i="7"/>
  <c r="J281" i="7"/>
  <c r="J247" i="7"/>
  <c r="J213" i="7"/>
  <c r="J197" i="7"/>
  <c r="BK160" i="7"/>
  <c r="J151" i="7"/>
  <c r="BK278" i="7"/>
  <c r="J235" i="7"/>
  <c r="J208" i="7"/>
  <c r="BK192" i="7"/>
  <c r="J160" i="7"/>
  <c r="BK143" i="7"/>
  <c r="J287" i="7"/>
  <c r="BK276" i="7"/>
  <c r="J269" i="7"/>
  <c r="J254" i="7"/>
  <c r="BK214" i="7"/>
  <c r="J180" i="7"/>
  <c r="J165" i="7"/>
  <c r="BK139" i="7"/>
  <c r="BK281" i="7"/>
  <c r="J266" i="7"/>
  <c r="J262" i="7"/>
  <c r="BK229" i="7"/>
  <c r="J183" i="7"/>
  <c r="BK151" i="7"/>
  <c r="J299" i="8"/>
  <c r="J261" i="8"/>
  <c r="J230" i="8"/>
  <c r="J213" i="8"/>
  <c r="BK173" i="8"/>
  <c r="J150" i="8"/>
  <c r="BK324" i="8"/>
  <c r="J303" i="8"/>
  <c r="BK294" i="8"/>
  <c r="BK261" i="8"/>
  <c r="BK253" i="8"/>
  <c r="J246" i="8"/>
  <c r="BK222" i="8"/>
  <c r="BK210" i="8"/>
  <c r="BK186" i="8"/>
  <c r="BK181" i="8"/>
  <c r="BK143" i="8"/>
  <c r="J315" i="8"/>
  <c r="J291" i="8"/>
  <c r="BK271" i="8"/>
  <c r="J238" i="8"/>
  <c r="J215" i="8"/>
  <c r="J188" i="8"/>
  <c r="BK167" i="8"/>
  <c r="BK157" i="8"/>
  <c r="J143" i="8"/>
  <c r="BK349" i="8"/>
  <c r="J340" i="8"/>
  <c r="J331" i="8"/>
  <c r="J318" i="8"/>
  <c r="BK276" i="8"/>
  <c r="BK225" i="8"/>
  <c r="J183" i="8"/>
  <c r="J167" i="8"/>
  <c r="BK160" i="8"/>
  <c r="J327" i="8"/>
  <c r="J294" i="8"/>
  <c r="BK273" i="8"/>
  <c r="J249" i="8"/>
  <c r="J225" i="8"/>
  <c r="J210" i="8"/>
  <c r="BK193" i="8"/>
  <c r="J162" i="8"/>
  <c r="BK340" i="8"/>
  <c r="BK318" i="8"/>
  <c r="J306" i="8"/>
  <c r="BK282" i="8"/>
  <c r="BK258" i="8"/>
  <c r="BK242" i="8"/>
  <c r="BK215" i="8"/>
  <c r="J173" i="8"/>
  <c r="BK165" i="8"/>
  <c r="BK188" i="9"/>
  <c r="BK170" i="9"/>
  <c r="BK156" i="9"/>
  <c r="J195" i="9"/>
  <c r="BK169" i="9"/>
  <c r="BK164" i="9"/>
  <c r="BK209" i="9"/>
  <c r="BK195" i="9"/>
  <c r="BK177" i="9"/>
  <c r="BK205" i="9"/>
  <c r="BK168" i="9"/>
  <c r="J209" i="9"/>
  <c r="J191" i="9"/>
  <c r="J170" i="9"/>
  <c r="BK208" i="9"/>
  <c r="J186" i="9"/>
  <c r="BK171" i="9"/>
  <c r="BK137" i="9"/>
  <c r="BK395" i="10"/>
  <c r="J371" i="10"/>
  <c r="J358" i="10"/>
  <c r="J306" i="10"/>
  <c r="BK255" i="10"/>
  <c r="BK237" i="10"/>
  <c r="BK391" i="10"/>
  <c r="J344" i="10"/>
  <c r="BK306" i="10"/>
  <c r="J227" i="10"/>
  <c r="BK198" i="10"/>
  <c r="J177" i="10"/>
  <c r="J405" i="10"/>
  <c r="BK371" i="10"/>
  <c r="BK330" i="10"/>
  <c r="BK276" i="10"/>
  <c r="J231" i="10"/>
  <c r="BK183" i="10"/>
  <c r="J330" i="10"/>
  <c r="J300" i="10"/>
  <c r="J237" i="10"/>
  <c r="BK204" i="10"/>
  <c r="BK134" i="10"/>
  <c r="J395" i="10"/>
  <c r="J359" i="10"/>
  <c r="J307" i="10"/>
  <c r="J228" i="10"/>
  <c r="BK186" i="10"/>
  <c r="BK358" i="10"/>
  <c r="BK318" i="10"/>
  <c r="BK275" i="10"/>
  <c r="J243" i="10"/>
  <c r="BK228" i="10"/>
  <c r="J207" i="10"/>
  <c r="J186" i="10"/>
  <c r="J134" i="10"/>
  <c r="J369" i="11"/>
  <c r="J364" i="11"/>
  <c r="J337" i="11"/>
  <c r="BK308" i="11"/>
  <c r="BK273" i="11"/>
  <c r="BK250" i="11"/>
  <c r="BK230" i="11"/>
  <c r="J179" i="11"/>
  <c r="BK278" i="11"/>
  <c r="J261" i="11"/>
  <c r="J211" i="11"/>
  <c r="J153" i="11"/>
  <c r="J347" i="11"/>
  <c r="BK323" i="11"/>
  <c r="BK303" i="11"/>
  <c r="BK289" i="11"/>
  <c r="BK261" i="11"/>
  <c r="J230" i="11"/>
  <c r="J196" i="11"/>
  <c r="BK153" i="11"/>
  <c r="BK375" i="11"/>
  <c r="J355" i="11"/>
  <c r="J329" i="11"/>
  <c r="BK305" i="11"/>
  <c r="J289" i="11"/>
  <c r="BK263" i="11"/>
  <c r="J227" i="11"/>
  <c r="BK154" i="11"/>
  <c r="BK362" i="11"/>
  <c r="J339" i="11"/>
  <c r="J313" i="11"/>
  <c r="J303" i="11"/>
  <c r="J250" i="11"/>
  <c r="J180" i="11"/>
  <c r="BK150" i="11"/>
  <c r="BK263" i="12"/>
  <c r="BK233" i="12"/>
  <c r="J225" i="12"/>
  <c r="BK196" i="12"/>
  <c r="J181" i="12"/>
  <c r="BK293" i="12"/>
  <c r="J270" i="12"/>
  <c r="BK259" i="12"/>
  <c r="BK228" i="12"/>
  <c r="BK192" i="12"/>
  <c r="J179" i="12"/>
  <c r="BK158" i="12"/>
  <c r="J296" i="12"/>
  <c r="BK282" i="12"/>
  <c r="J267" i="12"/>
  <c r="BK236" i="12"/>
  <c r="J201" i="12"/>
  <c r="J158" i="12"/>
  <c r="J293" i="12"/>
  <c r="BK264" i="12"/>
  <c r="J219" i="12"/>
  <c r="BK210" i="12"/>
  <c r="BK181" i="12"/>
  <c r="BK277" i="12"/>
  <c r="J248" i="12"/>
  <c r="J216" i="12"/>
  <c r="J198" i="12"/>
  <c r="BK172" i="12"/>
  <c r="J149" i="12"/>
  <c r="BK270" i="12"/>
  <c r="J259" i="12"/>
  <c r="BK225" i="12"/>
  <c r="BK198" i="12"/>
  <c r="J184" i="12"/>
  <c r="J155" i="12"/>
  <c r="BK142" i="12"/>
  <c r="J265" i="13"/>
  <c r="BK256" i="13"/>
  <c r="J245" i="13"/>
  <c r="J238" i="13"/>
  <c r="BK233" i="13"/>
  <c r="BK225" i="13"/>
  <c r="J221" i="13"/>
  <c r="J217" i="13"/>
  <c r="BK214" i="13"/>
  <c r="J209" i="13"/>
  <c r="J203" i="13"/>
  <c r="J191" i="13"/>
  <c r="J187" i="13"/>
  <c r="BK180" i="13"/>
  <c r="J177" i="13"/>
  <c r="BK173" i="13"/>
  <c r="BK169" i="13"/>
  <c r="J164" i="13"/>
  <c r="BK157" i="13"/>
  <c r="BK154" i="13"/>
  <c r="BK149" i="13"/>
  <c r="BK144" i="13"/>
  <c r="BK138" i="13"/>
  <c r="J267" i="13"/>
  <c r="J263" i="13"/>
  <c r="J257" i="13"/>
  <c r="J254" i="13"/>
  <c r="J247" i="13"/>
  <c r="BK241" i="13"/>
  <c r="BK231" i="13"/>
  <c r="BK226" i="13"/>
  <c r="J219" i="13"/>
  <c r="J213" i="13"/>
  <c r="J206" i="13"/>
  <c r="BK201" i="13"/>
  <c r="BK196" i="13"/>
  <c r="J190" i="13"/>
  <c r="J176" i="13"/>
  <c r="BK170" i="13"/>
  <c r="J161" i="13"/>
  <c r="BK158" i="13"/>
  <c r="J150" i="13"/>
  <c r="BK143" i="13"/>
  <c r="BK258" i="13"/>
  <c r="J253" i="13"/>
  <c r="J250" i="13"/>
  <c r="BK245" i="13"/>
  <c r="BK242" i="13"/>
  <c r="BK238" i="13"/>
  <c r="BK236" i="13"/>
  <c r="J231" i="13"/>
  <c r="BK230" i="13"/>
  <c r="BK220" i="13"/>
  <c r="BK212" i="13"/>
  <c r="BK204" i="13"/>
  <c r="BK200" i="13"/>
  <c r="J197" i="13"/>
  <c r="BK188" i="13"/>
  <c r="J185" i="13"/>
  <c r="J173" i="13"/>
  <c r="BK167" i="13"/>
  <c r="J145" i="13"/>
  <c r="J133" i="13"/>
  <c r="BK257" i="13"/>
  <c r="J248" i="13"/>
  <c r="J242" i="13"/>
  <c r="BK234" i="13"/>
  <c r="J225" i="13"/>
  <c r="BK221" i="13"/>
  <c r="BK209" i="13"/>
  <c r="J204" i="13"/>
  <c r="BK193" i="13"/>
  <c r="J182" i="13"/>
  <c r="J178" i="13"/>
  <c r="J170" i="13"/>
  <c r="BK166" i="13"/>
  <c r="BK162" i="13"/>
  <c r="J157" i="13"/>
  <c r="J144" i="13"/>
  <c r="J136" i="13"/>
  <c r="BK136" i="13"/>
  <c r="J214" i="14"/>
  <c r="BK199" i="14"/>
  <c r="J187" i="14"/>
  <c r="J177" i="14"/>
  <c r="J171" i="14"/>
  <c r="J168" i="14"/>
  <c r="BK157" i="14"/>
  <c r="J143" i="14"/>
  <c r="J226" i="14"/>
  <c r="BK216" i="14"/>
  <c r="BK209" i="14"/>
  <c r="BK203" i="14"/>
  <c r="J198" i="14"/>
  <c r="J190" i="14"/>
  <c r="J163" i="14"/>
  <c r="J152" i="14"/>
  <c r="J219" i="14"/>
  <c r="BK211" i="14"/>
  <c r="J207" i="14"/>
  <c r="BK198" i="14"/>
  <c r="BK191" i="14"/>
  <c r="J183" i="14"/>
  <c r="BK154" i="14"/>
  <c r="J146" i="14"/>
  <c r="BK227" i="14"/>
  <c r="BK223" i="14"/>
  <c r="BK210" i="14"/>
  <c r="J203" i="14"/>
  <c r="BK197" i="14"/>
  <c r="BK190" i="14"/>
  <c r="J174" i="14"/>
  <c r="J184" i="14"/>
  <c r="BK179" i="14"/>
  <c r="J164" i="14"/>
  <c r="BK146" i="14"/>
  <c r="BK181" i="14"/>
  <c r="J176" i="14"/>
  <c r="BK158" i="14"/>
  <c r="BK143" i="14"/>
  <c r="J168" i="15"/>
  <c r="J152" i="15"/>
  <c r="BK139" i="15"/>
  <c r="BK206" i="15"/>
  <c r="J197" i="15"/>
  <c r="J188" i="15"/>
  <c r="BK181" i="15"/>
  <c r="J174" i="15"/>
  <c r="BK166" i="15"/>
  <c r="BK152" i="15"/>
  <c r="J206" i="15"/>
  <c r="J196" i="15"/>
  <c r="BK183" i="15"/>
  <c r="BK176" i="15"/>
  <c r="BK172" i="15"/>
  <c r="BK165" i="15"/>
  <c r="BK159" i="15"/>
  <c r="BK155" i="15"/>
  <c r="J147" i="15"/>
  <c r="J139" i="15"/>
  <c r="J203" i="15"/>
  <c r="BK197" i="15"/>
  <c r="BK192" i="15"/>
  <c r="J189" i="15"/>
  <c r="BK182" i="15"/>
  <c r="J176" i="15"/>
  <c r="BK169" i="15"/>
  <c r="BK163" i="15"/>
  <c r="J155" i="15"/>
  <c r="BK143" i="15"/>
  <c r="BK138" i="15"/>
  <c r="BK156" i="16"/>
  <c r="BK152" i="16"/>
  <c r="J134" i="16"/>
  <c r="BK164" i="16"/>
  <c r="J156" i="16"/>
  <c r="BK149" i="16"/>
  <c r="J145" i="16"/>
  <c r="BK138" i="16"/>
  <c r="BK167" i="16"/>
  <c r="BK157" i="16"/>
  <c r="J149" i="16"/>
  <c r="J139" i="16"/>
  <c r="BK168" i="16"/>
  <c r="J158" i="16"/>
  <c r="BK145" i="16"/>
  <c r="BK141" i="16"/>
  <c r="J131" i="16"/>
  <c r="J192" i="18"/>
  <c r="BK187" i="18"/>
  <c r="BK167" i="18"/>
  <c r="J158" i="18"/>
  <c r="BK148" i="18"/>
  <c r="BK190" i="18"/>
  <c r="J174" i="18"/>
  <c r="BK166" i="18"/>
  <c r="BK152" i="18"/>
  <c r="BK140" i="18"/>
  <c r="J172" i="18"/>
  <c r="BK163" i="18"/>
  <c r="J151" i="18"/>
  <c r="BK146" i="18"/>
  <c r="BK137" i="18"/>
  <c r="BK176" i="18"/>
  <c r="BK162" i="18"/>
  <c r="J156" i="18"/>
  <c r="BK145" i="18"/>
  <c r="BK192" i="18"/>
  <c r="BK179" i="18"/>
  <c r="BK173" i="18"/>
  <c r="J163" i="18"/>
  <c r="BK142" i="18"/>
  <c r="J138" i="18"/>
  <c r="BK373" i="19"/>
  <c r="BK337" i="19"/>
  <c r="J307" i="19"/>
  <c r="J292" i="19"/>
  <c r="BK256" i="19"/>
  <c r="J244" i="19"/>
  <c r="J231" i="19"/>
  <c r="BK213" i="19"/>
  <c r="J192" i="19"/>
  <c r="BK172" i="19"/>
  <c r="J165" i="19"/>
  <c r="BK142" i="19"/>
  <c r="BK363" i="19"/>
  <c r="J343" i="19"/>
  <c r="J331" i="19"/>
  <c r="BK313" i="19"/>
  <c r="BK244" i="19"/>
  <c r="J209" i="19"/>
  <c r="BK175" i="19"/>
  <c r="J142" i="19"/>
  <c r="BK188" i="19"/>
  <c r="BK153" i="19"/>
  <c r="BK368" i="19"/>
  <c r="J349" i="19"/>
  <c r="J319" i="19"/>
  <c r="J298" i="19"/>
  <c r="BK265" i="19"/>
  <c r="BK234" i="19"/>
  <c r="J226" i="19"/>
  <c r="BK198" i="19"/>
  <c r="BK182" i="19"/>
  <c r="BK159" i="19"/>
  <c r="J373" i="19"/>
  <c r="J346" i="19"/>
  <c r="BK321" i="19"/>
  <c r="J274" i="19"/>
  <c r="J251" i="19"/>
  <c r="BK228" i="19"/>
  <c r="J216" i="19"/>
  <c r="BK151" i="19"/>
  <c r="J304" i="19"/>
  <c r="J277" i="19"/>
  <c r="BK263" i="19"/>
  <c r="BK237" i="19"/>
  <c r="J223" i="19"/>
  <c r="J159" i="19"/>
  <c r="J132" i="20"/>
  <c r="BK172" i="20"/>
  <c r="J163" i="20"/>
  <c r="BK142" i="20"/>
  <c r="J172" i="20"/>
  <c r="J177" i="20"/>
  <c r="J142" i="20"/>
  <c r="BK177" i="20"/>
  <c r="BK140" i="20"/>
  <c r="J125" i="21"/>
  <c r="F37" i="21"/>
  <c r="BB120" i="1"/>
  <c r="BB119" i="1"/>
  <c r="J202" i="2"/>
  <c r="J187" i="2"/>
  <c r="BK163" i="2"/>
  <c r="BK150" i="2"/>
  <c r="BK134" i="2"/>
  <c r="AS95" i="1"/>
  <c r="J192" i="2"/>
  <c r="J165" i="2"/>
  <c r="BK151" i="2"/>
  <c r="BK140" i="2"/>
  <c r="BK213" i="2"/>
  <c r="J199" i="2"/>
  <c r="BK189" i="2"/>
  <c r="J170" i="2"/>
  <c r="J151" i="2"/>
  <c r="J213" i="2"/>
  <c r="J194" i="2"/>
  <c r="BK180" i="2"/>
  <c r="BK168" i="2"/>
  <c r="J157" i="2"/>
  <c r="J136" i="2"/>
  <c r="BK204" i="2"/>
  <c r="BK193" i="2"/>
  <c r="J161" i="2"/>
  <c r="J153" i="2"/>
  <c r="J141" i="2"/>
  <c r="J179" i="2"/>
  <c r="J172" i="2"/>
  <c r="J159" i="2"/>
  <c r="J143" i="2"/>
  <c r="BK175" i="3"/>
  <c r="J163" i="3"/>
  <c r="J148" i="3"/>
  <c r="BK188" i="3"/>
  <c r="BK176" i="3"/>
  <c r="BK165" i="3"/>
  <c r="BK147" i="3"/>
  <c r="J188" i="3"/>
  <c r="BK182" i="3"/>
  <c r="J166" i="3"/>
  <c r="J152" i="3"/>
  <c r="J145" i="3"/>
  <c r="J129" i="3"/>
  <c r="BK177" i="3"/>
  <c r="BK160" i="3"/>
  <c r="BK152" i="3"/>
  <c r="J140" i="3"/>
  <c r="J132" i="3"/>
  <c r="BK178" i="3"/>
  <c r="J169" i="3"/>
  <c r="J156" i="3"/>
  <c r="BK138" i="3"/>
  <c r="BK129" i="3"/>
  <c r="J175" i="4"/>
  <c r="BK144" i="4"/>
  <c r="J204" i="4"/>
  <c r="BK196" i="4"/>
  <c r="BK180" i="4"/>
  <c r="BK168" i="4"/>
  <c r="J139" i="4"/>
  <c r="J189" i="4"/>
  <c r="BK176" i="4"/>
  <c r="BK145" i="4"/>
  <c r="J185" i="4"/>
  <c r="BK174" i="4"/>
  <c r="BK154" i="4"/>
  <c r="J141" i="4"/>
  <c r="J194" i="4"/>
  <c r="BK140" i="4"/>
  <c r="BK194" i="4"/>
  <c r="J204" i="2"/>
  <c r="J197" i="2"/>
  <c r="BK179" i="2"/>
  <c r="BK153" i="2"/>
  <c r="J137" i="2"/>
  <c r="AS101" i="1"/>
  <c r="J177" i="2"/>
  <c r="J163" i="2"/>
  <c r="BK143" i="2"/>
  <c r="BK210" i="2"/>
  <c r="BK201" i="2"/>
  <c r="J180" i="2"/>
  <c r="J168" i="2"/>
  <c r="BK145" i="2"/>
  <c r="BK215" i="2"/>
  <c r="J196" i="2"/>
  <c r="BK184" i="2"/>
  <c r="J173" i="2"/>
  <c r="BK147" i="2"/>
  <c r="BK135" i="2"/>
  <c r="BK200" i="2"/>
  <c r="J182" i="2"/>
  <c r="BK157" i="2"/>
  <c r="J147" i="2"/>
  <c r="BK137" i="2"/>
  <c r="BK171" i="2"/>
  <c r="J160" i="2"/>
  <c r="J138" i="2"/>
  <c r="J164" i="3"/>
  <c r="BK149" i="3"/>
  <c r="BK139" i="3"/>
  <c r="J181" i="3"/>
  <c r="BK173" i="3"/>
  <c r="BK169" i="3"/>
  <c r="BK148" i="3"/>
  <c r="BK137" i="3"/>
  <c r="BK187" i="3"/>
  <c r="BK179" i="3"/>
  <c r="J173" i="3"/>
  <c r="BK154" i="3"/>
  <c r="BK146" i="3"/>
  <c r="J130" i="3"/>
  <c r="J165" i="3"/>
  <c r="J157" i="3"/>
  <c r="BK143" i="3"/>
  <c r="BK136" i="3"/>
  <c r="BK183" i="3"/>
  <c r="J170" i="3"/>
  <c r="BK163" i="3"/>
  <c r="J154" i="3"/>
  <c r="J131" i="3"/>
  <c r="J187" i="4"/>
  <c r="J155" i="4"/>
  <c r="J206" i="4"/>
  <c r="BK187" i="4"/>
  <c r="BK169" i="4"/>
  <c r="J158" i="4"/>
  <c r="BK143" i="4"/>
  <c r="J195" i="4"/>
  <c r="BK173" i="4"/>
  <c r="J152" i="4"/>
  <c r="BK205" i="4"/>
  <c r="BK184" i="4"/>
  <c r="J177" i="4"/>
  <c r="BK161" i="4"/>
  <c r="BK203" i="4"/>
  <c r="BK183" i="4"/>
  <c r="J197" i="4"/>
  <c r="J193" i="13"/>
  <c r="BK177" i="13"/>
  <c r="BK150" i="13"/>
  <c r="J135" i="13"/>
  <c r="J260" i="13"/>
  <c r="BK254" i="13"/>
  <c r="BK247" i="13"/>
  <c r="BK237" i="13"/>
  <c r="J226" i="13"/>
  <c r="BK224" i="13"/>
  <c r="BK216" i="13"/>
  <c r="BK203" i="13"/>
  <c r="J196" i="13"/>
  <c r="J186" i="13"/>
  <c r="BK175" i="13"/>
  <c r="BK168" i="13"/>
  <c r="BK164" i="13"/>
  <c r="J159" i="13"/>
  <c r="J154" i="13"/>
  <c r="J142" i="13"/>
  <c r="J149" i="13"/>
  <c r="BK133" i="13"/>
  <c r="BK217" i="14"/>
  <c r="BK212" i="14"/>
  <c r="J200" i="14"/>
  <c r="BK196" i="14"/>
  <c r="BK184" i="14"/>
  <c r="BK176" i="14"/>
  <c r="BK170" i="14"/>
  <c r="BK163" i="14"/>
  <c r="BK144" i="14"/>
  <c r="J227" i="14"/>
  <c r="BK214" i="14"/>
  <c r="BK205" i="14"/>
  <c r="J201" i="14"/>
  <c r="BK192" i="14"/>
  <c r="BK167" i="14"/>
  <c r="J151" i="14"/>
  <c r="J138" i="14"/>
  <c r="J217" i="14"/>
  <c r="BK208" i="14"/>
  <c r="J193" i="14"/>
  <c r="BK187" i="14"/>
  <c r="BK178" i="14"/>
  <c r="J172" i="14"/>
  <c r="J157" i="14"/>
  <c r="BK153" i="14"/>
  <c r="J145" i="14"/>
  <c r="BK224" i="14"/>
  <c r="J215" i="14"/>
  <c r="J208" i="14"/>
  <c r="BK201" i="14"/>
  <c r="BK193" i="14"/>
  <c r="J178" i="14"/>
  <c r="J169" i="14"/>
  <c r="J162" i="14"/>
  <c r="J139" i="14"/>
  <c r="BK183" i="14"/>
  <c r="BK175" i="14"/>
  <c r="BK162" i="14"/>
  <c r="J154" i="14"/>
  <c r="J144" i="14"/>
  <c r="J179" i="14"/>
  <c r="J160" i="14"/>
  <c r="BK149" i="14"/>
  <c r="BK137" i="14"/>
  <c r="J159" i="15"/>
  <c r="BK149" i="15"/>
  <c r="J138" i="15"/>
  <c r="BK204" i="15"/>
  <c r="BK199" i="15"/>
  <c r="BK189" i="15"/>
  <c r="BK185" i="15"/>
  <c r="BK179" i="15"/>
  <c r="J167" i="15"/>
  <c r="J153" i="15"/>
  <c r="J208" i="15"/>
  <c r="J200" i="15"/>
  <c r="J191" i="15"/>
  <c r="J182" i="15"/>
  <c r="BK174" i="15"/>
  <c r="BK164" i="15"/>
  <c r="BK158" i="15"/>
  <c r="J150" i="15"/>
  <c r="BK141" i="15"/>
  <c r="J205" i="15"/>
  <c r="BK200" i="15"/>
  <c r="J195" i="15"/>
  <c r="BK188" i="15"/>
  <c r="J184" i="15"/>
  <c r="J177" i="15"/>
  <c r="J172" i="15"/>
  <c r="BK168" i="15"/>
  <c r="J161" i="15"/>
  <c r="J154" i="15"/>
  <c r="J145" i="15"/>
  <c r="BK166" i="16"/>
  <c r="BK155" i="16"/>
  <c r="J140" i="16"/>
  <c r="J167" i="16"/>
  <c r="J157" i="16"/>
  <c r="BK151" i="16"/>
  <c r="BK147" i="16"/>
  <c r="BK142" i="16"/>
  <c r="J132" i="16"/>
  <c r="J165" i="16"/>
  <c r="J154" i="16"/>
  <c r="J147" i="16"/>
  <c r="J135" i="16"/>
  <c r="BK131" i="16"/>
  <c r="BK160" i="16"/>
  <c r="J146" i="16"/>
  <c r="J142" i="16"/>
  <c r="BK130" i="16"/>
  <c r="J125" i="17"/>
  <c r="F38" i="17"/>
  <c r="BC114" i="1" s="1"/>
  <c r="J182" i="18"/>
  <c r="J162" i="18"/>
  <c r="BK151" i="18"/>
  <c r="J143" i="18"/>
  <c r="BK182" i="18"/>
  <c r="J168" i="18"/>
  <c r="BK159" i="18"/>
  <c r="BK143" i="18"/>
  <c r="J135" i="18"/>
  <c r="J179" i="18"/>
  <c r="J164" i="18"/>
  <c r="BK153" i="18"/>
  <c r="J144" i="18"/>
  <c r="J188" i="18"/>
  <c r="J170" i="18"/>
  <c r="J157" i="18"/>
  <c r="BK144" i="18"/>
  <c r="J190" i="18"/>
  <c r="J176" i="18"/>
  <c r="BK165" i="18"/>
  <c r="J152" i="18"/>
  <c r="J139" i="18"/>
  <c r="J376" i="19"/>
  <c r="BK343" i="19"/>
  <c r="BK304" i="19"/>
  <c r="BK286" i="19"/>
  <c r="J249" i="19"/>
  <c r="J237" i="19"/>
  <c r="J220" i="19"/>
  <c r="BK206" i="19"/>
  <c r="J182" i="19"/>
  <c r="J153" i="19"/>
  <c r="BK376" i="19"/>
  <c r="BK359" i="19"/>
  <c r="J340" i="19"/>
  <c r="J321" i="19"/>
  <c r="J281" i="19"/>
  <c r="J213" i="19"/>
  <c r="J188" i="19"/>
  <c r="BK150" i="19"/>
  <c r="BK379" i="19"/>
  <c r="BK168" i="19"/>
  <c r="J138" i="19"/>
  <c r="BK355" i="19"/>
  <c r="J324" i="19"/>
  <c r="BK301" i="19"/>
  <c r="BK295" i="19"/>
  <c r="BK242" i="19"/>
  <c r="J233" i="19"/>
  <c r="BK216" i="19"/>
  <c r="J172" i="19"/>
  <c r="BK145" i="19"/>
  <c r="J370" i="19"/>
  <c r="BK340" i="19"/>
  <c r="BK319" i="19"/>
  <c r="BK281" i="19"/>
  <c r="J254" i="19"/>
  <c r="J239" i="19"/>
  <c r="BK215" i="19"/>
  <c r="J145" i="19"/>
  <c r="BK283" i="19"/>
  <c r="J265" i="19"/>
  <c r="BK249" i="19"/>
  <c r="BK233" i="19"/>
  <c r="BK203" i="19"/>
  <c r="J150" i="19"/>
  <c r="J181" i="20"/>
  <c r="J129" i="20"/>
  <c r="BK166" i="20"/>
  <c r="J157" i="20"/>
  <c r="J133" i="20"/>
  <c r="J166" i="20"/>
  <c r="BK153" i="20"/>
  <c r="J137" i="20"/>
  <c r="J153" i="20"/>
  <c r="J145" i="20"/>
  <c r="BK169" i="20"/>
  <c r="J35" i="21"/>
  <c r="AV120" i="1" s="1"/>
  <c r="F94" i="2" l="1"/>
  <c r="P133" i="2"/>
  <c r="T148" i="2"/>
  <c r="BK186" i="2"/>
  <c r="J186" i="2"/>
  <c r="J105" i="2"/>
  <c r="P190" i="2"/>
  <c r="R207" i="2"/>
  <c r="R206" i="2"/>
  <c r="P128" i="3"/>
  <c r="P144" i="3"/>
  <c r="BK180" i="3"/>
  <c r="J180" i="3"/>
  <c r="J103" i="3" s="1"/>
  <c r="P184" i="3"/>
  <c r="BK137" i="4"/>
  <c r="J137" i="4"/>
  <c r="J100" i="4"/>
  <c r="P137" i="4"/>
  <c r="BK151" i="4"/>
  <c r="J151" i="4"/>
  <c r="J102" i="4"/>
  <c r="T151" i="4"/>
  <c r="T157" i="4"/>
  <c r="R163" i="4"/>
  <c r="P179" i="4"/>
  <c r="P186" i="4"/>
  <c r="T193" i="4"/>
  <c r="T192" i="4"/>
  <c r="P202" i="4"/>
  <c r="P131" i="5"/>
  <c r="BK142" i="5"/>
  <c r="J142" i="5"/>
  <c r="J102" i="5"/>
  <c r="P156" i="5"/>
  <c r="BK194" i="5"/>
  <c r="J194" i="5"/>
  <c r="J107" i="5" s="1"/>
  <c r="P168" i="6"/>
  <c r="P227" i="6"/>
  <c r="P226" i="6"/>
  <c r="BK132" i="7"/>
  <c r="J132" i="7"/>
  <c r="J102" i="7" s="1"/>
  <c r="BK186" i="7"/>
  <c r="J186" i="7" s="1"/>
  <c r="J103" i="7" s="1"/>
  <c r="BK280" i="7"/>
  <c r="J280" i="7"/>
  <c r="J106" i="7" s="1"/>
  <c r="P156" i="8"/>
  <c r="P221" i="8"/>
  <c r="R254" i="8"/>
  <c r="R272" i="8"/>
  <c r="BK311" i="8"/>
  <c r="J311" i="8" s="1"/>
  <c r="J112" i="8" s="1"/>
  <c r="P339" i="8"/>
  <c r="T133" i="9"/>
  <c r="BK179" i="9"/>
  <c r="J179" i="9"/>
  <c r="J106" i="9" s="1"/>
  <c r="R204" i="9"/>
  <c r="BK133" i="2"/>
  <c r="R148" i="2"/>
  <c r="R181" i="2"/>
  <c r="R190" i="2"/>
  <c r="T207" i="2"/>
  <c r="T206" i="2"/>
  <c r="BK144" i="3"/>
  <c r="J144" i="3" s="1"/>
  <c r="J102" i="3" s="1"/>
  <c r="T180" i="3"/>
  <c r="P151" i="4"/>
  <c r="BK157" i="4"/>
  <c r="J157" i="4" s="1"/>
  <c r="J103" i="4" s="1"/>
  <c r="BK163" i="4"/>
  <c r="J163" i="4"/>
  <c r="J106" i="4" s="1"/>
  <c r="T163" i="4"/>
  <c r="T179" i="4"/>
  <c r="T186" i="4"/>
  <c r="P193" i="4"/>
  <c r="P192" i="4"/>
  <c r="BK202" i="4"/>
  <c r="J202" i="4"/>
  <c r="J113" i="4" s="1"/>
  <c r="T202" i="4"/>
  <c r="R131" i="5"/>
  <c r="R142" i="5"/>
  <c r="T142" i="5"/>
  <c r="BK187" i="5"/>
  <c r="J187" i="5" s="1"/>
  <c r="J106" i="5" s="1"/>
  <c r="P194" i="5"/>
  <c r="BK133" i="6"/>
  <c r="J133" i="6" s="1"/>
  <c r="J102" i="6" s="1"/>
  <c r="BK168" i="6"/>
  <c r="J168" i="6" s="1"/>
  <c r="J103" i="6" s="1"/>
  <c r="R227" i="6"/>
  <c r="R226" i="6" s="1"/>
  <c r="T132" i="7"/>
  <c r="P280" i="7"/>
  <c r="P279" i="7" s="1"/>
  <c r="BK139" i="8"/>
  <c r="J139" i="8"/>
  <c r="J102" i="8" s="1"/>
  <c r="BK156" i="8"/>
  <c r="J156" i="8" s="1"/>
  <c r="J107" i="8" s="1"/>
  <c r="R221" i="8"/>
  <c r="BK272" i="8"/>
  <c r="J272" i="8" s="1"/>
  <c r="J110" i="8" s="1"/>
  <c r="P295" i="8"/>
  <c r="T295" i="8"/>
  <c r="BK339" i="8"/>
  <c r="J339" i="8"/>
  <c r="J113" i="8" s="1"/>
  <c r="R133" i="9"/>
  <c r="R132" i="9" s="1"/>
  <c r="R163" i="9"/>
  <c r="T179" i="9"/>
  <c r="P136" i="18"/>
  <c r="P133" i="18" s="1"/>
  <c r="P132" i="18" s="1"/>
  <c r="AU115" i="1" s="1"/>
  <c r="T150" i="18"/>
  <c r="R133" i="2"/>
  <c r="R132" i="2"/>
  <c r="T133" i="2"/>
  <c r="BK181" i="2"/>
  <c r="J181" i="2" s="1"/>
  <c r="J103" i="2" s="1"/>
  <c r="R186" i="2"/>
  <c r="R185" i="2"/>
  <c r="T186" i="2"/>
  <c r="P207" i="2"/>
  <c r="P206" i="2" s="1"/>
  <c r="R128" i="3"/>
  <c r="T128" i="3"/>
  <c r="BK184" i="3"/>
  <c r="J184" i="3" s="1"/>
  <c r="J104" i="3" s="1"/>
  <c r="BK156" i="5"/>
  <c r="J156" i="5" s="1"/>
  <c r="J103" i="5" s="1"/>
  <c r="P187" i="5"/>
  <c r="P186" i="5" s="1"/>
  <c r="R194" i="5"/>
  <c r="P133" i="6"/>
  <c r="P132" i="6" s="1"/>
  <c r="P131" i="6" s="1"/>
  <c r="AU102" i="1" s="1"/>
  <c r="T168" i="6"/>
  <c r="BK227" i="6"/>
  <c r="J227" i="6" s="1"/>
  <c r="J107" i="6" s="1"/>
  <c r="T186" i="7"/>
  <c r="R139" i="8"/>
  <c r="R138" i="8" s="1"/>
  <c r="R137" i="8" s="1"/>
  <c r="BK221" i="8"/>
  <c r="J221" i="8" s="1"/>
  <c r="J108" i="8" s="1"/>
  <c r="P254" i="8"/>
  <c r="T272" i="8"/>
  <c r="R311" i="8"/>
  <c r="R339" i="8"/>
  <c r="BK163" i="9"/>
  <c r="J163" i="9" s="1"/>
  <c r="J103" i="9" s="1"/>
  <c r="P179" i="9"/>
  <c r="P178" i="9" s="1"/>
  <c r="P204" i="9"/>
  <c r="P133" i="10"/>
  <c r="P132" i="10" s="1"/>
  <c r="BK179" i="10"/>
  <c r="J179" i="10"/>
  <c r="J105" i="10" s="1"/>
  <c r="T187" i="10"/>
  <c r="R329" i="10"/>
  <c r="BK137" i="11"/>
  <c r="J137" i="11"/>
  <c r="J102" i="11"/>
  <c r="R246" i="11"/>
  <c r="T252" i="11"/>
  <c r="T274" i="11"/>
  <c r="R282" i="11"/>
  <c r="BK300" i="11"/>
  <c r="J300" i="11"/>
  <c r="J109" i="11" s="1"/>
  <c r="R358" i="11"/>
  <c r="P368" i="11"/>
  <c r="R145" i="12"/>
  <c r="T151" i="12"/>
  <c r="T140" i="12" s="1"/>
  <c r="R175" i="12"/>
  <c r="R197" i="12"/>
  <c r="BK204" i="12"/>
  <c r="J204" i="12" s="1"/>
  <c r="J109" i="12" s="1"/>
  <c r="R204" i="12"/>
  <c r="R209" i="12"/>
  <c r="R232" i="12"/>
  <c r="T249" i="12"/>
  <c r="T278" i="12"/>
  <c r="R283" i="12"/>
  <c r="P292" i="12"/>
  <c r="BK131" i="13"/>
  <c r="J131" i="13"/>
  <c r="J99" i="13" s="1"/>
  <c r="R134" i="13"/>
  <c r="T140" i="13"/>
  <c r="P153" i="13"/>
  <c r="T194" i="13"/>
  <c r="T228" i="13"/>
  <c r="T262" i="13"/>
  <c r="T261" i="13" s="1"/>
  <c r="P266" i="13"/>
  <c r="P136" i="14"/>
  <c r="P135" i="14" s="1"/>
  <c r="P148" i="14"/>
  <c r="P155" i="14"/>
  <c r="BK186" i="14"/>
  <c r="J186" i="14"/>
  <c r="J106" i="14"/>
  <c r="BK194" i="14"/>
  <c r="J194" i="14"/>
  <c r="J107" i="14" s="1"/>
  <c r="R221" i="14"/>
  <c r="R220" i="14"/>
  <c r="P225" i="14"/>
  <c r="P137" i="15"/>
  <c r="BK148" i="15"/>
  <c r="J148" i="15" s="1"/>
  <c r="J105" i="15" s="1"/>
  <c r="R148" i="15"/>
  <c r="P162" i="15"/>
  <c r="BK173" i="15"/>
  <c r="J173" i="15"/>
  <c r="J107" i="15" s="1"/>
  <c r="R173" i="15"/>
  <c r="T178" i="15"/>
  <c r="BK194" i="15"/>
  <c r="BK193" i="15" s="1"/>
  <c r="J193" i="15" s="1"/>
  <c r="J109" i="15" s="1"/>
  <c r="T194" i="15"/>
  <c r="T193" i="15"/>
  <c r="T202" i="15"/>
  <c r="BK129" i="16"/>
  <c r="J129" i="16"/>
  <c r="J100" i="16" s="1"/>
  <c r="R129" i="16"/>
  <c r="R128" i="16"/>
  <c r="BK133" i="16"/>
  <c r="J133" i="16" s="1"/>
  <c r="J101" i="16" s="1"/>
  <c r="R133" i="16"/>
  <c r="R137" i="16"/>
  <c r="R136" i="16"/>
  <c r="R163" i="16"/>
  <c r="R162" i="16" s="1"/>
  <c r="BK147" i="18"/>
  <c r="J147" i="18" s="1"/>
  <c r="J102" i="18" s="1"/>
  <c r="BK150" i="18"/>
  <c r="J150" i="18"/>
  <c r="J103" i="18" s="1"/>
  <c r="BK154" i="18"/>
  <c r="J154" i="18" s="1"/>
  <c r="J104" i="18" s="1"/>
  <c r="P175" i="18"/>
  <c r="BK184" i="18"/>
  <c r="BK183" i="18" s="1"/>
  <c r="J183" i="18" s="1"/>
  <c r="J108" i="18" s="1"/>
  <c r="BK134" i="19"/>
  <c r="J134" i="19"/>
  <c r="J98" i="19"/>
  <c r="R158" i="19"/>
  <c r="BK178" i="19"/>
  <c r="J178" i="19" s="1"/>
  <c r="J100" i="19" s="1"/>
  <c r="BK202" i="19"/>
  <c r="J202" i="19"/>
  <c r="J101" i="19" s="1"/>
  <c r="R222" i="19"/>
  <c r="BK227" i="19"/>
  <c r="J227" i="19" s="1"/>
  <c r="J105" i="19" s="1"/>
  <c r="P250" i="19"/>
  <c r="P264" i="19"/>
  <c r="P282" i="19"/>
  <c r="P320" i="19"/>
  <c r="R336" i="19"/>
  <c r="T364" i="19"/>
  <c r="P369" i="19"/>
  <c r="BK128" i="20"/>
  <c r="J128" i="20"/>
  <c r="J100" i="20" s="1"/>
  <c r="P156" i="20"/>
  <c r="T162" i="20"/>
  <c r="R171" i="20"/>
  <c r="R127" i="20" s="1"/>
  <c r="R126" i="20" s="1"/>
  <c r="R133" i="10"/>
  <c r="R132" i="10"/>
  <c r="T179" i="10"/>
  <c r="P187" i="10"/>
  <c r="BK329" i="10"/>
  <c r="J329" i="10"/>
  <c r="J107" i="10" s="1"/>
  <c r="R137" i="11"/>
  <c r="R136" i="11" s="1"/>
  <c r="P246" i="11"/>
  <c r="R252" i="11"/>
  <c r="R274" i="11"/>
  <c r="T282" i="11"/>
  <c r="T300" i="11"/>
  <c r="P358" i="11"/>
  <c r="T368" i="11"/>
  <c r="P145" i="12"/>
  <c r="P140" i="12"/>
  <c r="P151" i="12"/>
  <c r="P175" i="12"/>
  <c r="T197" i="12"/>
  <c r="P204" i="12"/>
  <c r="T204" i="12"/>
  <c r="T209" i="12"/>
  <c r="T232" i="12"/>
  <c r="R249" i="12"/>
  <c r="R278" i="12"/>
  <c r="T283" i="12"/>
  <c r="R292" i="12"/>
  <c r="R131" i="13"/>
  <c r="BK134" i="13"/>
  <c r="J134" i="13"/>
  <c r="J100" i="13" s="1"/>
  <c r="BK140" i="13"/>
  <c r="J140" i="13"/>
  <c r="J102" i="13"/>
  <c r="T153" i="13"/>
  <c r="R194" i="13"/>
  <c r="R228" i="13"/>
  <c r="P262" i="13"/>
  <c r="P261" i="13"/>
  <c r="T266" i="13"/>
  <c r="R136" i="14"/>
  <c r="R135" i="14"/>
  <c r="T148" i="14"/>
  <c r="BK155" i="14"/>
  <c r="J155" i="14"/>
  <c r="J105" i="14"/>
  <c r="R186" i="14"/>
  <c r="T194" i="14"/>
  <c r="BK221" i="14"/>
  <c r="J221" i="14"/>
  <c r="J109" i="14"/>
  <c r="T221" i="14"/>
  <c r="T220" i="14" s="1"/>
  <c r="T225" i="14"/>
  <c r="T137" i="15"/>
  <c r="T148" i="15"/>
  <c r="T162" i="15"/>
  <c r="BK178" i="15"/>
  <c r="J178" i="15" s="1"/>
  <c r="J108" i="15" s="1"/>
  <c r="P178" i="15"/>
  <c r="R194" i="15"/>
  <c r="R193" i="15"/>
  <c r="P202" i="15"/>
  <c r="BK137" i="16"/>
  <c r="J137" i="16"/>
  <c r="J103" i="16" s="1"/>
  <c r="P137" i="16"/>
  <c r="P136" i="16"/>
  <c r="P163" i="16"/>
  <c r="P162" i="16" s="1"/>
  <c r="R136" i="18"/>
  <c r="R147" i="18"/>
  <c r="P150" i="18"/>
  <c r="T154" i="18"/>
  <c r="T175" i="18"/>
  <c r="P184" i="18"/>
  <c r="P183" i="18"/>
  <c r="P134" i="19"/>
  <c r="BK158" i="19"/>
  <c r="J158" i="19"/>
  <c r="J99" i="19"/>
  <c r="P178" i="19"/>
  <c r="P202" i="19"/>
  <c r="BK222" i="19"/>
  <c r="J222" i="19"/>
  <c r="J104" i="19"/>
  <c r="R227" i="19"/>
  <c r="R250" i="19"/>
  <c r="BK264" i="19"/>
  <c r="J264" i="19" s="1"/>
  <c r="J107" i="19" s="1"/>
  <c r="R282" i="19"/>
  <c r="T320" i="19"/>
  <c r="P336" i="19"/>
  <c r="R364" i="19"/>
  <c r="BK369" i="19"/>
  <c r="J369" i="19"/>
  <c r="J112" i="19"/>
  <c r="T128" i="20"/>
  <c r="R156" i="20"/>
  <c r="P162" i="20"/>
  <c r="T171" i="20"/>
  <c r="BK148" i="2"/>
  <c r="J148" i="2"/>
  <c r="J102" i="2"/>
  <c r="P181" i="2"/>
  <c r="P186" i="2"/>
  <c r="P185" i="2" s="1"/>
  <c r="T190" i="2"/>
  <c r="BK128" i="3"/>
  <c r="J128" i="3"/>
  <c r="J100" i="3" s="1"/>
  <c r="R144" i="3"/>
  <c r="P180" i="3"/>
  <c r="R184" i="3"/>
  <c r="T137" i="4"/>
  <c r="T136" i="4"/>
  <c r="R151" i="4"/>
  <c r="P157" i="4"/>
  <c r="R157" i="4"/>
  <c r="P163" i="4"/>
  <c r="P162" i="4"/>
  <c r="BK179" i="4"/>
  <c r="J179" i="4" s="1"/>
  <c r="J107" i="4" s="1"/>
  <c r="R179" i="4"/>
  <c r="R186" i="4"/>
  <c r="BK193" i="4"/>
  <c r="J193" i="4"/>
  <c r="J111" i="4" s="1"/>
  <c r="R202" i="4"/>
  <c r="T131" i="5"/>
  <c r="T156" i="5"/>
  <c r="R187" i="5"/>
  <c r="R186" i="5"/>
  <c r="T194" i="5"/>
  <c r="R168" i="6"/>
  <c r="T227" i="6"/>
  <c r="T226" i="6"/>
  <c r="R132" i="7"/>
  <c r="R186" i="7"/>
  <c r="T280" i="7"/>
  <c r="T279" i="7"/>
  <c r="P139" i="8"/>
  <c r="P138" i="8"/>
  <c r="T156" i="8"/>
  <c r="BK254" i="8"/>
  <c r="J254" i="8" s="1"/>
  <c r="J109" i="8" s="1"/>
  <c r="P272" i="8"/>
  <c r="R295" i="8"/>
  <c r="T311" i="8"/>
  <c r="P133" i="9"/>
  <c r="T163" i="9"/>
  <c r="BK204" i="9"/>
  <c r="J204" i="9" s="1"/>
  <c r="J107" i="9" s="1"/>
  <c r="T133" i="10"/>
  <c r="T132" i="10"/>
  <c r="R179" i="10"/>
  <c r="R187" i="10"/>
  <c r="R178" i="10" s="1"/>
  <c r="R131" i="10" s="1"/>
  <c r="P329" i="10"/>
  <c r="T137" i="11"/>
  <c r="T246" i="11"/>
  <c r="P252" i="11"/>
  <c r="P274" i="11"/>
  <c r="BK282" i="11"/>
  <c r="J282" i="11"/>
  <c r="J108" i="11"/>
  <c r="R300" i="11"/>
  <c r="T358" i="11"/>
  <c r="R368" i="11"/>
  <c r="T145" i="12"/>
  <c r="R151" i="12"/>
  <c r="R140" i="12" s="1"/>
  <c r="T175" i="12"/>
  <c r="P197" i="12"/>
  <c r="BK209" i="12"/>
  <c r="J209" i="12"/>
  <c r="J110" i="12"/>
  <c r="P209" i="12"/>
  <c r="P232" i="12"/>
  <c r="P249" i="12"/>
  <c r="P278" i="12"/>
  <c r="P283" i="12"/>
  <c r="BK292" i="12"/>
  <c r="J292" i="12"/>
  <c r="J115" i="12" s="1"/>
  <c r="P131" i="13"/>
  <c r="P134" i="13"/>
  <c r="P140" i="13"/>
  <c r="BK153" i="13"/>
  <c r="J153" i="13"/>
  <c r="J103" i="13" s="1"/>
  <c r="P194" i="13"/>
  <c r="P228" i="13"/>
  <c r="R262" i="13"/>
  <c r="R261" i="13"/>
  <c r="R266" i="13"/>
  <c r="T136" i="14"/>
  <c r="T135" i="14"/>
  <c r="R148" i="14"/>
  <c r="T155" i="14"/>
  <c r="T186" i="14"/>
  <c r="R194" i="14"/>
  <c r="P221" i="14"/>
  <c r="P220" i="14"/>
  <c r="R225" i="14"/>
  <c r="BK137" i="15"/>
  <c r="J137" i="15"/>
  <c r="J102" i="15"/>
  <c r="R137" i="15"/>
  <c r="P148" i="15"/>
  <c r="BK162" i="15"/>
  <c r="J162" i="15"/>
  <c r="J106" i="15"/>
  <c r="R162" i="15"/>
  <c r="P173" i="15"/>
  <c r="T173" i="15"/>
  <c r="R178" i="15"/>
  <c r="P194" i="15"/>
  <c r="P193" i="15"/>
  <c r="BK202" i="15"/>
  <c r="J202" i="15" s="1"/>
  <c r="J111" i="15" s="1"/>
  <c r="R202" i="15"/>
  <c r="P129" i="16"/>
  <c r="P128" i="16"/>
  <c r="T129" i="16"/>
  <c r="T128" i="16" s="1"/>
  <c r="P133" i="16"/>
  <c r="T137" i="16"/>
  <c r="T136" i="16"/>
  <c r="T163" i="16"/>
  <c r="T162" i="16"/>
  <c r="T136" i="18"/>
  <c r="T147" i="18"/>
  <c r="P154" i="18"/>
  <c r="BK175" i="18"/>
  <c r="J175" i="18"/>
  <c r="J105" i="18"/>
  <c r="R184" i="18"/>
  <c r="R183" i="18"/>
  <c r="T134" i="19"/>
  <c r="P158" i="19"/>
  <c r="R178" i="19"/>
  <c r="R202" i="19"/>
  <c r="P222" i="19"/>
  <c r="P227" i="19"/>
  <c r="BK250" i="19"/>
  <c r="J250" i="19"/>
  <c r="J106" i="19"/>
  <c r="R264" i="19"/>
  <c r="T282" i="19"/>
  <c r="R320" i="19"/>
  <c r="T336" i="19"/>
  <c r="P364" i="19"/>
  <c r="T369" i="19"/>
  <c r="P128" i="20"/>
  <c r="BK156" i="20"/>
  <c r="J156" i="20"/>
  <c r="J101" i="20" s="1"/>
  <c r="BK162" i="20"/>
  <c r="J162" i="20"/>
  <c r="J102" i="20"/>
  <c r="BK171" i="20"/>
  <c r="J171" i="20"/>
  <c r="J103" i="20" s="1"/>
  <c r="P148" i="2"/>
  <c r="T181" i="2"/>
  <c r="BK190" i="2"/>
  <c r="J190" i="2" s="1"/>
  <c r="J106" i="2" s="1"/>
  <c r="BK207" i="2"/>
  <c r="BK206" i="2"/>
  <c r="J206" i="2"/>
  <c r="J107" i="2"/>
  <c r="T144" i="3"/>
  <c r="R180" i="3"/>
  <c r="T184" i="3"/>
  <c r="R137" i="4"/>
  <c r="R136" i="4"/>
  <c r="BK186" i="4"/>
  <c r="J186" i="4" s="1"/>
  <c r="J108" i="4" s="1"/>
  <c r="R193" i="4"/>
  <c r="R192" i="4"/>
  <c r="BK131" i="5"/>
  <c r="J131" i="5"/>
  <c r="J100" i="5" s="1"/>
  <c r="P142" i="5"/>
  <c r="R156" i="5"/>
  <c r="T187" i="5"/>
  <c r="T186" i="5"/>
  <c r="R133" i="6"/>
  <c r="R132" i="6" s="1"/>
  <c r="R131" i="6" s="1"/>
  <c r="T133" i="6"/>
  <c r="T132" i="6"/>
  <c r="P132" i="7"/>
  <c r="P186" i="7"/>
  <c r="R280" i="7"/>
  <c r="R279" i="7"/>
  <c r="T139" i="8"/>
  <c r="T138" i="8"/>
  <c r="R156" i="8"/>
  <c r="R155" i="8"/>
  <c r="T221" i="8"/>
  <c r="T254" i="8"/>
  <c r="BK295" i="8"/>
  <c r="J295" i="8"/>
  <c r="J111" i="8"/>
  <c r="P311" i="8"/>
  <c r="T339" i="8"/>
  <c r="BK133" i="9"/>
  <c r="P163" i="9"/>
  <c r="R179" i="9"/>
  <c r="R178" i="9"/>
  <c r="T204" i="9"/>
  <c r="BK133" i="10"/>
  <c r="P179" i="10"/>
  <c r="BK187" i="10"/>
  <c r="J187" i="10"/>
  <c r="J106" i="10"/>
  <c r="T329" i="10"/>
  <c r="P137" i="11"/>
  <c r="P136" i="11" s="1"/>
  <c r="BK246" i="11"/>
  <c r="J246" i="11"/>
  <c r="J103" i="11"/>
  <c r="BK252" i="11"/>
  <c r="J252" i="11"/>
  <c r="J106" i="11" s="1"/>
  <c r="BK274" i="11"/>
  <c r="J274" i="11"/>
  <c r="J107" i="11"/>
  <c r="P282" i="11"/>
  <c r="P300" i="11"/>
  <c r="BK358" i="11"/>
  <c r="J358" i="11"/>
  <c r="J110" i="11"/>
  <c r="BK368" i="11"/>
  <c r="J368" i="11" s="1"/>
  <c r="J111" i="11" s="1"/>
  <c r="BK145" i="12"/>
  <c r="J145" i="12"/>
  <c r="J103" i="12"/>
  <c r="BK151" i="12"/>
  <c r="J151" i="12" s="1"/>
  <c r="J104" i="12" s="1"/>
  <c r="BK175" i="12"/>
  <c r="J175" i="12"/>
  <c r="J105" i="12"/>
  <c r="BK197" i="12"/>
  <c r="J197" i="12" s="1"/>
  <c r="J107" i="12" s="1"/>
  <c r="BK232" i="12"/>
  <c r="J232" i="12"/>
  <c r="J111" i="12"/>
  <c r="BK249" i="12"/>
  <c r="J249" i="12" s="1"/>
  <c r="J112" i="12" s="1"/>
  <c r="BK278" i="12"/>
  <c r="J278" i="12"/>
  <c r="J113" i="12"/>
  <c r="BK283" i="12"/>
  <c r="J283" i="12" s="1"/>
  <c r="J114" i="12" s="1"/>
  <c r="T292" i="12"/>
  <c r="T131" i="13"/>
  <c r="T134" i="13"/>
  <c r="R140" i="13"/>
  <c r="R139" i="13" s="1"/>
  <c r="R153" i="13"/>
  <c r="BK194" i="13"/>
  <c r="J194" i="13" s="1"/>
  <c r="J104" i="13" s="1"/>
  <c r="BK228" i="13"/>
  <c r="J228" i="13"/>
  <c r="J105" i="13" s="1"/>
  <c r="BK262" i="13"/>
  <c r="J262" i="13" s="1"/>
  <c r="J107" i="13" s="1"/>
  <c r="BK266" i="13"/>
  <c r="J266" i="13"/>
  <c r="J108" i="13" s="1"/>
  <c r="BK136" i="14"/>
  <c r="BK135" i="14" s="1"/>
  <c r="J135" i="14" s="1"/>
  <c r="J101" i="14" s="1"/>
  <c r="BK148" i="14"/>
  <c r="J148" i="14" s="1"/>
  <c r="J104" i="14" s="1"/>
  <c r="R155" i="14"/>
  <c r="P186" i="14"/>
  <c r="P194" i="14"/>
  <c r="BK225" i="14"/>
  <c r="J225" i="14" s="1"/>
  <c r="J110" i="14" s="1"/>
  <c r="T133" i="16"/>
  <c r="BK163" i="16"/>
  <c r="BK162" i="16" s="1"/>
  <c r="J162" i="16" s="1"/>
  <c r="J104" i="16" s="1"/>
  <c r="BK136" i="18"/>
  <c r="P147" i="18"/>
  <c r="R150" i="18"/>
  <c r="R154" i="18"/>
  <c r="R175" i="18"/>
  <c r="T184" i="18"/>
  <c r="T183" i="18"/>
  <c r="R134" i="19"/>
  <c r="R133" i="19"/>
  <c r="T158" i="19"/>
  <c r="T178" i="19"/>
  <c r="T202" i="19"/>
  <c r="T222" i="19"/>
  <c r="T227" i="19"/>
  <c r="T250" i="19"/>
  <c r="T264" i="19"/>
  <c r="BK282" i="19"/>
  <c r="J282" i="19" s="1"/>
  <c r="J108" i="19" s="1"/>
  <c r="BK320" i="19"/>
  <c r="J320" i="19"/>
  <c r="J109" i="19" s="1"/>
  <c r="BK336" i="19"/>
  <c r="J336" i="19" s="1"/>
  <c r="J110" i="19" s="1"/>
  <c r="BK364" i="19"/>
  <c r="J364" i="19"/>
  <c r="J111" i="19" s="1"/>
  <c r="R369" i="19"/>
  <c r="R128" i="20"/>
  <c r="T156" i="20"/>
  <c r="R162" i="20"/>
  <c r="P171" i="20"/>
  <c r="BK190" i="4"/>
  <c r="J190" i="4"/>
  <c r="J109" i="4" s="1"/>
  <c r="BK145" i="8"/>
  <c r="J145" i="8" s="1"/>
  <c r="J103" i="8" s="1"/>
  <c r="BK220" i="6"/>
  <c r="J220" i="6"/>
  <c r="J104" i="6" s="1"/>
  <c r="BK146" i="2"/>
  <c r="J146" i="2" s="1"/>
  <c r="J101" i="2" s="1"/>
  <c r="BK142" i="3"/>
  <c r="J142" i="3"/>
  <c r="J101" i="3" s="1"/>
  <c r="BK138" i="5"/>
  <c r="J138" i="5" s="1"/>
  <c r="J101" i="5" s="1"/>
  <c r="BK184" i="5"/>
  <c r="J184" i="5"/>
  <c r="J104" i="5" s="1"/>
  <c r="BK149" i="8"/>
  <c r="J149" i="8" s="1"/>
  <c r="J104" i="8" s="1"/>
  <c r="BK153" i="8"/>
  <c r="J153" i="8"/>
  <c r="J105" i="8" s="1"/>
  <c r="BK134" i="18"/>
  <c r="J134" i="18" s="1"/>
  <c r="J100" i="18" s="1"/>
  <c r="BK191" i="18"/>
  <c r="J191" i="18"/>
  <c r="J110" i="18" s="1"/>
  <c r="BK195" i="12"/>
  <c r="J195" i="12" s="1"/>
  <c r="J106" i="12" s="1"/>
  <c r="BK146" i="15"/>
  <c r="J146" i="15"/>
  <c r="J104" i="15" s="1"/>
  <c r="BK181" i="18"/>
  <c r="J181" i="18" s="1"/>
  <c r="J107" i="18" s="1"/>
  <c r="BK219" i="19"/>
  <c r="J219" i="19"/>
  <c r="J102" i="19" s="1"/>
  <c r="BK124" i="21"/>
  <c r="BK123" i="21" s="1"/>
  <c r="BK122" i="21" s="1"/>
  <c r="J122" i="21" s="1"/>
  <c r="J32" i="21" s="1"/>
  <c r="BK149" i="4"/>
  <c r="J149" i="4" s="1"/>
  <c r="J101" i="4" s="1"/>
  <c r="BK160" i="4"/>
  <c r="J160" i="4"/>
  <c r="J104" i="4" s="1"/>
  <c r="BK200" i="4"/>
  <c r="J200" i="4" s="1"/>
  <c r="J112" i="4" s="1"/>
  <c r="BK176" i="9"/>
  <c r="J176" i="9"/>
  <c r="J104" i="9" s="1"/>
  <c r="BK144" i="15"/>
  <c r="J144" i="15" s="1"/>
  <c r="J103" i="15" s="1"/>
  <c r="BK124" i="17"/>
  <c r="J124" i="17"/>
  <c r="J100" i="17" s="1"/>
  <c r="BK214" i="2"/>
  <c r="J214" i="2" s="1"/>
  <c r="J109" i="2" s="1"/>
  <c r="BK224" i="6"/>
  <c r="J224" i="6"/>
  <c r="J105" i="6" s="1"/>
  <c r="BK277" i="7"/>
  <c r="J277" i="7" s="1"/>
  <c r="J104" i="7" s="1"/>
  <c r="BK176" i="10"/>
  <c r="J176" i="10"/>
  <c r="J103" i="10" s="1"/>
  <c r="BK249" i="11"/>
  <c r="J249" i="11" s="1"/>
  <c r="J104" i="11" s="1"/>
  <c r="BK141" i="12"/>
  <c r="J141" i="12"/>
  <c r="J102" i="12" s="1"/>
  <c r="BK180" i="20"/>
  <c r="BK127" i="20" s="1"/>
  <c r="J127" i="20" s="1"/>
  <c r="J99" i="20" s="1"/>
  <c r="J91" i="21"/>
  <c r="J119" i="21"/>
  <c r="E85" i="21"/>
  <c r="BF125" i="21"/>
  <c r="BF160" i="20"/>
  <c r="J94" i="20"/>
  <c r="BF137" i="20"/>
  <c r="BF148" i="20"/>
  <c r="BF150" i="20"/>
  <c r="BF153" i="20"/>
  <c r="BF169" i="20"/>
  <c r="F94" i="20"/>
  <c r="BF139" i="20"/>
  <c r="BF142" i="20"/>
  <c r="BF157" i="20"/>
  <c r="E114" i="20"/>
  <c r="BF163" i="20"/>
  <c r="BF175" i="20"/>
  <c r="BF177" i="20"/>
  <c r="BF181" i="20"/>
  <c r="BK133" i="19"/>
  <c r="J133" i="19"/>
  <c r="J97" i="19" s="1"/>
  <c r="J91" i="20"/>
  <c r="BF129" i="20"/>
  <c r="BF132" i="20"/>
  <c r="BF133" i="20"/>
  <c r="BF140" i="20"/>
  <c r="BF145" i="20"/>
  <c r="BF166" i="20"/>
  <c r="BF172" i="20"/>
  <c r="E122" i="19"/>
  <c r="BF135" i="19"/>
  <c r="BF146" i="19"/>
  <c r="BF150" i="19"/>
  <c r="BF156" i="19"/>
  <c r="BF171" i="19"/>
  <c r="BF198" i="19"/>
  <c r="BF209" i="19"/>
  <c r="BF220" i="19"/>
  <c r="BF231" i="19"/>
  <c r="BF247" i="19"/>
  <c r="BF251" i="19"/>
  <c r="BF265" i="19"/>
  <c r="BF298" i="19"/>
  <c r="BF328" i="19"/>
  <c r="BF168" i="19"/>
  <c r="BF172" i="19"/>
  <c r="BF213" i="19"/>
  <c r="BF218" i="19"/>
  <c r="BF237" i="19"/>
  <c r="BF244" i="19"/>
  <c r="BF259" i="19"/>
  <c r="BF281" i="19"/>
  <c r="BF316" i="19"/>
  <c r="BF331" i="19"/>
  <c r="BF343" i="19"/>
  <c r="BF359" i="19"/>
  <c r="BF363" i="19"/>
  <c r="BF373" i="19"/>
  <c r="BF376" i="19"/>
  <c r="J136" i="18"/>
  <c r="J101" i="18" s="1"/>
  <c r="F92" i="19"/>
  <c r="J129" i="19"/>
  <c r="BF142" i="19"/>
  <c r="BF148" i="19"/>
  <c r="BF175" i="19"/>
  <c r="BF185" i="19"/>
  <c r="BF192" i="19"/>
  <c r="BF228" i="19"/>
  <c r="BF232" i="19"/>
  <c r="BF233" i="19"/>
  <c r="BF239" i="19"/>
  <c r="BF256" i="19"/>
  <c r="BF274" i="19"/>
  <c r="BF292" i="19"/>
  <c r="BF304" i="19"/>
  <c r="BF319" i="19"/>
  <c r="BF340" i="19"/>
  <c r="J126" i="19"/>
  <c r="BF159" i="19"/>
  <c r="BF182" i="19"/>
  <c r="BF206" i="19"/>
  <c r="BF138" i="19"/>
  <c r="BF151" i="19"/>
  <c r="BF153" i="19"/>
  <c r="BF199" i="19"/>
  <c r="BF216" i="19"/>
  <c r="BF226" i="19"/>
  <c r="BF242" i="19"/>
  <c r="BF268" i="19"/>
  <c r="BF271" i="19"/>
  <c r="BF277" i="19"/>
  <c r="BF286" i="19"/>
  <c r="BF307" i="19"/>
  <c r="BF324" i="19"/>
  <c r="BF337" i="19"/>
  <c r="BF346" i="19"/>
  <c r="BF349" i="19"/>
  <c r="BF355" i="19"/>
  <c r="BF141" i="19"/>
  <c r="BF145" i="19"/>
  <c r="BF165" i="19"/>
  <c r="BF179" i="19"/>
  <c r="BF188" i="19"/>
  <c r="BF189" i="19"/>
  <c r="BF203" i="19"/>
  <c r="BF212" i="19"/>
  <c r="BF215" i="19"/>
  <c r="BF223" i="19"/>
  <c r="BF234" i="19"/>
  <c r="BF249" i="19"/>
  <c r="BF254" i="19"/>
  <c r="BF263" i="19"/>
  <c r="BF283" i="19"/>
  <c r="BF289" i="19"/>
  <c r="BF295" i="19"/>
  <c r="BF301" i="19"/>
  <c r="BF313" i="19"/>
  <c r="BF321" i="19"/>
  <c r="BF335" i="19"/>
  <c r="BF352" i="19"/>
  <c r="BF365" i="19"/>
  <c r="BF368" i="19"/>
  <c r="BF370" i="19"/>
  <c r="BF379" i="19"/>
  <c r="J94" i="18"/>
  <c r="BF138" i="18"/>
  <c r="BF146" i="18"/>
  <c r="BF155" i="18"/>
  <c r="BF162" i="18"/>
  <c r="BF164" i="18"/>
  <c r="BF171" i="18"/>
  <c r="BF172" i="18"/>
  <c r="BF174" i="18"/>
  <c r="BF177" i="18"/>
  <c r="BF190" i="18"/>
  <c r="BF192" i="18"/>
  <c r="J126" i="18"/>
  <c r="BF141" i="18"/>
  <c r="BF143" i="18"/>
  <c r="BF153" i="18"/>
  <c r="BF161" i="18"/>
  <c r="BF173" i="18"/>
  <c r="BF182" i="18"/>
  <c r="BF188" i="18"/>
  <c r="BF189" i="18"/>
  <c r="BF135" i="18"/>
  <c r="BF140" i="18"/>
  <c r="BF145" i="18"/>
  <c r="BF148" i="18"/>
  <c r="BF158" i="18"/>
  <c r="BF160" i="18"/>
  <c r="BF167" i="18"/>
  <c r="BF176" i="18"/>
  <c r="BF178" i="18"/>
  <c r="BF185" i="18"/>
  <c r="E85" i="18"/>
  <c r="F94" i="18"/>
  <c r="BF139" i="18"/>
  <c r="BF156" i="18"/>
  <c r="BF159" i="18"/>
  <c r="BF165" i="18"/>
  <c r="BF166" i="18"/>
  <c r="BF168" i="18"/>
  <c r="BF170" i="18"/>
  <c r="BF187" i="18"/>
  <c r="BF137" i="18"/>
  <c r="BF142" i="18"/>
  <c r="BF144" i="18"/>
  <c r="BF149" i="18"/>
  <c r="BF151" i="18"/>
  <c r="BF152" i="18"/>
  <c r="BF157" i="18"/>
  <c r="BF163" i="18"/>
  <c r="BF169" i="18"/>
  <c r="BF179" i="18"/>
  <c r="BF186" i="18"/>
  <c r="BK136" i="16"/>
  <c r="J136" i="16" s="1"/>
  <c r="J102" i="16" s="1"/>
  <c r="E110" i="17"/>
  <c r="BF125" i="17"/>
  <c r="J91" i="17"/>
  <c r="J94" i="17"/>
  <c r="F94" i="17"/>
  <c r="BF130" i="16"/>
  <c r="BF132" i="16"/>
  <c r="BF135" i="16"/>
  <c r="BF146" i="16"/>
  <c r="BF157" i="16"/>
  <c r="BF159" i="16"/>
  <c r="BF161" i="16"/>
  <c r="BF165" i="16"/>
  <c r="BF169" i="16"/>
  <c r="J91" i="16"/>
  <c r="F94" i="16"/>
  <c r="J124" i="16"/>
  <c r="BF138" i="16"/>
  <c r="BF139" i="16"/>
  <c r="BF140" i="16"/>
  <c r="BF142" i="16"/>
  <c r="BF147" i="16"/>
  <c r="BF148" i="16"/>
  <c r="BF152" i="16"/>
  <c r="BF153" i="16"/>
  <c r="BF160" i="16"/>
  <c r="BF164" i="16"/>
  <c r="BF167" i="16"/>
  <c r="E85" i="16"/>
  <c r="BF134" i="16"/>
  <c r="BF141" i="16"/>
  <c r="BF143" i="16"/>
  <c r="BF144" i="16"/>
  <c r="BF150" i="16"/>
  <c r="BF151" i="16"/>
  <c r="BF154" i="16"/>
  <c r="BF155" i="16"/>
  <c r="BF156" i="16"/>
  <c r="BF158" i="16"/>
  <c r="BF166" i="16"/>
  <c r="BF168" i="16"/>
  <c r="BF131" i="16"/>
  <c r="BF145" i="16"/>
  <c r="BF149" i="16"/>
  <c r="J129" i="15"/>
  <c r="BF143" i="15"/>
  <c r="BF145" i="15"/>
  <c r="BF147" i="15"/>
  <c r="BF154" i="15"/>
  <c r="BF156" i="15"/>
  <c r="BF159" i="15"/>
  <c r="BF160" i="15"/>
  <c r="BF163" i="15"/>
  <c r="BF166" i="15"/>
  <c r="BF169" i="15"/>
  <c r="BF177" i="15"/>
  <c r="BF181" i="15"/>
  <c r="BF186" i="15"/>
  <c r="BF196" i="15"/>
  <c r="BF203" i="15"/>
  <c r="BF204" i="15"/>
  <c r="J136" i="14"/>
  <c r="J102" i="14" s="1"/>
  <c r="J96" i="15"/>
  <c r="BF138" i="15"/>
  <c r="BF141" i="15"/>
  <c r="BF149" i="15"/>
  <c r="BF153" i="15"/>
  <c r="BF161" i="15"/>
  <c r="BF165" i="15"/>
  <c r="BF168" i="15"/>
  <c r="BF170" i="15"/>
  <c r="BF171" i="15"/>
  <c r="BF172" i="15"/>
  <c r="BF179" i="15"/>
  <c r="BF180" i="15"/>
  <c r="BF184" i="15"/>
  <c r="BF185" i="15"/>
  <c r="BF187" i="15"/>
  <c r="BF188" i="15"/>
  <c r="BF198" i="15"/>
  <c r="BF200" i="15"/>
  <c r="BF207" i="15"/>
  <c r="E121" i="15"/>
  <c r="BF142" i="15"/>
  <c r="BF150" i="15"/>
  <c r="BF152" i="15"/>
  <c r="BF155" i="15"/>
  <c r="BF157" i="15"/>
  <c r="BF167" i="15"/>
  <c r="BF174" i="15"/>
  <c r="BF175" i="15"/>
  <c r="BF176" i="15"/>
  <c r="BF182" i="15"/>
  <c r="BF183" i="15"/>
  <c r="BF189" i="15"/>
  <c r="BF190" i="15"/>
  <c r="BF191" i="15"/>
  <c r="BF192" i="15"/>
  <c r="BF195" i="15"/>
  <c r="BF197" i="15"/>
  <c r="BF199" i="15"/>
  <c r="BF201" i="15"/>
  <c r="BF205" i="15"/>
  <c r="BF206" i="15"/>
  <c r="BF208" i="15"/>
  <c r="F96" i="15"/>
  <c r="BF139" i="15"/>
  <c r="BF140" i="15"/>
  <c r="BF151" i="15"/>
  <c r="BF158" i="15"/>
  <c r="BF164" i="15"/>
  <c r="E85" i="14"/>
  <c r="J96" i="14"/>
  <c r="BF139" i="14"/>
  <c r="BF140" i="14"/>
  <c r="BF144" i="14"/>
  <c r="BF153" i="14"/>
  <c r="BF160" i="14"/>
  <c r="BF163" i="14"/>
  <c r="BF165" i="14"/>
  <c r="BF167" i="14"/>
  <c r="BF179" i="14"/>
  <c r="BK139" i="13"/>
  <c r="J139" i="13" s="1"/>
  <c r="J101" i="13" s="1"/>
  <c r="BK261" i="13"/>
  <c r="J261" i="13"/>
  <c r="J106" i="13" s="1"/>
  <c r="BF149" i="14"/>
  <c r="BF151" i="14"/>
  <c r="BF156" i="14"/>
  <c r="BF157" i="14"/>
  <c r="BF158" i="14"/>
  <c r="BF168" i="14"/>
  <c r="BF171" i="14"/>
  <c r="BF173" i="14"/>
  <c r="BF178" i="14"/>
  <c r="BF141" i="14"/>
  <c r="BF150" i="14"/>
  <c r="BF154" i="14"/>
  <c r="BF162" i="14"/>
  <c r="BF166" i="14"/>
  <c r="BF170" i="14"/>
  <c r="BF174" i="14"/>
  <c r="BF180" i="14"/>
  <c r="BF181" i="14"/>
  <c r="BF185" i="14"/>
  <c r="BF188" i="14"/>
  <c r="BF191" i="14"/>
  <c r="BF193" i="14"/>
  <c r="BF200" i="14"/>
  <c r="BF208" i="14"/>
  <c r="BF209" i="14"/>
  <c r="BF214" i="14"/>
  <c r="BF215" i="14"/>
  <c r="BF226" i="14"/>
  <c r="BF161" i="14"/>
  <c r="BF164" i="14"/>
  <c r="BF176" i="14"/>
  <c r="BF177" i="14"/>
  <c r="BF182" i="14"/>
  <c r="BF192" i="14"/>
  <c r="BF202" i="14"/>
  <c r="BF206" i="14"/>
  <c r="BF207" i="14"/>
  <c r="BF213" i="14"/>
  <c r="BF216" i="14"/>
  <c r="BF218" i="14"/>
  <c r="BF219" i="14"/>
  <c r="BF222" i="14"/>
  <c r="BF227" i="14"/>
  <c r="BF142" i="14"/>
  <c r="BF143" i="14"/>
  <c r="BF145" i="14"/>
  <c r="BF146" i="14"/>
  <c r="BF189" i="14"/>
  <c r="BF195" i="14"/>
  <c r="BF197" i="14"/>
  <c r="BF201" i="14"/>
  <c r="BF211" i="14"/>
  <c r="BF217" i="14"/>
  <c r="J93" i="14"/>
  <c r="BF137" i="14"/>
  <c r="BF138" i="14"/>
  <c r="BF152" i="14"/>
  <c r="BF159" i="14"/>
  <c r="BF169" i="14"/>
  <c r="BF172" i="14"/>
  <c r="BF175" i="14"/>
  <c r="BF183" i="14"/>
  <c r="BF184" i="14"/>
  <c r="BF187" i="14"/>
  <c r="BF190" i="14"/>
  <c r="BF196" i="14"/>
  <c r="BF198" i="14"/>
  <c r="BF199" i="14"/>
  <c r="BF203" i="14"/>
  <c r="BF204" i="14"/>
  <c r="BF205" i="14"/>
  <c r="BF210" i="14"/>
  <c r="BF212" i="14"/>
  <c r="BF223" i="14"/>
  <c r="BF224" i="14"/>
  <c r="F94" i="13"/>
  <c r="BF133" i="13"/>
  <c r="BF135" i="13"/>
  <c r="BF136" i="13"/>
  <c r="BF141" i="13"/>
  <c r="BF146" i="13"/>
  <c r="E118" i="13"/>
  <c r="BF154" i="13"/>
  <c r="BF155" i="13"/>
  <c r="BF165" i="13"/>
  <c r="BF166" i="13"/>
  <c r="BF168" i="13"/>
  <c r="BF169" i="13"/>
  <c r="BF171" i="13"/>
  <c r="BF174" i="13"/>
  <c r="BF177" i="13"/>
  <c r="BF178" i="13"/>
  <c r="BF180" i="13"/>
  <c r="BF181" i="13"/>
  <c r="BF182" i="13"/>
  <c r="BF192" i="13"/>
  <c r="BF193" i="13"/>
  <c r="BF200" i="13"/>
  <c r="BF202" i="13"/>
  <c r="BF204" i="13"/>
  <c r="BF207" i="13"/>
  <c r="BF211" i="13"/>
  <c r="BF214" i="13"/>
  <c r="BF217" i="13"/>
  <c r="BF223" i="13"/>
  <c r="BF224" i="13"/>
  <c r="BF226" i="13"/>
  <c r="BF235" i="13"/>
  <c r="BF240" i="13"/>
  <c r="BF241" i="13"/>
  <c r="BF243" i="13"/>
  <c r="BF246" i="13"/>
  <c r="BF247" i="13"/>
  <c r="BF251" i="13"/>
  <c r="BF259" i="13"/>
  <c r="J94" i="13"/>
  <c r="BF132" i="13"/>
  <c r="BF142" i="13"/>
  <c r="BF151" i="13"/>
  <c r="BF152" i="13"/>
  <c r="BF157" i="13"/>
  <c r="BF167" i="13"/>
  <c r="BF173" i="13"/>
  <c r="BF184" i="13"/>
  <c r="BF185" i="13"/>
  <c r="BF196" i="13"/>
  <c r="BF201" i="13"/>
  <c r="BF203" i="13"/>
  <c r="BF208" i="13"/>
  <c r="BF209" i="13"/>
  <c r="BF210" i="13"/>
  <c r="BF213" i="13"/>
  <c r="BF227" i="13"/>
  <c r="BF230" i="13"/>
  <c r="BF245" i="13"/>
  <c r="BF248" i="13"/>
  <c r="BF249" i="13"/>
  <c r="BF254" i="13"/>
  <c r="BF258" i="13"/>
  <c r="BF260" i="13"/>
  <c r="BF263" i="13"/>
  <c r="J91" i="13"/>
  <c r="BF137" i="13"/>
  <c r="BF138" i="13"/>
  <c r="BF144" i="13"/>
  <c r="BF149" i="13"/>
  <c r="BF156" i="13"/>
  <c r="BF159" i="13"/>
  <c r="BF162" i="13"/>
  <c r="BF175" i="13"/>
  <c r="BF186" i="13"/>
  <c r="BF189" i="13"/>
  <c r="BF195" i="13"/>
  <c r="BF197" i="13"/>
  <c r="BF199" i="13"/>
  <c r="BF205" i="13"/>
  <c r="BF206" i="13"/>
  <c r="BF212" i="13"/>
  <c r="BF216" i="13"/>
  <c r="BF218" i="13"/>
  <c r="BF222" i="13"/>
  <c r="BF232" i="13"/>
  <c r="BF236" i="13"/>
  <c r="BF239" i="13"/>
  <c r="BF242" i="13"/>
  <c r="BF250" i="13"/>
  <c r="BF252" i="13"/>
  <c r="BF253" i="13"/>
  <c r="BF255" i="13"/>
  <c r="BF264" i="13"/>
  <c r="BF265" i="13"/>
  <c r="BF267" i="13"/>
  <c r="BF268" i="13"/>
  <c r="BF143" i="13"/>
  <c r="BF145" i="13"/>
  <c r="BF147" i="13"/>
  <c r="BF148" i="13"/>
  <c r="BF150" i="13"/>
  <c r="BF158" i="13"/>
  <c r="BF160" i="13"/>
  <c r="BF161" i="13"/>
  <c r="BF163" i="13"/>
  <c r="BF164" i="13"/>
  <c r="BF170" i="13"/>
  <c r="BF172" i="13"/>
  <c r="BF176" i="13"/>
  <c r="BF179" i="13"/>
  <c r="BF183" i="13"/>
  <c r="BF187" i="13"/>
  <c r="BF188" i="13"/>
  <c r="BF190" i="13"/>
  <c r="BF191" i="13"/>
  <c r="BF198" i="13"/>
  <c r="BF215" i="13"/>
  <c r="BF219" i="13"/>
  <c r="BF220" i="13"/>
  <c r="BF221" i="13"/>
  <c r="BF225" i="13"/>
  <c r="BF229" i="13"/>
  <c r="BF231" i="13"/>
  <c r="BF233" i="13"/>
  <c r="BF234" i="13"/>
  <c r="BF237" i="13"/>
  <c r="BF238" i="13"/>
  <c r="BF244" i="13"/>
  <c r="BF256" i="13"/>
  <c r="BF257" i="13"/>
  <c r="BK136" i="11"/>
  <c r="J136" i="11" s="1"/>
  <c r="J101" i="11" s="1"/>
  <c r="E125" i="12"/>
  <c r="BF165" i="12"/>
  <c r="BF171" i="12"/>
  <c r="BF179" i="12"/>
  <c r="BF184" i="12"/>
  <c r="BF188" i="12"/>
  <c r="BF208" i="12"/>
  <c r="BF219" i="12"/>
  <c r="BF228" i="12"/>
  <c r="BF233" i="12"/>
  <c r="BF293" i="12"/>
  <c r="J93" i="12"/>
  <c r="J136" i="12"/>
  <c r="BF142" i="12"/>
  <c r="BF225" i="12"/>
  <c r="BF267" i="12"/>
  <c r="BF162" i="12"/>
  <c r="BF185" i="12"/>
  <c r="BF192" i="12"/>
  <c r="BF196" i="12"/>
  <c r="BF198" i="12"/>
  <c r="BF205" i="12"/>
  <c r="BF239" i="12"/>
  <c r="BF245" i="12"/>
  <c r="BF248" i="12"/>
  <c r="BF259" i="12"/>
  <c r="BF260" i="12"/>
  <c r="BF274" i="12"/>
  <c r="BF282" i="12"/>
  <c r="BF284" i="12"/>
  <c r="F96" i="12"/>
  <c r="BF152" i="12"/>
  <c r="BF181" i="12"/>
  <c r="BF202" i="12"/>
  <c r="BF213" i="12"/>
  <c r="BF216" i="12"/>
  <c r="BF263" i="12"/>
  <c r="BF279" i="12"/>
  <c r="BF288" i="12"/>
  <c r="BF296" i="12"/>
  <c r="BF149" i="12"/>
  <c r="BF155" i="12"/>
  <c r="BF253" i="12"/>
  <c r="BF256" i="12"/>
  <c r="BF277" i="12"/>
  <c r="BF146" i="12"/>
  <c r="BF158" i="12"/>
  <c r="BF161" i="12"/>
  <c r="BF172" i="12"/>
  <c r="BF176" i="12"/>
  <c r="BF189" i="12"/>
  <c r="BF201" i="12"/>
  <c r="BF210" i="12"/>
  <c r="BF231" i="12"/>
  <c r="BF236" i="12"/>
  <c r="BF242" i="12"/>
  <c r="BF250" i="12"/>
  <c r="BF264" i="12"/>
  <c r="BF270" i="12"/>
  <c r="J133" i="10"/>
  <c r="J102" i="10"/>
  <c r="J93" i="11"/>
  <c r="BF144" i="11"/>
  <c r="BF227" i="11"/>
  <c r="BF230" i="11"/>
  <c r="BF250" i="11"/>
  <c r="BF273" i="11"/>
  <c r="BF310" i="11"/>
  <c r="BF331" i="11"/>
  <c r="BF337" i="11"/>
  <c r="BF347" i="11"/>
  <c r="BF357" i="11"/>
  <c r="E121" i="11"/>
  <c r="BF141" i="11"/>
  <c r="BF147" i="11"/>
  <c r="BF158" i="11"/>
  <c r="BF180" i="11"/>
  <c r="BF228" i="11"/>
  <c r="BF261" i="11"/>
  <c r="BF283" i="11"/>
  <c r="BF297" i="11"/>
  <c r="BF303" i="11"/>
  <c r="BF308" i="11"/>
  <c r="BF374" i="11"/>
  <c r="BK178" i="10"/>
  <c r="J178" i="10" s="1"/>
  <c r="J104" i="10" s="1"/>
  <c r="J132" i="11"/>
  <c r="BF172" i="11"/>
  <c r="BF179" i="11"/>
  <c r="BF247" i="11"/>
  <c r="BF253" i="11"/>
  <c r="BF263" i="11"/>
  <c r="BF281" i="11"/>
  <c r="BF291" i="11"/>
  <c r="BF315" i="11"/>
  <c r="BF321" i="11"/>
  <c r="BF329" i="11"/>
  <c r="F96" i="11"/>
  <c r="BF150" i="11"/>
  <c r="BF173" i="11"/>
  <c r="BF197" i="11"/>
  <c r="BF211" i="11"/>
  <c r="BF229" i="11"/>
  <c r="BF275" i="11"/>
  <c r="BF289" i="11"/>
  <c r="BF301" i="11"/>
  <c r="BF313" i="11"/>
  <c r="BF323" i="11"/>
  <c r="BF339" i="11"/>
  <c r="BF349" i="11"/>
  <c r="BF359" i="11"/>
  <c r="BF375" i="11"/>
  <c r="BF138" i="11"/>
  <c r="BF153" i="11"/>
  <c r="BF154" i="11"/>
  <c r="BF155" i="11"/>
  <c r="BF196" i="11"/>
  <c r="BF248" i="11"/>
  <c r="BF271" i="11"/>
  <c r="BF278" i="11"/>
  <c r="BF299" i="11"/>
  <c r="BF305" i="11"/>
  <c r="BF355" i="11"/>
  <c r="BF362" i="11"/>
  <c r="BF364" i="11"/>
  <c r="BF365" i="11"/>
  <c r="BF367" i="11"/>
  <c r="BF369" i="11"/>
  <c r="E117" i="10"/>
  <c r="BF186" i="10"/>
  <c r="BF201" i="10"/>
  <c r="BF204" i="10"/>
  <c r="BF207" i="10"/>
  <c r="BF227" i="10"/>
  <c r="BF306" i="10"/>
  <c r="BF307" i="10"/>
  <c r="BF315" i="10"/>
  <c r="BF330" i="10"/>
  <c r="BF338" i="10"/>
  <c r="J133" i="9"/>
  <c r="J102" i="9" s="1"/>
  <c r="J125" i="10"/>
  <c r="BF188" i="10"/>
  <c r="BF210" i="10"/>
  <c r="BF234" i="10"/>
  <c r="BF255" i="10"/>
  <c r="BF291" i="10"/>
  <c r="BF300" i="10"/>
  <c r="BF363" i="10"/>
  <c r="BF371" i="10"/>
  <c r="BF395" i="10"/>
  <c r="BF226" i="10"/>
  <c r="BF228" i="10"/>
  <c r="BF249" i="10"/>
  <c r="BF276" i="10"/>
  <c r="BF408" i="10"/>
  <c r="J96" i="10"/>
  <c r="BF134" i="10"/>
  <c r="BF170" i="10"/>
  <c r="BF180" i="10"/>
  <c r="BF198" i="10"/>
  <c r="BF237" i="10"/>
  <c r="BF240" i="10"/>
  <c r="BF294" i="10"/>
  <c r="BF341" i="10"/>
  <c r="BF344" i="10"/>
  <c r="BF358" i="10"/>
  <c r="BF377" i="10"/>
  <c r="BF183" i="10"/>
  <c r="BF252" i="10"/>
  <c r="BF328" i="10"/>
  <c r="BF359" i="10"/>
  <c r="BF383" i="10"/>
  <c r="BF405" i="10"/>
  <c r="BF409" i="10"/>
  <c r="BK178" i="9"/>
  <c r="J178" i="9"/>
  <c r="J105" i="9" s="1"/>
  <c r="BF154" i="10"/>
  <c r="BF177" i="10"/>
  <c r="BF231" i="10"/>
  <c r="BF243" i="10"/>
  <c r="BF246" i="10"/>
  <c r="BF275" i="10"/>
  <c r="BF277" i="10"/>
  <c r="BF318" i="10"/>
  <c r="BF362" i="10"/>
  <c r="BF380" i="10"/>
  <c r="BF391" i="10"/>
  <c r="J96" i="9"/>
  <c r="BF150" i="9"/>
  <c r="BF168" i="9"/>
  <c r="BF172" i="9"/>
  <c r="E85" i="9"/>
  <c r="J93" i="9"/>
  <c r="BF186" i="9"/>
  <c r="BF193" i="9"/>
  <c r="BF201" i="9"/>
  <c r="BF165" i="9"/>
  <c r="BF169" i="9"/>
  <c r="BF171" i="9"/>
  <c r="BF180" i="9"/>
  <c r="BF188" i="9"/>
  <c r="BF209" i="9"/>
  <c r="BF137" i="9"/>
  <c r="BF147" i="9"/>
  <c r="BF173" i="9"/>
  <c r="BF175" i="9"/>
  <c r="BF205" i="9"/>
  <c r="BF208" i="9"/>
  <c r="BF134" i="9"/>
  <c r="BF156" i="9"/>
  <c r="BF164" i="9"/>
  <c r="BF170" i="9"/>
  <c r="BF191" i="9"/>
  <c r="BF203" i="9"/>
  <c r="BF140" i="9"/>
  <c r="BF167" i="9"/>
  <c r="BF177" i="9"/>
  <c r="BF195" i="9"/>
  <c r="E123" i="8"/>
  <c r="BF140" i="8"/>
  <c r="BF162" i="8"/>
  <c r="BF208" i="8"/>
  <c r="BF214" i="8"/>
  <c r="BF230" i="8"/>
  <c r="BF267" i="8"/>
  <c r="BF276" i="8"/>
  <c r="BF288" i="8"/>
  <c r="BF312" i="8"/>
  <c r="BF327" i="8"/>
  <c r="BF171" i="8"/>
  <c r="BF196" i="8"/>
  <c r="BF197" i="8"/>
  <c r="BF261" i="8"/>
  <c r="BF285" i="8"/>
  <c r="BF296" i="8"/>
  <c r="BF299" i="8"/>
  <c r="BF321" i="8"/>
  <c r="BF335" i="8"/>
  <c r="BF340" i="8"/>
  <c r="BK131" i="7"/>
  <c r="J93" i="8"/>
  <c r="BF143" i="8"/>
  <c r="BF150" i="8"/>
  <c r="BF181" i="8"/>
  <c r="BF186" i="8"/>
  <c r="BF215" i="8"/>
  <c r="BF218" i="8"/>
  <c r="BF227" i="8"/>
  <c r="BF246" i="8"/>
  <c r="BF253" i="8"/>
  <c r="BF271" i="8"/>
  <c r="BF273" i="8"/>
  <c r="BF343" i="8"/>
  <c r="BF346" i="8"/>
  <c r="BF349" i="8"/>
  <c r="J96" i="8"/>
  <c r="BF146" i="8"/>
  <c r="BF154" i="8"/>
  <c r="BF183" i="8"/>
  <c r="BF210" i="8"/>
  <c r="BF222" i="8"/>
  <c r="BF303" i="8"/>
  <c r="BF306" i="8"/>
  <c r="BF338" i="8"/>
  <c r="BK279" i="7"/>
  <c r="J279" i="7"/>
  <c r="J105" i="7" s="1"/>
  <c r="BF157" i="8"/>
  <c r="BF160" i="8"/>
  <c r="BF167" i="8"/>
  <c r="BF173" i="8"/>
  <c r="BF182" i="8"/>
  <c r="BF188" i="8"/>
  <c r="BF193" i="8"/>
  <c r="BF213" i="8"/>
  <c r="BF238" i="8"/>
  <c r="BF242" i="8"/>
  <c r="BF255" i="8"/>
  <c r="BF258" i="8"/>
  <c r="BF264" i="8"/>
  <c r="BF310" i="8"/>
  <c r="BF161" i="8"/>
  <c r="BF165" i="8"/>
  <c r="BF170" i="8"/>
  <c r="BF172" i="8"/>
  <c r="BF191" i="8"/>
  <c r="BF198" i="8"/>
  <c r="BF220" i="8"/>
  <c r="BF225" i="8"/>
  <c r="BF232" i="8"/>
  <c r="BF249" i="8"/>
  <c r="BF251" i="8"/>
  <c r="BF279" i="8"/>
  <c r="BF282" i="8"/>
  <c r="BF291" i="8"/>
  <c r="BF294" i="8"/>
  <c r="BF315" i="8"/>
  <c r="BF318" i="8"/>
  <c r="BF324" i="8"/>
  <c r="BF331" i="8"/>
  <c r="BF146" i="7"/>
  <c r="BF176" i="7"/>
  <c r="BF202" i="7"/>
  <c r="BF214" i="7"/>
  <c r="BF224" i="7"/>
  <c r="BF234" i="7"/>
  <c r="BF273" i="7"/>
  <c r="BF284" i="7"/>
  <c r="BF287" i="7"/>
  <c r="BK132" i="6"/>
  <c r="J132" i="6" s="1"/>
  <c r="J101" i="6" s="1"/>
  <c r="BF136" i="7"/>
  <c r="BF143" i="7"/>
  <c r="BF165" i="7"/>
  <c r="BF170" i="7"/>
  <c r="BF183" i="7"/>
  <c r="BF197" i="7"/>
  <c r="BF241" i="7"/>
  <c r="BF248" i="7"/>
  <c r="BF262" i="7"/>
  <c r="BF270" i="7"/>
  <c r="BF276" i="7"/>
  <c r="BF278" i="7"/>
  <c r="BF281" i="7"/>
  <c r="E116" i="7"/>
  <c r="BF139" i="7"/>
  <c r="BF140" i="7"/>
  <c r="BF187" i="7"/>
  <c r="BF208" i="7"/>
  <c r="BF213" i="7"/>
  <c r="BF219" i="7"/>
  <c r="BF259" i="7"/>
  <c r="BF266" i="7"/>
  <c r="BK226" i="6"/>
  <c r="J226" i="6" s="1"/>
  <c r="J106" i="6" s="1"/>
  <c r="J127" i="7"/>
  <c r="BF133" i="7"/>
  <c r="BF149" i="7"/>
  <c r="BF151" i="7"/>
  <c r="BF157" i="7"/>
  <c r="BF175" i="7"/>
  <c r="BF229" i="7"/>
  <c r="BF235" i="7"/>
  <c r="BF247" i="7"/>
  <c r="BF253" i="7"/>
  <c r="BF269" i="7"/>
  <c r="J93" i="7"/>
  <c r="BF154" i="7"/>
  <c r="BF160" i="7"/>
  <c r="BF180" i="7"/>
  <c r="BF192" i="7"/>
  <c r="BF203" i="7"/>
  <c r="BF254" i="7"/>
  <c r="J96" i="6"/>
  <c r="BF145" i="6"/>
  <c r="BF149" i="6"/>
  <c r="J93" i="6"/>
  <c r="BF156" i="6"/>
  <c r="BF194" i="6"/>
  <c r="BF221" i="6"/>
  <c r="BF163" i="6"/>
  <c r="BF165" i="6"/>
  <c r="BF177" i="6"/>
  <c r="BF190" i="6"/>
  <c r="BF225" i="6"/>
  <c r="BF228" i="6"/>
  <c r="E85" i="6"/>
  <c r="BF134" i="6"/>
  <c r="BF137" i="6"/>
  <c r="F96" i="6"/>
  <c r="BF144" i="6"/>
  <c r="BF155" i="6"/>
  <c r="BF160" i="6"/>
  <c r="BF162" i="6"/>
  <c r="BF197" i="6"/>
  <c r="BF200" i="6"/>
  <c r="BF207" i="6"/>
  <c r="BF213" i="6"/>
  <c r="BF217" i="6"/>
  <c r="BF140" i="6"/>
  <c r="BF141" i="6"/>
  <c r="BF148" i="6"/>
  <c r="BF169" i="6"/>
  <c r="BF183" i="6"/>
  <c r="BF189" i="6"/>
  <c r="BF204" i="6"/>
  <c r="BF231" i="6"/>
  <c r="BF233" i="6"/>
  <c r="BF236" i="6"/>
  <c r="BF238" i="6"/>
  <c r="J126" i="5"/>
  <c r="BF146" i="5"/>
  <c r="BF149" i="5"/>
  <c r="BF157" i="5"/>
  <c r="BF158" i="5"/>
  <c r="BK192" i="4"/>
  <c r="J192" i="4"/>
  <c r="J110" i="4" s="1"/>
  <c r="F94" i="5"/>
  <c r="BF171" i="5"/>
  <c r="BF172" i="5"/>
  <c r="BF176" i="5"/>
  <c r="BF179" i="5"/>
  <c r="BF139" i="5"/>
  <c r="BF152" i="5"/>
  <c r="BF162" i="5"/>
  <c r="BF165" i="5"/>
  <c r="BF177" i="5"/>
  <c r="BF182" i="5"/>
  <c r="BF188" i="5"/>
  <c r="BF191" i="5"/>
  <c r="BF195" i="5"/>
  <c r="BK136" i="4"/>
  <c r="E85" i="5"/>
  <c r="J91" i="5"/>
  <c r="BF132" i="5"/>
  <c r="BF168" i="5"/>
  <c r="BF175" i="5"/>
  <c r="BF198" i="5"/>
  <c r="BF135" i="5"/>
  <c r="BF143" i="5"/>
  <c r="BF153" i="5"/>
  <c r="BF159" i="5"/>
  <c r="BF180" i="5"/>
  <c r="BF199" i="5"/>
  <c r="BF183" i="5"/>
  <c r="BF185" i="5"/>
  <c r="F94" i="4"/>
  <c r="BF146" i="4"/>
  <c r="BF147" i="4"/>
  <c r="BF148" i="4"/>
  <c r="BF156" i="4"/>
  <c r="BF168" i="4"/>
  <c r="BF176" i="4"/>
  <c r="BF178" i="4"/>
  <c r="BF185" i="4"/>
  <c r="BF187" i="4"/>
  <c r="E85" i="4"/>
  <c r="BF138" i="4"/>
  <c r="BF159" i="4"/>
  <c r="BF184" i="4"/>
  <c r="BF188" i="4"/>
  <c r="BF194" i="4"/>
  <c r="BF201" i="4"/>
  <c r="BF206" i="4"/>
  <c r="J94" i="4"/>
  <c r="BF142" i="4"/>
  <c r="BF152" i="4"/>
  <c r="BF153" i="4"/>
  <c r="BF154" i="4"/>
  <c r="BF155" i="4"/>
  <c r="BF158" i="4"/>
  <c r="BF166" i="4"/>
  <c r="BF171" i="4"/>
  <c r="BF173" i="4"/>
  <c r="BF175" i="4"/>
  <c r="BF180" i="4"/>
  <c r="BF181" i="4"/>
  <c r="BF183" i="4"/>
  <c r="BF189" i="4"/>
  <c r="BF191" i="4"/>
  <c r="BF198" i="4"/>
  <c r="BF204" i="4"/>
  <c r="BF205" i="4"/>
  <c r="J129" i="4"/>
  <c r="BF139" i="4"/>
  <c r="BF140" i="4"/>
  <c r="BF144" i="4"/>
  <c r="BF161" i="4"/>
  <c r="BF165" i="4"/>
  <c r="BF172" i="4"/>
  <c r="BF174" i="4"/>
  <c r="BF182" i="4"/>
  <c r="BF197" i="4"/>
  <c r="BF150" i="4"/>
  <c r="BF167" i="4"/>
  <c r="BF170" i="4"/>
  <c r="BF177" i="4"/>
  <c r="BF195" i="4"/>
  <c r="BF203" i="4"/>
  <c r="BF141" i="4"/>
  <c r="BF143" i="4"/>
  <c r="BF145" i="4"/>
  <c r="BF164" i="4"/>
  <c r="BF169" i="4"/>
  <c r="BF196" i="4"/>
  <c r="BF199" i="4"/>
  <c r="E85" i="3"/>
  <c r="J94" i="3"/>
  <c r="BF130" i="3"/>
  <c r="BF135" i="3"/>
  <c r="BF152" i="3"/>
  <c r="BF160" i="3"/>
  <c r="BF167" i="3"/>
  <c r="BF169" i="3"/>
  <c r="BF171" i="3"/>
  <c r="BF173" i="3"/>
  <c r="BF177" i="3"/>
  <c r="BF182" i="3"/>
  <c r="J133" i="2"/>
  <c r="J100" i="2" s="1"/>
  <c r="J207" i="2"/>
  <c r="J108" i="2" s="1"/>
  <c r="BF131" i="3"/>
  <c r="BF132" i="3"/>
  <c r="BF137" i="3"/>
  <c r="BF139" i="3"/>
  <c r="BF145" i="3"/>
  <c r="BF149" i="3"/>
  <c r="BF154" i="3"/>
  <c r="BF168" i="3"/>
  <c r="BF174" i="3"/>
  <c r="BF176" i="3"/>
  <c r="BF181" i="3"/>
  <c r="BF129" i="3"/>
  <c r="BF133" i="3"/>
  <c r="BF143" i="3"/>
  <c r="BF148" i="3"/>
  <c r="BF151" i="3"/>
  <c r="BF156" i="3"/>
  <c r="BF157" i="3"/>
  <c r="BF161" i="3"/>
  <c r="BF165" i="3"/>
  <c r="BF178" i="3"/>
  <c r="J91" i="3"/>
  <c r="F94" i="3"/>
  <c r="BF134" i="3"/>
  <c r="BF136" i="3"/>
  <c r="BF147" i="3"/>
  <c r="BF150" i="3"/>
  <c r="BF153" i="3"/>
  <c r="BF158" i="3"/>
  <c r="BF164" i="3"/>
  <c r="BF166" i="3"/>
  <c r="BF170" i="3"/>
  <c r="BF172" i="3"/>
  <c r="BF183" i="3"/>
  <c r="BF185" i="3"/>
  <c r="BF186" i="3"/>
  <c r="BF187" i="3"/>
  <c r="BF188" i="3"/>
  <c r="BF138" i="3"/>
  <c r="BF140" i="3"/>
  <c r="BF141" i="3"/>
  <c r="BF146" i="3"/>
  <c r="BF155" i="3"/>
  <c r="BF159" i="3"/>
  <c r="BF162" i="3"/>
  <c r="BF163" i="3"/>
  <c r="BF175" i="3"/>
  <c r="BF179" i="3"/>
  <c r="E85" i="2"/>
  <c r="J94" i="2"/>
  <c r="BF135" i="2"/>
  <c r="BF136" i="2"/>
  <c r="BF139" i="2"/>
  <c r="BF140" i="2"/>
  <c r="BF155" i="2"/>
  <c r="BF156" i="2"/>
  <c r="BF157" i="2"/>
  <c r="BF163" i="2"/>
  <c r="BF177" i="2"/>
  <c r="BF179" i="2"/>
  <c r="BF182" i="2"/>
  <c r="BF191" i="2"/>
  <c r="BF193" i="2"/>
  <c r="BF150" i="2"/>
  <c r="BF164" i="2"/>
  <c r="BF165" i="2"/>
  <c r="BF170" i="2"/>
  <c r="BF195" i="2"/>
  <c r="BF199" i="2"/>
  <c r="BF203" i="2"/>
  <c r="BF149" i="2"/>
  <c r="BF151" i="2"/>
  <c r="BF158" i="2"/>
  <c r="BF162" i="2"/>
  <c r="BF202" i="2"/>
  <c r="BF205" i="2"/>
  <c r="BF210" i="2"/>
  <c r="BF215" i="2"/>
  <c r="BF141" i="2"/>
  <c r="BF142" i="2"/>
  <c r="BF144" i="2"/>
  <c r="BF152" i="2"/>
  <c r="BF159" i="2"/>
  <c r="BF168" i="2"/>
  <c r="BF173" i="2"/>
  <c r="BF175" i="2"/>
  <c r="BF184" i="2"/>
  <c r="BF187" i="2"/>
  <c r="BF194" i="2"/>
  <c r="BF196" i="2"/>
  <c r="BF198" i="2"/>
  <c r="BF200" i="2"/>
  <c r="BF209" i="2"/>
  <c r="BF211" i="2"/>
  <c r="J91" i="2"/>
  <c r="BF134" i="2"/>
  <c r="BF138" i="2"/>
  <c r="BF153" i="2"/>
  <c r="BF160" i="2"/>
  <c r="BF166" i="2"/>
  <c r="BF167" i="2"/>
  <c r="BF171" i="2"/>
  <c r="BF172" i="2"/>
  <c r="BF188" i="2"/>
  <c r="BF189" i="2"/>
  <c r="BF192" i="2"/>
  <c r="BF197" i="2"/>
  <c r="BF204" i="2"/>
  <c r="BF213" i="2"/>
  <c r="BF137" i="2"/>
  <c r="BF143" i="2"/>
  <c r="BF145" i="2"/>
  <c r="BF147" i="2"/>
  <c r="BF154" i="2"/>
  <c r="BF161" i="2"/>
  <c r="BF169" i="2"/>
  <c r="BF174" i="2"/>
  <c r="BF176" i="2"/>
  <c r="BF178" i="2"/>
  <c r="BF180" i="2"/>
  <c r="BF183" i="2"/>
  <c r="BF201" i="2"/>
  <c r="BF208" i="2"/>
  <c r="BF212" i="2"/>
  <c r="F39" i="2"/>
  <c r="BD96" i="1"/>
  <c r="F39" i="5"/>
  <c r="BD99" i="1"/>
  <c r="F37" i="6"/>
  <c r="AZ102" i="1"/>
  <c r="J37" i="7"/>
  <c r="AV103" i="1"/>
  <c r="F39" i="8"/>
  <c r="BB104" i="1" s="1"/>
  <c r="J37" i="8"/>
  <c r="AV104" i="1"/>
  <c r="F37" i="9"/>
  <c r="AZ105" i="1"/>
  <c r="J37" i="10"/>
  <c r="AV106" i="1" s="1"/>
  <c r="F40" i="10"/>
  <c r="BC106" i="1"/>
  <c r="F41" i="11"/>
  <c r="BD107" i="1"/>
  <c r="F37" i="11"/>
  <c r="AZ107" i="1" s="1"/>
  <c r="F40" i="11"/>
  <c r="BC107" i="1"/>
  <c r="J37" i="12"/>
  <c r="AV108" i="1"/>
  <c r="F37" i="12"/>
  <c r="AZ108" i="1" s="1"/>
  <c r="F40" i="12"/>
  <c r="BC108" i="1"/>
  <c r="J35" i="13"/>
  <c r="AV109" i="1" s="1"/>
  <c r="F37" i="14"/>
  <c r="AZ111" i="1" s="1"/>
  <c r="F41" i="14"/>
  <c r="BD111" i="1"/>
  <c r="F39" i="15"/>
  <c r="BB112" i="1" s="1"/>
  <c r="F39" i="16"/>
  <c r="BD113" i="1" s="1"/>
  <c r="F38" i="16"/>
  <c r="BC113" i="1"/>
  <c r="J35" i="18"/>
  <c r="AV115" i="1" s="1"/>
  <c r="F39" i="18"/>
  <c r="BD115" i="1" s="1"/>
  <c r="F33" i="19"/>
  <c r="AZ116" i="1"/>
  <c r="F35" i="20"/>
  <c r="AZ118" i="1" s="1"/>
  <c r="AZ117" i="1" s="1"/>
  <c r="AV117" i="1" s="1"/>
  <c r="F39" i="20"/>
  <c r="BD118" i="1"/>
  <c r="BD117" i="1" s="1"/>
  <c r="F36" i="21"/>
  <c r="BA120" i="1"/>
  <c r="BA119" i="1" s="1"/>
  <c r="AW119" i="1" s="1"/>
  <c r="AX119" i="1"/>
  <c r="F37" i="2"/>
  <c r="BB96" i="1"/>
  <c r="F38" i="2"/>
  <c r="BC96" i="1"/>
  <c r="F39" i="3"/>
  <c r="BD97" i="1" s="1"/>
  <c r="F39" i="4"/>
  <c r="BD98" i="1"/>
  <c r="F35" i="5"/>
  <c r="AZ99" i="1"/>
  <c r="J37" i="6"/>
  <c r="AV102" i="1" s="1"/>
  <c r="F41" i="6"/>
  <c r="BD102" i="1"/>
  <c r="F41" i="7"/>
  <c r="BD103" i="1"/>
  <c r="F37" i="10"/>
  <c r="AZ106" i="1" s="1"/>
  <c r="F41" i="12"/>
  <c r="BD108" i="1"/>
  <c r="F37" i="13"/>
  <c r="BB109" i="1"/>
  <c r="F39" i="14"/>
  <c r="BB111" i="1" s="1"/>
  <c r="F37" i="15"/>
  <c r="AZ112" i="1"/>
  <c r="J35" i="16"/>
  <c r="AV113" i="1"/>
  <c r="F37" i="20"/>
  <c r="BB118" i="1" s="1"/>
  <c r="BB117" i="1" s="1"/>
  <c r="AX117" i="1" s="1"/>
  <c r="F35" i="21"/>
  <c r="AZ120" i="1"/>
  <c r="AZ119" i="1"/>
  <c r="AV119" i="1" s="1"/>
  <c r="AY119" i="1"/>
  <c r="F39" i="12"/>
  <c r="BB108" i="1" s="1"/>
  <c r="F35" i="13"/>
  <c r="AZ109" i="1"/>
  <c r="J37" i="14"/>
  <c r="AV111" i="1"/>
  <c r="J35" i="20"/>
  <c r="AV118" i="1" s="1"/>
  <c r="F38" i="20"/>
  <c r="BC118" i="1"/>
  <c r="BC117" i="1" s="1"/>
  <c r="AY117" i="1" s="1"/>
  <c r="J35" i="2"/>
  <c r="AV96" i="1" s="1"/>
  <c r="F37" i="3"/>
  <c r="BB97" i="1"/>
  <c r="F38" i="3"/>
  <c r="BC97" i="1" s="1"/>
  <c r="F37" i="4"/>
  <c r="BB98" i="1" s="1"/>
  <c r="F37" i="7"/>
  <c r="AZ103" i="1"/>
  <c r="F37" i="8"/>
  <c r="AZ104" i="1" s="1"/>
  <c r="J37" i="11"/>
  <c r="AV107" i="1" s="1"/>
  <c r="F39" i="11"/>
  <c r="BB107" i="1"/>
  <c r="F38" i="13"/>
  <c r="BC109" i="1" s="1"/>
  <c r="F40" i="15"/>
  <c r="BC112" i="1" s="1"/>
  <c r="F37" i="16"/>
  <c r="BB113" i="1"/>
  <c r="J36" i="17"/>
  <c r="AW114" i="1" s="1"/>
  <c r="AT114" i="1" s="1"/>
  <c r="F35" i="17"/>
  <c r="AZ114" i="1"/>
  <c r="F37" i="18"/>
  <c r="BB115" i="1" s="1"/>
  <c r="F38" i="18"/>
  <c r="BC115" i="1"/>
  <c r="F36" i="19"/>
  <c r="BC116" i="1"/>
  <c r="F37" i="19"/>
  <c r="BD116" i="1" s="1"/>
  <c r="F35" i="2"/>
  <c r="AZ96" i="1"/>
  <c r="AS100" i="1"/>
  <c r="F35" i="3"/>
  <c r="AZ97" i="1"/>
  <c r="J35" i="3"/>
  <c r="AV97" i="1" s="1"/>
  <c r="J35" i="4"/>
  <c r="AV98" i="1" s="1"/>
  <c r="F35" i="4"/>
  <c r="AZ98" i="1"/>
  <c r="F38" i="4"/>
  <c r="BC98" i="1" s="1"/>
  <c r="F38" i="5"/>
  <c r="BC99" i="1" s="1"/>
  <c r="J35" i="5"/>
  <c r="AV99" i="1"/>
  <c r="F37" i="5"/>
  <c r="BB99" i="1" s="1"/>
  <c r="F39" i="6"/>
  <c r="BB102" i="1" s="1"/>
  <c r="F40" i="6"/>
  <c r="BC102" i="1"/>
  <c r="F39" i="7"/>
  <c r="BB103" i="1" s="1"/>
  <c r="F40" i="7"/>
  <c r="BC103" i="1" s="1"/>
  <c r="F41" i="8"/>
  <c r="BD104" i="1"/>
  <c r="F40" i="8"/>
  <c r="BC104" i="1" s="1"/>
  <c r="J37" i="9"/>
  <c r="AV105" i="1" s="1"/>
  <c r="F40" i="9"/>
  <c r="BC105" i="1"/>
  <c r="F39" i="9"/>
  <c r="BB105" i="1" s="1"/>
  <c r="F41" i="9"/>
  <c r="BD105" i="1" s="1"/>
  <c r="F39" i="10"/>
  <c r="BB106" i="1"/>
  <c r="F41" i="10"/>
  <c r="BD106" i="1" s="1"/>
  <c r="F39" i="13"/>
  <c r="BD109" i="1" s="1"/>
  <c r="F40" i="14"/>
  <c r="BC111" i="1"/>
  <c r="J37" i="15"/>
  <c r="AV112" i="1" s="1"/>
  <c r="F41" i="15"/>
  <c r="BD112" i="1" s="1"/>
  <c r="F35" i="16"/>
  <c r="AZ113" i="1"/>
  <c r="F35" i="18"/>
  <c r="AZ115" i="1" s="1"/>
  <c r="J33" i="19"/>
  <c r="AV116" i="1" s="1"/>
  <c r="F35" i="19"/>
  <c r="BB116" i="1"/>
  <c r="R130" i="13" l="1"/>
  <c r="BK155" i="8"/>
  <c r="J184" i="18"/>
  <c r="J109" i="18" s="1"/>
  <c r="J180" i="20"/>
  <c r="J104" i="20" s="1"/>
  <c r="BK251" i="11"/>
  <c r="J251" i="11" s="1"/>
  <c r="J105" i="11" s="1"/>
  <c r="BK127" i="3"/>
  <c r="J127" i="3" s="1"/>
  <c r="J99" i="3" s="1"/>
  <c r="BK162" i="4"/>
  <c r="J194" i="15"/>
  <c r="J110" i="15" s="1"/>
  <c r="J163" i="16"/>
  <c r="J105" i="16" s="1"/>
  <c r="BK133" i="18"/>
  <c r="BK132" i="9"/>
  <c r="J132" i="9"/>
  <c r="J101" i="9" s="1"/>
  <c r="BK132" i="10"/>
  <c r="J132" i="10"/>
  <c r="J101" i="10"/>
  <c r="P127" i="20"/>
  <c r="P126" i="20"/>
  <c r="AU118" i="1" s="1"/>
  <c r="AU117" i="1" s="1"/>
  <c r="T133" i="19"/>
  <c r="T133" i="18"/>
  <c r="T132" i="18"/>
  <c r="R136" i="15"/>
  <c r="R135" i="15"/>
  <c r="R131" i="7"/>
  <c r="R130" i="7"/>
  <c r="P133" i="19"/>
  <c r="P127" i="16"/>
  <c r="AU113" i="1"/>
  <c r="P203" i="12"/>
  <c r="P139" i="12" s="1"/>
  <c r="AU108" i="1" s="1"/>
  <c r="P251" i="11"/>
  <c r="P135" i="11"/>
  <c r="AU107" i="1"/>
  <c r="T136" i="11"/>
  <c r="T131" i="6"/>
  <c r="T130" i="5"/>
  <c r="T129" i="5"/>
  <c r="T221" i="19"/>
  <c r="P131" i="7"/>
  <c r="P130" i="7"/>
  <c r="AU103" i="1" s="1"/>
  <c r="P221" i="19"/>
  <c r="T127" i="16"/>
  <c r="R147" i="14"/>
  <c r="R134" i="14"/>
  <c r="P178" i="10"/>
  <c r="P131" i="10" s="1"/>
  <c r="AU106" i="1" s="1"/>
  <c r="R221" i="19"/>
  <c r="R132" i="19"/>
  <c r="R127" i="16"/>
  <c r="P147" i="14"/>
  <c r="P134" i="14" s="1"/>
  <c r="AU111" i="1" s="1"/>
  <c r="P139" i="13"/>
  <c r="P130" i="13"/>
  <c r="AU109" i="1"/>
  <c r="T251" i="11"/>
  <c r="T127" i="3"/>
  <c r="T126" i="3"/>
  <c r="R131" i="2"/>
  <c r="R131" i="9"/>
  <c r="P155" i="8"/>
  <c r="P137" i="8" s="1"/>
  <c r="AU104" i="1" s="1"/>
  <c r="T155" i="8"/>
  <c r="T137" i="8" s="1"/>
  <c r="R251" i="11"/>
  <c r="R135" i="11"/>
  <c r="P136" i="15"/>
  <c r="P135" i="15"/>
  <c r="AU112" i="1"/>
  <c r="T139" i="13"/>
  <c r="T130" i="13"/>
  <c r="R203" i="12"/>
  <c r="R139" i="12"/>
  <c r="T178" i="10"/>
  <c r="T131" i="10"/>
  <c r="R127" i="3"/>
  <c r="R126" i="3"/>
  <c r="T185" i="2"/>
  <c r="T132" i="2"/>
  <c r="T131" i="2" s="1"/>
  <c r="T178" i="9"/>
  <c r="T131" i="7"/>
  <c r="T130" i="7"/>
  <c r="R130" i="5"/>
  <c r="R129" i="5"/>
  <c r="T162" i="4"/>
  <c r="T135" i="4"/>
  <c r="BK132" i="2"/>
  <c r="J132" i="2"/>
  <c r="J99" i="2"/>
  <c r="T132" i="9"/>
  <c r="T131" i="9" s="1"/>
  <c r="P130" i="5"/>
  <c r="P129" i="5"/>
  <c r="AU99" i="1"/>
  <c r="P132" i="9"/>
  <c r="P131" i="9"/>
  <c r="AU105" i="1" s="1"/>
  <c r="T127" i="20"/>
  <c r="T126" i="20"/>
  <c r="R133" i="18"/>
  <c r="R132" i="18"/>
  <c r="T136" i="15"/>
  <c r="T135" i="15" s="1"/>
  <c r="T147" i="14"/>
  <c r="T134" i="14"/>
  <c r="T203" i="12"/>
  <c r="T139" i="12"/>
  <c r="R162" i="4"/>
  <c r="R135" i="4" s="1"/>
  <c r="P136" i="4"/>
  <c r="P135" i="4"/>
  <c r="AU98" i="1"/>
  <c r="P127" i="3"/>
  <c r="P126" i="3"/>
  <c r="AU97" i="1" s="1"/>
  <c r="P132" i="2"/>
  <c r="P131" i="2"/>
  <c r="AU96" i="1"/>
  <c r="AG120" i="1"/>
  <c r="AN120" i="1" s="1"/>
  <c r="BK185" i="2"/>
  <c r="J185" i="2" s="1"/>
  <c r="J104" i="2" s="1"/>
  <c r="BK130" i="5"/>
  <c r="J130" i="5"/>
  <c r="J99" i="5"/>
  <c r="BK138" i="8"/>
  <c r="J138" i="8" s="1"/>
  <c r="J101" i="8" s="1"/>
  <c r="BK147" i="14"/>
  <c r="J147" i="14"/>
  <c r="J103" i="14"/>
  <c r="BK220" i="14"/>
  <c r="J220" i="14" s="1"/>
  <c r="J108" i="14" s="1"/>
  <c r="BK136" i="15"/>
  <c r="J136" i="15"/>
  <c r="J101" i="15"/>
  <c r="J123" i="21"/>
  <c r="J99" i="21" s="1"/>
  <c r="J124" i="21"/>
  <c r="J100" i="21"/>
  <c r="BK140" i="12"/>
  <c r="J140" i="12"/>
  <c r="J101" i="12"/>
  <c r="BK128" i="16"/>
  <c r="J128" i="16"/>
  <c r="J99" i="16"/>
  <c r="BK221" i="19"/>
  <c r="J221" i="19"/>
  <c r="J103" i="19"/>
  <c r="J98" i="21"/>
  <c r="BK203" i="12"/>
  <c r="J203" i="12"/>
  <c r="J108" i="12"/>
  <c r="BK180" i="18"/>
  <c r="J180" i="18"/>
  <c r="J106" i="18" s="1"/>
  <c r="BK186" i="5"/>
  <c r="J186" i="5"/>
  <c r="J105" i="5"/>
  <c r="BK123" i="17"/>
  <c r="J123" i="17"/>
  <c r="J99" i="17" s="1"/>
  <c r="BK126" i="20"/>
  <c r="J126" i="20"/>
  <c r="J98" i="20"/>
  <c r="BK132" i="19"/>
  <c r="J132" i="19"/>
  <c r="J96" i="19" s="1"/>
  <c r="BK130" i="13"/>
  <c r="J130" i="13"/>
  <c r="J98" i="13"/>
  <c r="BK135" i="11"/>
  <c r="J135" i="11"/>
  <c r="J100" i="11" s="1"/>
  <c r="BK131" i="10"/>
  <c r="J131" i="10"/>
  <c r="J100" i="10"/>
  <c r="BK131" i="9"/>
  <c r="J131" i="9"/>
  <c r="J100" i="9" s="1"/>
  <c r="J155" i="8"/>
  <c r="J106" i="8"/>
  <c r="BK130" i="7"/>
  <c r="J130" i="7"/>
  <c r="J34" i="7" s="1"/>
  <c r="AG103" i="1" s="1"/>
  <c r="J131" i="7"/>
  <c r="J101" i="7" s="1"/>
  <c r="BK131" i="6"/>
  <c r="J131" i="6"/>
  <c r="J100" i="6"/>
  <c r="J136" i="4"/>
  <c r="J99" i="4"/>
  <c r="AG119" i="1"/>
  <c r="AN119" i="1" s="1"/>
  <c r="AS94" i="1"/>
  <c r="F36" i="2"/>
  <c r="BA96" i="1"/>
  <c r="J36" i="3"/>
  <c r="AW97" i="1" s="1"/>
  <c r="AT97" i="1" s="1"/>
  <c r="J36" i="5"/>
  <c r="AW99" i="1"/>
  <c r="AT99" i="1" s="1"/>
  <c r="BD95" i="1"/>
  <c r="F38" i="7"/>
  <c r="BA103" i="1" s="1"/>
  <c r="J38" i="8"/>
  <c r="AW104" i="1"/>
  <c r="AT104" i="1" s="1"/>
  <c r="F38" i="11"/>
  <c r="BA107" i="1"/>
  <c r="J38" i="11"/>
  <c r="AW107" i="1"/>
  <c r="AT107" i="1"/>
  <c r="AZ101" i="1"/>
  <c r="BC101" i="1"/>
  <c r="BD101" i="1"/>
  <c r="BB101" i="1"/>
  <c r="F36" i="13"/>
  <c r="BA109" i="1"/>
  <c r="J38" i="14"/>
  <c r="AW111" i="1"/>
  <c r="AT111" i="1"/>
  <c r="BC110" i="1"/>
  <c r="AY110" i="1"/>
  <c r="J38" i="15"/>
  <c r="AW112" i="1" s="1"/>
  <c r="AT112" i="1" s="1"/>
  <c r="F36" i="16"/>
  <c r="BA113" i="1" s="1"/>
  <c r="F36" i="17"/>
  <c r="BA114" i="1"/>
  <c r="J36" i="18"/>
  <c r="AW115" i="1"/>
  <c r="AT115" i="1"/>
  <c r="F34" i="19"/>
  <c r="BA116" i="1"/>
  <c r="F36" i="20"/>
  <c r="BA118" i="1" s="1"/>
  <c r="BA117" i="1" s="1"/>
  <c r="AW117" i="1" s="1"/>
  <c r="AT117" i="1" s="1"/>
  <c r="J36" i="2"/>
  <c r="AW96" i="1"/>
  <c r="AT96" i="1" s="1"/>
  <c r="J36" i="4"/>
  <c r="AW98" i="1"/>
  <c r="AT98" i="1" s="1"/>
  <c r="F36" i="5"/>
  <c r="BA99" i="1" s="1"/>
  <c r="BB95" i="1"/>
  <c r="AX95" i="1"/>
  <c r="F38" i="6"/>
  <c r="BA102" i="1" s="1"/>
  <c r="J38" i="7"/>
  <c r="AW103" i="1" s="1"/>
  <c r="AT103" i="1" s="1"/>
  <c r="F38" i="9"/>
  <c r="BA105" i="1"/>
  <c r="J38" i="9"/>
  <c r="AW105" i="1"/>
  <c r="AT105" i="1" s="1"/>
  <c r="F38" i="10"/>
  <c r="BA106" i="1"/>
  <c r="F38" i="12"/>
  <c r="BA108" i="1" s="1"/>
  <c r="J36" i="13"/>
  <c r="AW109" i="1" s="1"/>
  <c r="AT109" i="1" s="1"/>
  <c r="F38" i="14"/>
  <c r="BA111" i="1"/>
  <c r="BD110" i="1"/>
  <c r="BB110" i="1"/>
  <c r="AX110" i="1" s="1"/>
  <c r="AZ110" i="1"/>
  <c r="AV110" i="1"/>
  <c r="F38" i="15"/>
  <c r="BA112" i="1" s="1"/>
  <c r="J36" i="16"/>
  <c r="AW113" i="1" s="1"/>
  <c r="AT113" i="1" s="1"/>
  <c r="J36" i="21"/>
  <c r="AW120" i="1"/>
  <c r="AT120" i="1" s="1"/>
  <c r="F36" i="3"/>
  <c r="BA97" i="1"/>
  <c r="F36" i="4"/>
  <c r="BA98" i="1"/>
  <c r="BC95" i="1"/>
  <c r="AZ95" i="1"/>
  <c r="AV95" i="1" s="1"/>
  <c r="J38" i="6"/>
  <c r="AW102" i="1"/>
  <c r="AT102" i="1"/>
  <c r="F38" i="8"/>
  <c r="BA104" i="1"/>
  <c r="J38" i="10"/>
  <c r="AW106" i="1"/>
  <c r="AT106" i="1" s="1"/>
  <c r="J38" i="12"/>
  <c r="AW108" i="1" s="1"/>
  <c r="AT108" i="1" s="1"/>
  <c r="F36" i="18"/>
  <c r="BA115" i="1"/>
  <c r="J34" i="19"/>
  <c r="AW116" i="1"/>
  <c r="AT116" i="1" s="1"/>
  <c r="J36" i="20"/>
  <c r="AW118" i="1"/>
  <c r="AT118" i="1"/>
  <c r="AT119" i="1"/>
  <c r="BK126" i="3" l="1"/>
  <c r="J126" i="3" s="1"/>
  <c r="J98" i="3" s="1"/>
  <c r="J162" i="4"/>
  <c r="J105" i="4" s="1"/>
  <c r="BK135" i="4"/>
  <c r="J135" i="4" s="1"/>
  <c r="P132" i="19"/>
  <c r="AU116" i="1"/>
  <c r="T132" i="19"/>
  <c r="T135" i="11"/>
  <c r="BK132" i="18"/>
  <c r="J132" i="18"/>
  <c r="BK129" i="5"/>
  <c r="J129" i="5"/>
  <c r="J98" i="5"/>
  <c r="BK139" i="12"/>
  <c r="J139" i="12"/>
  <c r="BK122" i="17"/>
  <c r="J122" i="17"/>
  <c r="J98" i="17"/>
  <c r="BK134" i="14"/>
  <c r="J134" i="14" s="1"/>
  <c r="J100" i="14" s="1"/>
  <c r="BK135" i="15"/>
  <c r="J135" i="15"/>
  <c r="J100" i="15"/>
  <c r="BK131" i="2"/>
  <c r="J131" i="2" s="1"/>
  <c r="J32" i="2" s="1"/>
  <c r="AG96" i="1" s="1"/>
  <c r="BK127" i="16"/>
  <c r="J127" i="16"/>
  <c r="J98" i="16"/>
  <c r="BK137" i="8"/>
  <c r="J137" i="8"/>
  <c r="J34" i="8" s="1"/>
  <c r="AG104" i="1" s="1"/>
  <c r="J133" i="18"/>
  <c r="J99" i="18"/>
  <c r="J41" i="21"/>
  <c r="AN103" i="1"/>
  <c r="J100" i="7"/>
  <c r="J43" i="7"/>
  <c r="J32" i="18"/>
  <c r="AG115" i="1"/>
  <c r="AU110" i="1"/>
  <c r="J34" i="12"/>
  <c r="AG108" i="1" s="1"/>
  <c r="AY95" i="1"/>
  <c r="J34" i="6"/>
  <c r="AG102" i="1"/>
  <c r="J34" i="10"/>
  <c r="AG106" i="1"/>
  <c r="AN106" i="1"/>
  <c r="J34" i="11"/>
  <c r="AG107" i="1"/>
  <c r="AN107" i="1"/>
  <c r="AY101" i="1"/>
  <c r="AV101" i="1"/>
  <c r="J32" i="13"/>
  <c r="AG109" i="1"/>
  <c r="AN109" i="1"/>
  <c r="BB100" i="1"/>
  <c r="AX100" i="1" s="1"/>
  <c r="AZ100" i="1"/>
  <c r="AV100" i="1"/>
  <c r="AU95" i="1"/>
  <c r="AU101" i="1"/>
  <c r="AU100" i="1"/>
  <c r="J32" i="3"/>
  <c r="AG97" i="1"/>
  <c r="BA95" i="1"/>
  <c r="AW95" i="1"/>
  <c r="AT95" i="1" s="1"/>
  <c r="J34" i="9"/>
  <c r="AG105" i="1"/>
  <c r="AN105" i="1"/>
  <c r="BA101" i="1"/>
  <c r="AW101" i="1"/>
  <c r="AX101" i="1"/>
  <c r="BA110" i="1"/>
  <c r="AW110" i="1"/>
  <c r="AT110" i="1"/>
  <c r="BC100" i="1"/>
  <c r="AY100" i="1"/>
  <c r="BD100" i="1"/>
  <c r="J30" i="19"/>
  <c r="AG116" i="1"/>
  <c r="AN116" i="1"/>
  <c r="J32" i="20"/>
  <c r="AG118" i="1"/>
  <c r="AG117" i="1" s="1"/>
  <c r="AN117" i="1" s="1"/>
  <c r="J98" i="4" l="1"/>
  <c r="J32" i="4"/>
  <c r="J41" i="2"/>
  <c r="J43" i="8"/>
  <c r="J43" i="12"/>
  <c r="J41" i="18"/>
  <c r="J100" i="12"/>
  <c r="J98" i="18"/>
  <c r="J100" i="8"/>
  <c r="J98" i="2"/>
  <c r="J41" i="20"/>
  <c r="AN118" i="1"/>
  <c r="J39" i="19"/>
  <c r="J41" i="13"/>
  <c r="J43" i="11"/>
  <c r="J43" i="10"/>
  <c r="J43" i="9"/>
  <c r="J43" i="6"/>
  <c r="AN102" i="1"/>
  <c r="J41" i="3"/>
  <c r="AN97" i="1"/>
  <c r="AN104" i="1"/>
  <c r="AN115" i="1"/>
  <c r="AN96" i="1"/>
  <c r="AN108" i="1"/>
  <c r="AU94" i="1"/>
  <c r="J34" i="14"/>
  <c r="AG111" i="1"/>
  <c r="AN111" i="1"/>
  <c r="J32" i="17"/>
  <c r="J41" i="17" s="1"/>
  <c r="J32" i="5"/>
  <c r="AG99" i="1"/>
  <c r="J32" i="16"/>
  <c r="AG113" i="1"/>
  <c r="AN113" i="1" s="1"/>
  <c r="J34" i="15"/>
  <c r="AG112" i="1"/>
  <c r="AN112" i="1"/>
  <c r="AT101" i="1"/>
  <c r="AG101" i="1"/>
  <c r="BA100" i="1"/>
  <c r="AW100" i="1"/>
  <c r="AT100" i="1"/>
  <c r="BB94" i="1"/>
  <c r="AX94" i="1"/>
  <c r="BC94" i="1"/>
  <c r="AY94" i="1" s="1"/>
  <c r="BD94" i="1"/>
  <c r="W33" i="1"/>
  <c r="AZ94" i="1"/>
  <c r="W29" i="1"/>
  <c r="AG98" i="1" l="1"/>
  <c r="J41" i="4"/>
  <c r="J43" i="15"/>
  <c r="J41" i="5"/>
  <c r="AG114" i="1"/>
  <c r="AN114" i="1" s="1"/>
  <c r="J41" i="16"/>
  <c r="J43" i="14"/>
  <c r="AN101" i="1"/>
  <c r="AN99" i="1"/>
  <c r="AG110" i="1"/>
  <c r="AN110" i="1" s="1"/>
  <c r="AV94" i="1"/>
  <c r="AK29" i="1"/>
  <c r="W31" i="1"/>
  <c r="W32" i="1"/>
  <c r="BA94" i="1"/>
  <c r="W30" i="1" s="1"/>
  <c r="AN98" i="1" l="1"/>
  <c r="AG95" i="1"/>
  <c r="AN95" i="1" s="1"/>
  <c r="AG100" i="1"/>
  <c r="AN100" i="1" s="1"/>
  <c r="AW94" i="1"/>
  <c r="AK30" i="1" s="1"/>
  <c r="AG94" i="1" l="1"/>
  <c r="AK26" i="1"/>
  <c r="AK35" i="1" s="1"/>
  <c r="AT94" i="1"/>
  <c r="AN94" i="1"/>
</calcChain>
</file>

<file path=xl/sharedStrings.xml><?xml version="1.0" encoding="utf-8"?>
<sst xmlns="http://schemas.openxmlformats.org/spreadsheetml/2006/main" count="28263" uniqueCount="3198">
  <si>
    <t>Export Komplet</t>
  </si>
  <si>
    <t/>
  </si>
  <si>
    <t>2.0</t>
  </si>
  <si>
    <t>False</t>
  </si>
  <si>
    <t>{23cd53e0-b273-4a17-a6fc-4c5874861951}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</si>
  <si>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</si>
  <si>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</si>
  <si>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</si>
  <si>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</si>
  <si>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</si>
  <si>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</si>
  <si>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</si>
  <si>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</si>
  <si>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R_22028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</si>
  <si>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</si>
  <si>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</si>
  <si>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Prístavba materskej škôlky v meste Podolínec</t>
  </si>
  <si>
    <t>JKSO:</t>
  </si>
  <si>
    <t>KS:</t>
  </si>
  <si>
    <t>Miesto:</t>
  </si>
  <si>
    <t>Podolínec</t>
  </si>
  <si>
    <t>Dátum:</t>
  </si>
  <si>
    <t>Objednávateľ:</t>
  </si>
  <si>
    <t>IČO:</t>
  </si>
  <si>
    <t>Mesto Podolínec</t>
  </si>
  <si>
    <t>IČ DPH:</t>
  </si>
  <si>
    <t>Zhotoviteľ:</t>
  </si>
  <si>
    <t>Projektant:</t>
  </si>
  <si>
    <t>AIP projekt s.r.o.</t>
  </si>
  <si>
    <t>True</t>
  </si>
  <si>
    <t>Spracovateľ:</t>
  </si>
  <si>
    <t xml:space="preserve"> 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</si>
  <si>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</si>
  <si>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</si>
  <si>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</si>
  <si>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</si>
  <si>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</si>
  <si>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</si>
  <si>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</si>
  <si>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</si>
  <si>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</si>
  <si>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</si>
  <si>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</si>
  <si>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</si>
  <si>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</si>
  <si>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</si>
  <si>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</si>
  <si>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</si>
  <si>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</si>
  <si>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</si>
  <si>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</si>
  <si>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</si>
  <si>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</si>
  <si>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</si>
  <si>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</si>
  <si>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</si>
  <si>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</si>
  <si>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</si>
  <si>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</si>
  <si>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</si>
  <si>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</si>
  <si>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</si>
  <si>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</si>
  <si>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</si>
  <si>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</si>
  <si>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</si>
  <si>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</si>
  <si>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</si>
  <si>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</si>
  <si>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</si>
  <si>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</si>
  <si>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</si>
  <si>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</si>
  <si>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</si>
  <si>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</si>
  <si>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</si>
  <si>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</si>
  <si>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SO.000</t>
  </si>
  <si>
    <t>Príprava územia a stavby</t>
  </si>
  <si>
    <t>STA</t>
  </si>
  <si>
    <t>1</t>
  </si>
  <si>
    <t>{5112c9eb-905e-4fa8-909e-150b12eee6eb}</t>
  </si>
  <si>
    <t>/</t>
  </si>
  <si>
    <t>01</t>
  </si>
  <si>
    <t>Vonkajšie rozvody vody</t>
  </si>
  <si>
    <t>Časť</t>
  </si>
  <si>
    <t>2</t>
  </si>
  <si>
    <t>{f7a01ad4-e038-4b78-9465-00d90a7e4f17}</t>
  </si>
  <si>
    <t>02</t>
  </si>
  <si>
    <t>Vonkajšie rozvody kanalizácie</t>
  </si>
  <si>
    <t>{5505e061-4bd8-480a-94b5-86962537f629}</t>
  </si>
  <si>
    <t>03</t>
  </si>
  <si>
    <t>OPZ - Odberné plynové zariadenie</t>
  </si>
  <si>
    <t>{8c8cc197-6caf-4574-aa16-7758e36e7371}</t>
  </si>
  <si>
    <t>04</t>
  </si>
  <si>
    <t>Búracie práce a výspravky</t>
  </si>
  <si>
    <t>{271e5392-c4db-411a-89f6-dd45b515fc72}</t>
  </si>
  <si>
    <t>SO.101</t>
  </si>
  <si>
    <t>Prístavba materskej škôlky</t>
  </si>
  <si>
    <t>{ed6b9854-c6f4-4f88-a409-0d61d43cb04e}</t>
  </si>
  <si>
    <t>ASR</t>
  </si>
  <si>
    <t>{293eae95-b91d-4e81-88b3-83f564285c5e}</t>
  </si>
  <si>
    <t>Zemné práce a základanie</t>
  </si>
  <si>
    <t>3</t>
  </si>
  <si>
    <t>{e2590dd8-3e8f-45a7-8fa2-5cc372c5f665}</t>
  </si>
  <si>
    <t>Zvislé a vodorovné konštrukcie</t>
  </si>
  <si>
    <t>{6379a2f5-a7fc-42f4-b419-d0f6a7d19318}</t>
  </si>
  <si>
    <t>Zastrešenie</t>
  </si>
  <si>
    <t>{2ed10369-883b-4d86-966a-63c2f8bd6fc0}</t>
  </si>
  <si>
    <t>Fasáda</t>
  </si>
  <si>
    <t>{fa6e1a75-28cf-4215-a711-026476c9c27c}</t>
  </si>
  <si>
    <t>05</t>
  </si>
  <si>
    <t>Výplňové konštrukcie</t>
  </si>
  <si>
    <t>{dadd1553-15fb-4867-ab20-7792a7f010a1}</t>
  </si>
  <si>
    <t>06</t>
  </si>
  <si>
    <t>Interiér</t>
  </si>
  <si>
    <t>{07a9dfc8-e165-4efb-ba9f-b4aa35cf34f1}</t>
  </si>
  <si>
    <t>07</t>
  </si>
  <si>
    <t>Ostatné</t>
  </si>
  <si>
    <t>{3c9672ce-14e0-482d-b4be-907388b88c86}</t>
  </si>
  <si>
    <t>ZTI - Zdravotechnické inštalácie</t>
  </si>
  <si>
    <t>{f3acc059-e20d-4b3a-8c8e-e2fb767e090d}</t>
  </si>
  <si>
    <t>UK - Ústredné vykurovanie</t>
  </si>
  <si>
    <t>{5dd83011-3ced-4149-a9f2-4e7e6778e519}</t>
  </si>
  <si>
    <t>3.1</t>
  </si>
  <si>
    <t>UK</t>
  </si>
  <si>
    <t>{dba6c69b-d8a8-4873-8482-34ae8f07eb0d}</t>
  </si>
  <si>
    <t>3.2</t>
  </si>
  <si>
    <t>Strojovňa</t>
  </si>
  <si>
    <t>{f4eb083d-7825-4c84-9d21-01d9d6145b51}</t>
  </si>
  <si>
    <t>4</t>
  </si>
  <si>
    <t>VZT - Vzduchotechnika</t>
  </si>
  <si>
    <t>{5a1823d2-0c35-45e7-8933-c1475422532f}</t>
  </si>
  <si>
    <t>5</t>
  </si>
  <si>
    <t>ELI - Elektroinštalácie a bleskozvod</t>
  </si>
  <si>
    <t>{64a08414-5a58-42be-8d34-229be98eda8c}</t>
  </si>
  <si>
    <t>6</t>
  </si>
  <si>
    <t>Rozvody vody, kanal. a techn.potrubia v základoch</t>
  </si>
  <si>
    <t>{1e13348d-fb72-4b2b-a57d-a271855921a4}</t>
  </si>
  <si>
    <t>SO.102</t>
  </si>
  <si>
    <t>Pergola A</t>
  </si>
  <si>
    <t>{b4090ab8-4585-429c-a36a-b6eadb705893}</t>
  </si>
  <si>
    <t>SO.200</t>
  </si>
  <si>
    <t>Spevnené plochy a komunikácie</t>
  </si>
  <si>
    <t>{f5d96068-7a79-40cd-a757-58a2f921d23f}</t>
  </si>
  <si>
    <t>SO.201</t>
  </si>
  <si>
    <t>Chodník</t>
  </si>
  <si>
    <t>{84ab0120-d23f-4735-8f93-b0c4091cfc41}</t>
  </si>
  <si>
    <t>PS.100</t>
  </si>
  <si>
    <t>Prevádzkové súbory - exteriér</t>
  </si>
  <si>
    <t>{59c96027-afde-4c79-b6e1-bb203457edf2}</t>
  </si>
  <si>
    <t>PS.101</t>
  </si>
  <si>
    <t>Detské ihrisko</t>
  </si>
  <si>
    <t>{fc8f17e0-068d-4d0b-87b9-3bc03adf5a78}</t>
  </si>
  <si>
    <t>KRYCÍ LIST ROZPOČTU</t>
  </si>
  <si>
    <t>Objekt:</t>
  </si>
  <si>
    <t>SO.000 - Príprava územia a stavby</t>
  </si>
  <si>
    <t>Časť:</t>
  </si>
  <si>
    <t>01 - Vonkajšie rozvody vody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</si>
  <si>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</si>
  <si>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</si>
  <si>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</si>
  <si>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</si>
  <si>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</si>
  <si>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</si>
  <si>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</si>
  <si>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4 - Vodorovné konštrukcie</t>
  </si>
  <si>
    <t xml:space="preserve">    8 - Rúrové vedenie</t>
  </si>
  <si>
    <t xml:space="preserve">    99 - Presun hmôt HSV</t>
  </si>
  <si>
    <t>PSV - Práce a dodávky PSV</t>
  </si>
  <si>
    <t xml:space="preserve">    711 - Izolácie proti vode a vlhkosti</t>
  </si>
  <si>
    <t xml:space="preserve">    722 - Zdravotechnika - vnútorný vodovod</t>
  </si>
  <si>
    <t>M - Práce a dodávky M</t>
  </si>
  <si>
    <t xml:space="preserve">    23-M - Montáže potrubia</t>
  </si>
  <si>
    <t>HZS - Hodinové zúčtovacie sadzby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</si>
  <si>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</si>
  <si>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</si>
  <si>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</si>
  <si>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</si>
  <si>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</si>
  <si>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</si>
  <si>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</si>
  <si>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</si>
  <si>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</si>
  <si>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</si>
  <si>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</si>
  <si>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</si>
  <si>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</si>
  <si>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</si>
  <si>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</si>
  <si>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</si>
  <si>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</si>
  <si>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131201101.S</t>
  </si>
  <si>
    <t>Výkop nezapaženej jamy v hornine 3, do 100 m3</t>
  </si>
  <si>
    <t>m3</t>
  </si>
  <si>
    <t>131201109.S</t>
  </si>
  <si>
    <t>Hĺbenie nezapažených jám a zárezov. Príplatok za lepivosť horniny 3</t>
  </si>
  <si>
    <t>132201101</t>
  </si>
  <si>
    <t>Výkop ryhy do šírky 600 mm v horn.3 do 100 m3</t>
  </si>
  <si>
    <t>132201109</t>
  </si>
  <si>
    <t>Hĺbenie rýh šírky do 600 mm zapažených i nezapažených s urovnaním dna. Príplatok k cene za lepivosť horniny 3</t>
  </si>
  <si>
    <t>8</t>
  </si>
  <si>
    <t>132211101.S</t>
  </si>
  <si>
    <t>Hĺbenie rýh šírky do 600 mm v  hornine tr.3 súdržných - ručným náradím</t>
  </si>
  <si>
    <t>10</t>
  </si>
  <si>
    <t>162201101.S</t>
  </si>
  <si>
    <t>Vodorovné premiestnenie výkopku z horniny 1-4 do 20m</t>
  </si>
  <si>
    <t>12</t>
  </si>
  <si>
    <t>7</t>
  </si>
  <si>
    <t>162501102.S</t>
  </si>
  <si>
    <t>Vodorovné premiestnenie výkopku po spevnenej ceste z horniny tr.1-4, do 100 m3 na vzdialenosť do 3000 m</t>
  </si>
  <si>
    <t>14</t>
  </si>
  <si>
    <t>162501105.S</t>
  </si>
  <si>
    <t>Vodorovné premiestnenie výkopku po spevnenej ceste z horniny tr.1-4, do 100 m3, príplatok k cene za každých ďalšich a začatých 1000 m</t>
  </si>
  <si>
    <t>16</t>
  </si>
  <si>
    <t>9</t>
  </si>
  <si>
    <t>171209002.S</t>
  </si>
  <si>
    <t>Poplatok za skladovanie - zemina a kamenivo (17 05) ostatné</t>
  </si>
  <si>
    <t>t</t>
  </si>
  <si>
    <t>18</t>
  </si>
  <si>
    <t>174201101</t>
  </si>
  <si>
    <t>Zásyp sypaninou bez zhutnenia jám, šachiet, rýh, zárezov v týchto vykopávkach do 100 m3</t>
  </si>
  <si>
    <t>11</t>
  </si>
  <si>
    <t>175101101</t>
  </si>
  <si>
    <t>Obsyp potrubia sypaninou z vhodných hornín 1 až 4 bez prehodenia sypaniny</t>
  </si>
  <si>
    <t>22</t>
  </si>
  <si>
    <t>M</t>
  </si>
  <si>
    <t>5833773700</t>
  </si>
  <si>
    <t>Štrkopiesok drvený 0-16 N</t>
  </si>
  <si>
    <t>24</t>
  </si>
  <si>
    <t>Vodorovné konštrukcie</t>
  </si>
  <si>
    <t>13</t>
  </si>
  <si>
    <t>451573111</t>
  </si>
  <si>
    <t>Lôžko pod potrubie, stoky a drobné objekty, v otvorenom výkope z piesku a štrkopiesku do 63 mm</t>
  </si>
  <si>
    <t>26</t>
  </si>
  <si>
    <t>Rúrové vedenie</t>
  </si>
  <si>
    <t>850265121</t>
  </si>
  <si>
    <t>Výrez alebo výsek na potrubí z rúr liatinových tlakových DN 100</t>
  </si>
  <si>
    <t>ks</t>
  </si>
  <si>
    <t>28</t>
  </si>
  <si>
    <t>15</t>
  </si>
  <si>
    <t>851241192</t>
  </si>
  <si>
    <t>Príplatok k cene za práce v štôlni, v uzavretom kanáli alebo v objektoch na montáž potrubia z rúr liatinových tlakových hrdlových DN od 80 do 250</t>
  </si>
  <si>
    <t>m</t>
  </si>
  <si>
    <t>30</t>
  </si>
  <si>
    <t>851379011</t>
  </si>
  <si>
    <t>Demontáž vodovodného potrubia</t>
  </si>
  <si>
    <t>32</t>
  </si>
  <si>
    <t>17</t>
  </si>
  <si>
    <t>857261121</t>
  </si>
  <si>
    <t>Montáž liatinovej tvarovky jednoosovej na potrubí z rúr hrdlových s integrovaným tesnením DN 100</t>
  </si>
  <si>
    <t>34</t>
  </si>
  <si>
    <t>560010016</t>
  </si>
  <si>
    <t>Príruba dvojkomorová špeciálna pre PVC potrubia DN 100/110, PN 16, neistené proti posunu, liatinové časti z GJS-400, voda a kanál, č. 560010011016</t>
  </si>
  <si>
    <t>36</t>
  </si>
  <si>
    <t>19</t>
  </si>
  <si>
    <t>871221118</t>
  </si>
  <si>
    <t>Montáž vodovodného potrubia z dvojvsrtvového PE 100 SDR11, SDR17 zváraných elektrotvarovkami D 63x5,8 mm</t>
  </si>
  <si>
    <t>38</t>
  </si>
  <si>
    <t>286130033700</t>
  </si>
  <si>
    <t>Rúra HDPE na vodu PE100 PN16 SDR11 63x5,8x100 m, WAVIN</t>
  </si>
  <si>
    <t>40</t>
  </si>
  <si>
    <t>21</t>
  </si>
  <si>
    <t>286530227400</t>
  </si>
  <si>
    <t>Elektrospojka PE 100, na vodu, plyn a kanalizáciu, SDR 11, D 63 mm, WAVIN</t>
  </si>
  <si>
    <t>42</t>
  </si>
  <si>
    <t>871251066</t>
  </si>
  <si>
    <t>Montáž vodovodného potrubia z dvojvsrtvového PE 100 SDR17/PN10 zváraných natupo D 90x5,4 mm</t>
  </si>
  <si>
    <t>44</t>
  </si>
  <si>
    <t>23</t>
  </si>
  <si>
    <t>286130031200</t>
  </si>
  <si>
    <t>Rúra HDPE na vodu PE100 PN10 SDR17 90x5,4x12 m, WAVIN</t>
  </si>
  <si>
    <t>46</t>
  </si>
  <si>
    <t>871251111</t>
  </si>
  <si>
    <t>Montáž potrubí z tvrdého PVC tesnených gumovým krúžkom vonkajšieho priemeru 110 mm</t>
  </si>
  <si>
    <t>48</t>
  </si>
  <si>
    <t>25</t>
  </si>
  <si>
    <t>2861106800</t>
  </si>
  <si>
    <t>Rúrka tlaková z PVC D 110x4,3x4000 mm</t>
  </si>
  <si>
    <t>50</t>
  </si>
  <si>
    <t>871271068</t>
  </si>
  <si>
    <t>Montáž vodovodného potrubia z dvojvsrtvového PE 100 SDR17/PN10 zváraných natupo D 110x6,6 mm</t>
  </si>
  <si>
    <t>52</t>
  </si>
  <si>
    <t>27</t>
  </si>
  <si>
    <t>286130031400</t>
  </si>
  <si>
    <t>Rúra HDPE na vodu PE100 PN10 SDR17 110x6,6x12 m, WAVIN</t>
  </si>
  <si>
    <t>54</t>
  </si>
  <si>
    <t>286530023600</t>
  </si>
  <si>
    <t>Koleno 45° na tupo PE 100, na vodu, plyn a kanalizáciu, SDR 11 L D 110 mm, WAVIN</t>
  </si>
  <si>
    <t>56</t>
  </si>
  <si>
    <t>29</t>
  </si>
  <si>
    <t>8712Rpol</t>
  </si>
  <si>
    <t>Osadenie ventilačnej hlavice vodom.šachta</t>
  </si>
  <si>
    <t>58</t>
  </si>
  <si>
    <t>5623125100</t>
  </si>
  <si>
    <t>Hlavica nasávacia HL 902 závitová 1"</t>
  </si>
  <si>
    <t>60</t>
  </si>
  <si>
    <t>31</t>
  </si>
  <si>
    <t>891244121</t>
  </si>
  <si>
    <t>Montáž vodovodného kompenzátora upchávkového a gumového alebo montážnej vložky DN 80</t>
  </si>
  <si>
    <t>62</t>
  </si>
  <si>
    <t>552520083100</t>
  </si>
  <si>
    <t>Montážna vložka pevne nastaviteľná - medzikus DN 80, PN 16 epoxidová farba, skrutky pozinkované, na vodu, HAWLE</t>
  </si>
  <si>
    <t>64</t>
  </si>
  <si>
    <t>33</t>
  </si>
  <si>
    <t>891269111</t>
  </si>
  <si>
    <t>Vytvorenie prípojky DN80</t>
  </si>
  <si>
    <t>66</t>
  </si>
  <si>
    <t>422210021100</t>
  </si>
  <si>
    <t>Posúvač Combi T, typ E2, DN 100/80, z liatiny, PN 16 na vodu, HAWLE</t>
  </si>
  <si>
    <t>68</t>
  </si>
  <si>
    <t>35</t>
  </si>
  <si>
    <t>9500E180</t>
  </si>
  <si>
    <t>Zemná súprava teleskopická RD=1.30-1.80 m DN 80, voda a kanál</t>
  </si>
  <si>
    <t>70</t>
  </si>
  <si>
    <t>892233111</t>
  </si>
  <si>
    <t>Preplach a dezinfekcia vodovodného potrubia DN od 40 do 70</t>
  </si>
  <si>
    <t>72</t>
  </si>
  <si>
    <t>37</t>
  </si>
  <si>
    <t>892273111</t>
  </si>
  <si>
    <t>Preplach a dezinfekcia vodovodného potrubia DN od 80 do 125</t>
  </si>
  <si>
    <t>74</t>
  </si>
  <si>
    <t>892271111</t>
  </si>
  <si>
    <t>Ostatné práce na rúrovom vedení, tlakové skúšky vodovodného potrubia DN 100 alebo 125</t>
  </si>
  <si>
    <t>76</t>
  </si>
  <si>
    <t>39</t>
  </si>
  <si>
    <t>892241111</t>
  </si>
  <si>
    <t>Ostatné práce na rúrovom vedení, tlakové skúšky vodovodného potrubia DN do 80</t>
  </si>
  <si>
    <t>78</t>
  </si>
  <si>
    <t>893353001</t>
  </si>
  <si>
    <t>Osadenie prefabrikovanej vodomernej šachty hranatej, pôdorysnej plochy do 4,2 m2, hĺbky do 2,0 m</t>
  </si>
  <si>
    <t>80</t>
  </si>
  <si>
    <t>41</t>
  </si>
  <si>
    <t>594300001800</t>
  </si>
  <si>
    <t>Vodomerná a armatúrna šachta BG, lxšxv 2760x1400x1800 mm, objem 7 m3, železobetónová, HYDRO BG</t>
  </si>
  <si>
    <t>82</t>
  </si>
  <si>
    <t>899102111</t>
  </si>
  <si>
    <t>Osadenie poklopu liatinového a oceľového vrátane rámu hmotn. nad 50 do 100 kg</t>
  </si>
  <si>
    <t>84</t>
  </si>
  <si>
    <t>43</t>
  </si>
  <si>
    <t>5524311000</t>
  </si>
  <si>
    <t>Poklop ťažký štvorcový s rámom 600 x 600 mm</t>
  </si>
  <si>
    <t>86</t>
  </si>
  <si>
    <t>899721121</t>
  </si>
  <si>
    <t>Signalizačný vodič na potrubí PVC DN do 150 mm</t>
  </si>
  <si>
    <t>88</t>
  </si>
  <si>
    <t>45</t>
  </si>
  <si>
    <t>899721131</t>
  </si>
  <si>
    <t>Označenie vodovodného potrubia bielou výstražnou fóliou</t>
  </si>
  <si>
    <t>90</t>
  </si>
  <si>
    <t>99</t>
  </si>
  <si>
    <t>Presun hmôt HSV</t>
  </si>
  <si>
    <t>998276101</t>
  </si>
  <si>
    <t>Presun hmôt pre rúrové vedenie hĺbené z rúr z plast., hmôt alebo sklolamin. v otvorenom výkope</t>
  </si>
  <si>
    <t>92</t>
  </si>
  <si>
    <t>47</t>
  </si>
  <si>
    <t>998276118</t>
  </si>
  <si>
    <t>Príplatok k cenám za zväčšený presun pre rúrové vedenie hĺbené z rúr z plast., hmôt alebo sklolamin. nad vymedzenú najväčšiu dopravnú vzdialenosť 3000-5000 m</t>
  </si>
  <si>
    <t>94</t>
  </si>
  <si>
    <t>998276119</t>
  </si>
  <si>
    <t>Príplatok pre rúrové vedenie hĺbené z rúr z plast., hmôt alebo sklolamin. za každých ďalších aj začatých 5000 m nad 5000 m</t>
  </si>
  <si>
    <t>96</t>
  </si>
  <si>
    <t>PSV</t>
  </si>
  <si>
    <t>Práce a dodávky PSV</t>
  </si>
  <si>
    <t>711</t>
  </si>
  <si>
    <t>Izolácie proti vode a vlhkosti</t>
  </si>
  <si>
    <t>49</t>
  </si>
  <si>
    <t>71151Rpol</t>
  </si>
  <si>
    <t>Izolácia vnútorného povrchu - náter sikaton iny vodeodolný, mrazuvzdorný náter</t>
  </si>
  <si>
    <t>M2</t>
  </si>
  <si>
    <t>98</t>
  </si>
  <si>
    <t>sikaton</t>
  </si>
  <si>
    <t>Náter sikaton izolačný</t>
  </si>
  <si>
    <t>m2</t>
  </si>
  <si>
    <t>100</t>
  </si>
  <si>
    <t>51</t>
  </si>
  <si>
    <t>998711101</t>
  </si>
  <si>
    <t>Presun hmôt pre izoláciu proti vode v objektoch výšky do 6 m</t>
  </si>
  <si>
    <t>102</t>
  </si>
  <si>
    <t>722</t>
  </si>
  <si>
    <t>Zdravotechnika - vnútorný vodovod</t>
  </si>
  <si>
    <t>722130216.S</t>
  </si>
  <si>
    <t>Potrubie z oceľových rúr pozink. bezšvíkových bežných-11 353.0, 10 004.0 zvarov. bežných-11 343.00 DN 50</t>
  </si>
  <si>
    <t>104</t>
  </si>
  <si>
    <t>53</t>
  </si>
  <si>
    <t>722211025</t>
  </si>
  <si>
    <t>Montáž guľového uzáveru prírubového DN 50</t>
  </si>
  <si>
    <t>106</t>
  </si>
  <si>
    <t>551110025000</t>
  </si>
  <si>
    <t>Guľový uzáver prírubový série 02 na vodu nerez, DN 50, dĺ. 150 mm, tesnenie PTFE, IVAR</t>
  </si>
  <si>
    <t>108</t>
  </si>
  <si>
    <t>55</t>
  </si>
  <si>
    <t>722211035.S</t>
  </si>
  <si>
    <t>Montáž guľového uzáveru prírubového DN 80</t>
  </si>
  <si>
    <t>110</t>
  </si>
  <si>
    <t>551110027000.S</t>
  </si>
  <si>
    <t>Guľový uzáver prírubový na vodu, DN 80, dĺ. 180 mm, liatina, s deliteľným telom</t>
  </si>
  <si>
    <t>112</t>
  </si>
  <si>
    <t>57</t>
  </si>
  <si>
    <t>722211170.S</t>
  </si>
  <si>
    <t>Montáž spätnej klapky prírubovej pre vodu DN 80</t>
  </si>
  <si>
    <t>114</t>
  </si>
  <si>
    <t>422820003900.S</t>
  </si>
  <si>
    <t>Klapka prírubová spätná DN 80, dĺ. 260 mm, liatina, EPDM, na vodu do 100°C</t>
  </si>
  <si>
    <t>116</t>
  </si>
  <si>
    <t>59</t>
  </si>
  <si>
    <t>722211210.S</t>
  </si>
  <si>
    <t>Montáž vodovodného filtra prírubového DN 80</t>
  </si>
  <si>
    <t>118</t>
  </si>
  <si>
    <t>422010001200.S</t>
  </si>
  <si>
    <t>Prírubový filter na vodu DN 80, dĺ. 310 mm</t>
  </si>
  <si>
    <t>120</t>
  </si>
  <si>
    <t>61</t>
  </si>
  <si>
    <t>722211813.S</t>
  </si>
  <si>
    <t>Demontáž armatúry prírubovej, vodomer s dvomi prírubami do DN 80,  -0,02826t</t>
  </si>
  <si>
    <t>122</t>
  </si>
  <si>
    <t>722221082</t>
  </si>
  <si>
    <t>Montáž guľového kohúta vypúšťacieho závitového G 1/2</t>
  </si>
  <si>
    <t>124</t>
  </si>
  <si>
    <t>63</t>
  </si>
  <si>
    <t>423410000700.S</t>
  </si>
  <si>
    <t>Podpera Dn 80</t>
  </si>
  <si>
    <t>126</t>
  </si>
  <si>
    <t>551110011200</t>
  </si>
  <si>
    <t>Guľový uzáver vypúšťací s páčkou, 1/2" M, mosadz, IVAR</t>
  </si>
  <si>
    <t>128</t>
  </si>
  <si>
    <t>65</t>
  </si>
  <si>
    <t>722262151</t>
  </si>
  <si>
    <t>Montáž vodomeru pre vodu do 30°C prírubového skrutkového vertikálneho DN 65</t>
  </si>
  <si>
    <t>130</t>
  </si>
  <si>
    <t>97777</t>
  </si>
  <si>
    <t>Vodomer domový MTK,DN65,st.vod</t>
  </si>
  <si>
    <t>132</t>
  </si>
  <si>
    <t>Práce a dodávky M</t>
  </si>
  <si>
    <t>23-M</t>
  </si>
  <si>
    <t>Montáže potrubia</t>
  </si>
  <si>
    <t>67</t>
  </si>
  <si>
    <t>230203565</t>
  </si>
  <si>
    <t>Montáž USTR prechodka PE/oceľ PE100 SDR11 D63/DN50mm</t>
  </si>
  <si>
    <t>134</t>
  </si>
  <si>
    <t>286220031300</t>
  </si>
  <si>
    <t>Prechodka USTR PE/oceľ PE 100 SDR 11 D/DN 63/50, FRIALEN</t>
  </si>
  <si>
    <t>256</t>
  </si>
  <si>
    <t>136</t>
  </si>
  <si>
    <t>69</t>
  </si>
  <si>
    <t>286680000200</t>
  </si>
  <si>
    <t>Tesniaca manžeta HL800/63-75, pre izolovanie prestupov potrubia DN 75, bitúmenová manžeta D 63-75 mm, guma/asfalt/PP/PVC</t>
  </si>
  <si>
    <t>138</t>
  </si>
  <si>
    <t>230203567</t>
  </si>
  <si>
    <t>Montáž USTR prechodka PE/oceľ PE100 SDR11 D90/DN80mm</t>
  </si>
  <si>
    <t>140</t>
  </si>
  <si>
    <t>71</t>
  </si>
  <si>
    <t>286220031500</t>
  </si>
  <si>
    <t>Prechodka USTR PE/oceľ PE 100 SDR 11 D/DN 90/80, FRIALEN</t>
  </si>
  <si>
    <t>142</t>
  </si>
  <si>
    <t>286680000500</t>
  </si>
  <si>
    <t>Tesniaca manžeta HL800/110, pre izolovanie prestupov potrubia DN 110, bitúmenová manžeta D 110-115 mm, guma/asfalt/PP/PVC</t>
  </si>
  <si>
    <t>144</t>
  </si>
  <si>
    <t>HZS</t>
  </si>
  <si>
    <t>Hodinové zúčtovacie sadzby</t>
  </si>
  <si>
    <t>73</t>
  </si>
  <si>
    <t>HZS000212</t>
  </si>
  <si>
    <t>Stavebno montážne práce náročnejšie, ucelené, obtiažne, rutinné (Tr. 2) v rozsahu viac ako 4 a menej ako 8 hodín</t>
  </si>
  <si>
    <t>hod</t>
  </si>
  <si>
    <t>262144</t>
  </si>
  <si>
    <t>146</t>
  </si>
  <si>
    <t>02 - Vonkajšie rozvody kanalizácie</t>
  </si>
  <si>
    <t xml:space="preserve">    9 - Ostatné konštrukcie a práce-búranie</t>
  </si>
  <si>
    <t>132201201</t>
  </si>
  <si>
    <t>Výkop ryhy šírky 600-2000mm horn.3 do 100m3</t>
  </si>
  <si>
    <t>131201109</t>
  </si>
  <si>
    <t>132201202.S</t>
  </si>
  <si>
    <t>Výkop ryhy šírky 600-2000mm horn.3 od 100 do 1000 m3</t>
  </si>
  <si>
    <t>132201209</t>
  </si>
  <si>
    <t>Príplatok k cenám za lepivosť pri hĺbení rýh š. nad 600 do 2 000 mm zapaž. i nezapažených, s urovnaním dna v hornine 3</t>
  </si>
  <si>
    <t>151101102.S</t>
  </si>
  <si>
    <t>Paženie a rozopretie stien rýh pre podzemné vedenie, príložné do 4 m</t>
  </si>
  <si>
    <t>151101112.S</t>
  </si>
  <si>
    <t>Odstránenie paženia rýh pre podzemné vedenie, príložné hĺbky do 4 m</t>
  </si>
  <si>
    <t>174101001</t>
  </si>
  <si>
    <t>Zásyp sypaninou so zhutnením jám, šachiet, rýh, zárezov alebo okolo objektov do 100 m3</t>
  </si>
  <si>
    <t>175101102</t>
  </si>
  <si>
    <t>Obsyp potrubia sypaninou z vhodných hornín 1 až 4 s prehodením sypaniny</t>
  </si>
  <si>
    <t>5815322000</t>
  </si>
  <si>
    <t>Piesok technický triedený 0/4</t>
  </si>
  <si>
    <t>451541111</t>
  </si>
  <si>
    <t>Lôžko pod potrubie, stoky a drobné objekty, v otvorenom výkope zo štrkodrvy 0-63 mm</t>
  </si>
  <si>
    <t>831379011</t>
  </si>
  <si>
    <t>Demontáž kanalizačného potrubia z kameninových rúr od DN 300 do DN 500 mm -0,230 t</t>
  </si>
  <si>
    <t>871324004</t>
  </si>
  <si>
    <t>Montáž kanalizačného PP potrubia hladkého plnostenného SN 10 DN 160</t>
  </si>
  <si>
    <t>286140001200</t>
  </si>
  <si>
    <t>Rúra KG 2000 PP, SN 10, DN 160 dĺ. 5 m hladká pre gravitačnú kanalizáciu, WAVIN</t>
  </si>
  <si>
    <t>871354006</t>
  </si>
  <si>
    <t>Montáž kanalizačného PP potrubia hladkého plnostenného SN 10 DN 200</t>
  </si>
  <si>
    <t>286140001600</t>
  </si>
  <si>
    <t>Rúra KG 2000 PP, SN 10, DN 200 dĺ. 5 m hladká pre gravitačnú kanalizáciu, WAVIN</t>
  </si>
  <si>
    <t>871424014</t>
  </si>
  <si>
    <t>Montáž kanalizačného PP potrubia hladkého plnostenného SN 10 DN 500</t>
  </si>
  <si>
    <t>286140002800</t>
  </si>
  <si>
    <t>Rúra KG 2000 PP, SN 10, DN 500 dĺ. 6 m hladká pre gravitačnú kanalizáciu, WAVIN</t>
  </si>
  <si>
    <t>877324028</t>
  </si>
  <si>
    <t>Montáž kanalizačnej PP odbočky DN 160</t>
  </si>
  <si>
    <t>286540118200</t>
  </si>
  <si>
    <t>Odbočka 45° KG 2000 PP, DN 160/160 hladká pre gravitačnú kanalizáciu, WAVIN</t>
  </si>
  <si>
    <t>877354030</t>
  </si>
  <si>
    <t>Montáž kanalizačnej PP odbočky DN 200</t>
  </si>
  <si>
    <t>286540118300</t>
  </si>
  <si>
    <t>Odbočka 45° KG 2000 PP, DN 200/160 hladká pre gravitačnú kanalizáciu, WAVIN</t>
  </si>
  <si>
    <t>877313121r</t>
  </si>
  <si>
    <t>Potrubia, Tvarovky nad rámec ( 10% z ceny)</t>
  </si>
  <si>
    <t>%</t>
  </si>
  <si>
    <t>892311000</t>
  </si>
  <si>
    <t>Skúška tesnosti kanalizácie D 150</t>
  </si>
  <si>
    <t>892421000</t>
  </si>
  <si>
    <t>Skúška tesnosti kanalizácie D 500</t>
  </si>
  <si>
    <t>894401111.1</t>
  </si>
  <si>
    <t>Demontáž existujúcej vodomernej / revíznej šachty</t>
  </si>
  <si>
    <t>894401111</t>
  </si>
  <si>
    <t>Osadenie betónového dielca pre šachty, rovná alebo prechodová skruž TBS</t>
  </si>
  <si>
    <t>100062560090</t>
  </si>
  <si>
    <t>Kónus 1000-625/600/90 so stupačkami, KLARTEC</t>
  </si>
  <si>
    <t>1000100090</t>
  </si>
  <si>
    <t>Skruž 1000/1000/90 so stupačkami, KLARTEC</t>
  </si>
  <si>
    <t>100050090</t>
  </si>
  <si>
    <t>Skruž 1000/500/90 so stupačkami, KLARTEC</t>
  </si>
  <si>
    <t>100025090</t>
  </si>
  <si>
    <t>Skruž 1000/250/90 so stupačkami, KLARTEC</t>
  </si>
  <si>
    <t>6254090</t>
  </si>
  <si>
    <t>Vyrovnávací prstenec 625/40/90, KLARTEC</t>
  </si>
  <si>
    <t>6256090</t>
  </si>
  <si>
    <t>Vyrovnávací prstenec 625/60/90, KLARTEC</t>
  </si>
  <si>
    <t>62512090</t>
  </si>
  <si>
    <t>Vyrovnávací prstenec 625/120/90, KLARTEC</t>
  </si>
  <si>
    <t>894403021</t>
  </si>
  <si>
    <t>Osadenie betónového dielca pre šachty, dno akéhokoľvek druhu</t>
  </si>
  <si>
    <t>1000600150</t>
  </si>
  <si>
    <t>Šachtové dno 1000/600/150 do DN 200 priame, KLARTEC</t>
  </si>
  <si>
    <t>10001000233</t>
  </si>
  <si>
    <t>Šachtové dno 1000/1000/230 do DN 500 3 krížové, KLARTEC</t>
  </si>
  <si>
    <t>10001000231</t>
  </si>
  <si>
    <t>Šachtové dno 1000/1000/230 do DN 500 lomové, KLARTEC</t>
  </si>
  <si>
    <t>894431132</t>
  </si>
  <si>
    <t>Montáž revíznej šachty z PVC, DN 400/160 (DN šachty/DN potr. ved.), tlak 12,5 t, hl. 1100 do 1500mm</t>
  </si>
  <si>
    <t>KGDOV40015</t>
  </si>
  <si>
    <t>Plastový poklop s rámom 1,5t pre revízne šachty DN 400 na PVC hladkú kanalizáciu s predĺžením</t>
  </si>
  <si>
    <t>T05D2</t>
  </si>
  <si>
    <t>Teleskopické predĺženie s poklopom plným, do 1,5t pre revízne šachty DN 400 na PVC hladkú kanal. s predĺž.</t>
  </si>
  <si>
    <t>PPSGR400/200</t>
  </si>
  <si>
    <t>Zberné dno DN 400, vtok/výtok DN 200 (PVC hladká rúra), pre PP revízne šachty s PP korugovaným predĺžením, PIPELIFE</t>
  </si>
  <si>
    <t>PPSGR400/160</t>
  </si>
  <si>
    <t>Zberné dno DN 400, vtok/výtok DN 160 (PVC hladká rúra), pre PP revízne šachty s PP korugovaným predĺžením, PIPELIFE</t>
  </si>
  <si>
    <t>899104111</t>
  </si>
  <si>
    <t>Osadenie poklopu liatinového a oceľového vrátane rámu hmotn. nad 150 kg</t>
  </si>
  <si>
    <t>600D402</t>
  </si>
  <si>
    <t>Poklop Begu DN 600,rám Begu, D400 kN, KLARTEC</t>
  </si>
  <si>
    <t>899721132</t>
  </si>
  <si>
    <t>Označenie kanalizačného potrubia hnedou výstražnou fóliou</t>
  </si>
  <si>
    <t>Ostatné konštrukcie a práce-búranie</t>
  </si>
  <si>
    <t>971046015.S</t>
  </si>
  <si>
    <t>Jadrové vrty diamantovými korunkami do D 160 mm do stien - betónových, obkladov -0,00044t</t>
  </si>
  <si>
    <t>cm</t>
  </si>
  <si>
    <t>971046018.S</t>
  </si>
  <si>
    <t>Jadrové vrty diamantovými korunkami do D 200 mm do stien - betónových, obkladov -0,00069t</t>
  </si>
  <si>
    <t>971046018.S1</t>
  </si>
  <si>
    <t>Napojenie do betonovej šachty "in situ"</t>
  </si>
  <si>
    <t>998276119.1</t>
  </si>
  <si>
    <t>Doprava šachtových dielov</t>
  </si>
  <si>
    <t>sub</t>
  </si>
  <si>
    <t>03 - OPZ - Odberné plynové zariadenie</t>
  </si>
  <si>
    <t xml:space="preserve">    723 - Zdravotechnika - vnútorný plynovod</t>
  </si>
  <si>
    <t xml:space="preserve">    733 - Ústredné kúrenie - rozvodné potrubie</t>
  </si>
  <si>
    <t xml:space="preserve">    769 - Montáže vzduchotechnických zariadení</t>
  </si>
  <si>
    <t xml:space="preserve">    783 - Nátery</t>
  </si>
  <si>
    <t>OST - Ostatné</t>
  </si>
  <si>
    <t>162301102</t>
  </si>
  <si>
    <t>Vodorovné premiestnenie výkopku tr.1-4, do 1000 m</t>
  </si>
  <si>
    <t>167101101</t>
  </si>
  <si>
    <t>Nakladanie neuľahnutého výkopku z hornín tr.1-4 do 100 m3</t>
  </si>
  <si>
    <t>171201201</t>
  </si>
  <si>
    <t>Uloženie sypaniny na skládky do 100 m3</t>
  </si>
  <si>
    <t>871178002</t>
  </si>
  <si>
    <t>Montáž plynového potrubia z dvojvsrtvového PE 100 SDR11 zváraných natupo D 32x3,0 mm</t>
  </si>
  <si>
    <t>286130035900</t>
  </si>
  <si>
    <t>Rúra HDPE na plyn PE100 SDR11 32x3,0x100 m, WAVIN</t>
  </si>
  <si>
    <t>286530020100</t>
  </si>
  <si>
    <t>Koleno 90° na tupo PE 100, na vodu, plyn a kanalizáciu, SDR 11 L D 32 mm, WAVIN</t>
  </si>
  <si>
    <t>899721133</t>
  </si>
  <si>
    <t>Označenie plynovodného potrubia žltou výstražnou fóliou</t>
  </si>
  <si>
    <t>971036003.S</t>
  </si>
  <si>
    <t>Jadrové vrty diamantovými korunkami do D 40 mm do stien - murivo tehlové -0,00002t</t>
  </si>
  <si>
    <t>971036018.S1</t>
  </si>
  <si>
    <t>Vybúranie otvoru pre stenovú mriežku</t>
  </si>
  <si>
    <t>723</t>
  </si>
  <si>
    <t>Zdravotechnika - vnútorný plynovod</t>
  </si>
  <si>
    <t>723120204.S</t>
  </si>
  <si>
    <t>Potrubie z oceľových rúrok závitových čiernych spájaných zvarovaním - akosť 11 353.0 DN 25</t>
  </si>
  <si>
    <t>723130251.S</t>
  </si>
  <si>
    <t>Potrubie plynové z oceľových bralenových rúrok  DN 25</t>
  </si>
  <si>
    <t>723190901.S</t>
  </si>
  <si>
    <t>Oprava plynovodného potrubia uzatvorenie alebo otvorenie plynovodného potrubia pri opravách</t>
  </si>
  <si>
    <t>723190907.S</t>
  </si>
  <si>
    <t>Oprava plynovodného potrubia odvzdušnenie a napustenie potrubia</t>
  </si>
  <si>
    <t>723150365.S</t>
  </si>
  <si>
    <t>Potrubie z oceľových rúrok hladkých čiernych, chránička D 38/2,6</t>
  </si>
  <si>
    <t>723239103.S</t>
  </si>
  <si>
    <t>Montáž armatúry závitovej s dvoma závitmi, kohútik priamy,solenoidový ventil G 1</t>
  </si>
  <si>
    <t>551340006100.S</t>
  </si>
  <si>
    <t>Guľový uzáver na plyn 1", FF, páčka, plnoprietokový, niklovaná mosadz</t>
  </si>
  <si>
    <t>R584Y101</t>
  </si>
  <si>
    <t>skrinka plast</t>
  </si>
  <si>
    <t>723190252.S</t>
  </si>
  <si>
    <t>Prípojka k strojom a zariadeniam vyvedenie a upevnenie plynov.výpustiek na potrubí DN 20 s nástenkou</t>
  </si>
  <si>
    <t>723239201.S</t>
  </si>
  <si>
    <t>Montáž armatúr plynových s dvoma závitmi G 1/2 ostatné typy</t>
  </si>
  <si>
    <t>FM020000B10</t>
  </si>
  <si>
    <t>Plynový filter - závitový - 1/2"</t>
  </si>
  <si>
    <t>723239102.S</t>
  </si>
  <si>
    <t>Montáž armatúry závitovej s dvoma závitmi</t>
  </si>
  <si>
    <t>ZK02146</t>
  </si>
  <si>
    <t>plynový kohút rohový G ¾ x R ½</t>
  </si>
  <si>
    <t>998723103</t>
  </si>
  <si>
    <t>Presun hmôt pre vnútorný plynovod v objektoch výšky nad 12 do 24 m</t>
  </si>
  <si>
    <t>998723194</t>
  </si>
  <si>
    <t>Plynovod, prípl.za presun nad vymedz. najväčšiu dopravnú vzdialenosť do 1000 m</t>
  </si>
  <si>
    <t>733</t>
  </si>
  <si>
    <t>Ústredné kúrenie - rozvodné potrubie</t>
  </si>
  <si>
    <t>733126010.S</t>
  </si>
  <si>
    <t>Montáž tvarovky - redukcie DN 32 privarením</t>
  </si>
  <si>
    <t>316170009400.S</t>
  </si>
  <si>
    <t>Redukcia varná DN 32/25, d 42,4/33,7 mm, hr. steny 2,6/2,6 mm, z čiernej uhlíkovej ocele</t>
  </si>
  <si>
    <t>733126035.S</t>
  </si>
  <si>
    <t>Montáž tvarovky - redukcie DN 100 privarením</t>
  </si>
  <si>
    <t>316170012400.S</t>
  </si>
  <si>
    <t>Redukcia varná DN 100/32, d 108,0/42,4 mm, hr. steny 3,6/2,6 mm, z čiernej uhlíkovej ocele</t>
  </si>
  <si>
    <t>733126155.S</t>
  </si>
  <si>
    <t>Montáž tvarovky - T-kus DN 100 privarením</t>
  </si>
  <si>
    <t>316170007600.S</t>
  </si>
  <si>
    <t>T-kus varný DN 100 typ R 3, d 108,0 mm, hr. steny 3,6 mm, z čiernej uhlíkovej ocele</t>
  </si>
  <si>
    <t>769</t>
  </si>
  <si>
    <t>Montáže vzduchotechnických zariadení</t>
  </si>
  <si>
    <t>769036000</t>
  </si>
  <si>
    <t>Montáž protidažďovej žalúzie do prierezu 0.100 m2</t>
  </si>
  <si>
    <t>429720047100</t>
  </si>
  <si>
    <t>Žalúzia protidažďová hliniková s rámom PZAL, rozmery šxv 355x200 mm</t>
  </si>
  <si>
    <t>998769201</t>
  </si>
  <si>
    <t>Presun hmôt pre montáž vzduchotechnických zariadení v stavbe (objekte) výšky do 7 m</t>
  </si>
  <si>
    <t>783</t>
  </si>
  <si>
    <t>Nátery</t>
  </si>
  <si>
    <t>783424340</t>
  </si>
  <si>
    <t>Nátery kovového potrubia syntetické farby bielej do DN 50 mm dvojnásobné 1x email a základný náter</t>
  </si>
  <si>
    <t>230203562</t>
  </si>
  <si>
    <t>Montáž USTR prechodka PE/oceľ PE100 SDR11 D32/DN25mm</t>
  </si>
  <si>
    <t>286220031000</t>
  </si>
  <si>
    <t>Prechodka USTR PE/oceľ PE 100 SDR 11 D/DN 32/25, FRIALEN</t>
  </si>
  <si>
    <t>230230003</t>
  </si>
  <si>
    <t>Predbežná tlaková skúška vodou DN 100</t>
  </si>
  <si>
    <t>230230018</t>
  </si>
  <si>
    <t>Hlavná tlaková skúška vzduchom 0, 6 MPa - STN 38 6413 DN 100</t>
  </si>
  <si>
    <t>MV</t>
  </si>
  <si>
    <t>Murárske výpomoci</t>
  </si>
  <si>
    <t>PPV</t>
  </si>
  <si>
    <t>Podiel pridružených výkonov</t>
  </si>
  <si>
    <t>HZS000112</t>
  </si>
  <si>
    <t>Stavebno montážne práce náročnejšie, ucelené, obtiažne, rutinné (Tr. 2) v rozsahu viac ako 8 hodín náročnejšie</t>
  </si>
  <si>
    <t>OST</t>
  </si>
  <si>
    <t>HZS-0010</t>
  </si>
  <si>
    <t>Revízie</t>
  </si>
  <si>
    <t>kpl</t>
  </si>
  <si>
    <t>HZS-0011</t>
  </si>
  <si>
    <t>Porealizačné zamerania</t>
  </si>
  <si>
    <t>HZS-0051</t>
  </si>
  <si>
    <t>Príprava systému ku komplexnému vyskúšaniu</t>
  </si>
  <si>
    <t>HZS-0080</t>
  </si>
  <si>
    <t>Tlaková skúška - plyn</t>
  </si>
  <si>
    <t>04 - Búracie práce a výspravky</t>
  </si>
  <si>
    <t xml:space="preserve">    3 - Zvislé a kompletné konštrukcie</t>
  </si>
  <si>
    <t xml:space="preserve">    6 - Úpravy povrchov, podlahy, osadenie</t>
  </si>
  <si>
    <t xml:space="preserve">    725 - Zdravotechnika - zariaďovacie predmety</t>
  </si>
  <si>
    <t xml:space="preserve">    784 - Maľby</t>
  </si>
  <si>
    <t>113106611.S</t>
  </si>
  <si>
    <t>Rozoberanie zámkovej dlažby všetkých druhov v ploche do 20 m2,  -0,2600 t</t>
  </si>
  <si>
    <t>-365878576</t>
  </si>
  <si>
    <t>VV</t>
  </si>
  <si>
    <t>BP 01</t>
  </si>
  <si>
    <t>9,8</t>
  </si>
  <si>
    <t>113307121.S</t>
  </si>
  <si>
    <t>Odstránenie podkladu v ploche do 200 m2 z kameniva hrubého drveného, hr. do 100 mm,  -0,13000t</t>
  </si>
  <si>
    <t>648728327</t>
  </si>
  <si>
    <t>Zvislé a kompletné konštrukcie</t>
  </si>
  <si>
    <t>317165225.P</t>
  </si>
  <si>
    <t>Nosný pórobetónový preklad šírky 300 mm, výšky 249 mm, dĺžky 2250 mm</t>
  </si>
  <si>
    <t>541107187</t>
  </si>
  <si>
    <t>NK 01</t>
  </si>
  <si>
    <t>Úpravy povrchov, podlahy, osadenie</t>
  </si>
  <si>
    <t>612421321.P</t>
  </si>
  <si>
    <t>Oprava vnútorných omietok stien, v množstve opravenej plochy nad 10 do 30 % hladkých</t>
  </si>
  <si>
    <t>1241421944</t>
  </si>
  <si>
    <t>NK 02</t>
  </si>
  <si>
    <t>612460124.S</t>
  </si>
  <si>
    <t>Príprava vnútorného podkladu stien penetráciou pod omietky a nátery</t>
  </si>
  <si>
    <t>471543674</t>
  </si>
  <si>
    <t>27+3</t>
  </si>
  <si>
    <t>612467512.P</t>
  </si>
  <si>
    <t>Vnútorná sadrová omietka stien, hr. 10 mm</t>
  </si>
  <si>
    <t>2096582498</t>
  </si>
  <si>
    <t>612481031.P</t>
  </si>
  <si>
    <t>Rohový profil z pozinkovaného plechu pre omietky</t>
  </si>
  <si>
    <t>-1857239382</t>
  </si>
  <si>
    <t>612481121.S</t>
  </si>
  <si>
    <t>Potiahnutie vnútorných stien sklotextílnou mriežkou s vložením bez lepidla</t>
  </si>
  <si>
    <t>2016127712</t>
  </si>
  <si>
    <t>941955001.S</t>
  </si>
  <si>
    <t>Lešenie ľahké pracovné pomocné, s výškou lešeňovej podlahy do 1,20 m</t>
  </si>
  <si>
    <t>642535004</t>
  </si>
  <si>
    <t>952901111.S</t>
  </si>
  <si>
    <t>Vyčistenie budov pri výške podlaží do 4 m</t>
  </si>
  <si>
    <t>-1937725218</t>
  </si>
  <si>
    <t>962031132.S</t>
  </si>
  <si>
    <t>Búranie priečok alebo vybúranie otvorov plochy nad 4 m2 z tehál pálených, plných alebo dutých hr. do 150 mm,  -0,19600t</t>
  </si>
  <si>
    <t>606564738</t>
  </si>
  <si>
    <t>BP 04</t>
  </si>
  <si>
    <t>10,82</t>
  </si>
  <si>
    <t>962032231.S</t>
  </si>
  <si>
    <t>Búranie muriva alebo vybúranie otvorov plochy nad 4 m2 nadzákladového z tehál pálených, vápenopieskových, cementových na maltu,  -1,90500t</t>
  </si>
  <si>
    <t>-1255633574</t>
  </si>
  <si>
    <t>BP 03</t>
  </si>
  <si>
    <t>2,59</t>
  </si>
  <si>
    <t>968061125.S</t>
  </si>
  <si>
    <t>Vyvesenie dreveného dverného krídla do suti plochy do 2 m2, -0,02400t</t>
  </si>
  <si>
    <t>1689125108</t>
  </si>
  <si>
    <t>BP 05</t>
  </si>
  <si>
    <t>968072455.S</t>
  </si>
  <si>
    <t>Vybúranie kovových dverových zárubní plochy do 2 m2,  -0,07600t</t>
  </si>
  <si>
    <t>-2073108992</t>
  </si>
  <si>
    <t>975022241.S</t>
  </si>
  <si>
    <t>Podchytenie nadzákladného muriva drevenou výstuhou do v. 3 m pri hr. muriva do 450 mm a dĺžky podchytenia do 3 m</t>
  </si>
  <si>
    <t>-2073293994</t>
  </si>
  <si>
    <t>978065011.S</t>
  </si>
  <si>
    <t>Odstránenie kontaktného zateplenia vrátane povrchovej úpravy z polystyrénových dosiek hrúbky nad 80-120 mm, -0,01841t</t>
  </si>
  <si>
    <t>-504796624</t>
  </si>
  <si>
    <t>BP 02</t>
  </si>
  <si>
    <t>14,8</t>
  </si>
  <si>
    <t>979011111.S</t>
  </si>
  <si>
    <t>Zvislá doprava sutiny a vybúraných hmôt za prvé podlažie nad alebo pod základným podlažím</t>
  </si>
  <si>
    <t>988174985</t>
  </si>
  <si>
    <t>979081111.S</t>
  </si>
  <si>
    <t>Odvoz sutiny a vybúraných hmôt na skládku do 1 km</t>
  </si>
  <si>
    <t>632390286</t>
  </si>
  <si>
    <t>979081121.S</t>
  </si>
  <si>
    <t>Odvoz sutiny a vybúraných hmôt na skládku za každý ďalší 1 km</t>
  </si>
  <si>
    <t>1762299910</t>
  </si>
  <si>
    <t>11,427*15</t>
  </si>
  <si>
    <t>979082111.S</t>
  </si>
  <si>
    <t>Vnútrostavenisková doprava sutiny a vybúraných hmôt do 10 m</t>
  </si>
  <si>
    <t>-643199222</t>
  </si>
  <si>
    <t>979082121.S</t>
  </si>
  <si>
    <t>Vnútrostavenisková doprava sutiny a vybúraných hmôt za každých ďalších 5 m</t>
  </si>
  <si>
    <t>2094546663</t>
  </si>
  <si>
    <t>11,427*5</t>
  </si>
  <si>
    <t>979089012</t>
  </si>
  <si>
    <t>Poplatok za skladovanie - betón, tehly, dlaždice (17 01) ostatné</t>
  </si>
  <si>
    <t>-1645617464</t>
  </si>
  <si>
    <t>979089612.P</t>
  </si>
  <si>
    <t>Poplatok za skladovanie - zmiešané odpady zo stavieb a demolácií (17 09), ostatné</t>
  </si>
  <si>
    <t>1799503943</t>
  </si>
  <si>
    <t>998011002.S</t>
  </si>
  <si>
    <t>Presun hmôt pre budovy (801, 803, 812), zvislá konštr. z tehál, tvárnic, z kovu výšky do 12 m</t>
  </si>
  <si>
    <t>-179034844</t>
  </si>
  <si>
    <t>725</t>
  </si>
  <si>
    <t>Zdravotechnika - zariaďovacie predmety</t>
  </si>
  <si>
    <t>725110811.S</t>
  </si>
  <si>
    <t>Demontáž záchoda splachovacieho s nádržou alebo s tlakovým splachovačom,  -0,01933t</t>
  </si>
  <si>
    <t>súb.</t>
  </si>
  <si>
    <t>1840807704</t>
  </si>
  <si>
    <t>BP 06</t>
  </si>
  <si>
    <t>725210821.S</t>
  </si>
  <si>
    <t>Demontáž umývadiel alebo umývadielok bez výtokovej armatúry,  -0,01946t</t>
  </si>
  <si>
    <t>-730466685</t>
  </si>
  <si>
    <t>784</t>
  </si>
  <si>
    <t>Maľby</t>
  </si>
  <si>
    <t>784410100</t>
  </si>
  <si>
    <t>Penetrovanie jednonásobné jemnozrnných podkladov výšky do 3,80 m</t>
  </si>
  <si>
    <t>-1855699746</t>
  </si>
  <si>
    <t>784418011</t>
  </si>
  <si>
    <t>Zakrývanie otvorov, podláh a zariadení fóliou v miestnostiach alebo na schodisku</t>
  </si>
  <si>
    <t>971461922</t>
  </si>
  <si>
    <t>784452271.P1</t>
  </si>
  <si>
    <t>Maľby z maliarskych zmesí na úpravu povrchov detských izieb, ..., ručne nanášané dvojnásobné základné na podklad jemnozrnný výšky do 3,80 m</t>
  </si>
  <si>
    <t>-874913912</t>
  </si>
  <si>
    <t>SO.101 - Prístavba materskej škôlky</t>
  </si>
  <si>
    <t>1 - ASR</t>
  </si>
  <si>
    <t>Úroveň 3:</t>
  </si>
  <si>
    <t>01 - Zemné práce a základanie</t>
  </si>
  <si>
    <t xml:space="preserve">    2 - Zakladanie</t>
  </si>
  <si>
    <t>121101112.S</t>
  </si>
  <si>
    <t>Odstránenie ornice s premiestn. na hromady, so zložením na vzdialenosť do 100 m a do 1000 m3</t>
  </si>
  <si>
    <t>-1024116043</t>
  </si>
  <si>
    <t>odstránenie ornice</t>
  </si>
  <si>
    <t>122201101.S</t>
  </si>
  <si>
    <t>Odkopávka a prekopávka nezapažená v hornine 3, do 100 m3</t>
  </si>
  <si>
    <t>-1305953858</t>
  </si>
  <si>
    <t>výkop na terasu</t>
  </si>
  <si>
    <t>11,968</t>
  </si>
  <si>
    <t>122201109.S</t>
  </si>
  <si>
    <t>Odkopávky a prekopávky nezapažené. Príplatok k cenám za lepivosť horniny 3</t>
  </si>
  <si>
    <t>1072803491</t>
  </si>
  <si>
    <t>-186529526</t>
  </si>
  <si>
    <t>výkop pre základ. pätku</t>
  </si>
  <si>
    <t>2,688</t>
  </si>
  <si>
    <t>488206205</t>
  </si>
  <si>
    <t>132201101.S</t>
  </si>
  <si>
    <t>-750372781</t>
  </si>
  <si>
    <t>ryha 600mm</t>
  </si>
  <si>
    <t>60,372</t>
  </si>
  <si>
    <t>132201109.S</t>
  </si>
  <si>
    <t>Príplatok k cene za lepivosť pri hĺbení rýh šírky do 600 mm zapažených i nezapažených s urovnaním dna v hornine 3</t>
  </si>
  <si>
    <t>944307206</t>
  </si>
  <si>
    <t>132201201.S</t>
  </si>
  <si>
    <t>1628120556</t>
  </si>
  <si>
    <t>ryha 1200 mm</t>
  </si>
  <si>
    <t>23,1</t>
  </si>
  <si>
    <t>ryha 800 mm - zateplenie základov</t>
  </si>
  <si>
    <t>41,314</t>
  </si>
  <si>
    <t>Súčet</t>
  </si>
  <si>
    <t>132201209.S</t>
  </si>
  <si>
    <t>-946116667</t>
  </si>
  <si>
    <t>162501122.S</t>
  </si>
  <si>
    <t>Vodorovné premiestnenie výkopku po spevnenej ceste z horniny tr.1-4, nad 100 do 1000 m3 na vzdialenosť do 3000 m</t>
  </si>
  <si>
    <t>2131333692</t>
  </si>
  <si>
    <t>110+11,968+2,688+60,372+64,414</t>
  </si>
  <si>
    <t>-(11,281+34,988) " spätný zásyp</t>
  </si>
  <si>
    <t>162501123.S</t>
  </si>
  <si>
    <t>Vodorovné premiestnenie výkopku po spevnenej ceste z horniny tr.1-4, nad 100 do 1000 m3, príplatok k cene za každých ďalšich a začatých 1000 m</t>
  </si>
  <si>
    <t>-1194718109</t>
  </si>
  <si>
    <t>203,173*13</t>
  </si>
  <si>
    <t>171201202.S</t>
  </si>
  <si>
    <t>Uloženie sypaniny na skládky nad 100 do 1000 m3</t>
  </si>
  <si>
    <t>836977802</t>
  </si>
  <si>
    <t>171209002.P</t>
  </si>
  <si>
    <t>-1598485839</t>
  </si>
  <si>
    <t>203,173*1,8</t>
  </si>
  <si>
    <t>174101001.S</t>
  </si>
  <si>
    <t>395194158</t>
  </si>
  <si>
    <t>spätný zásyp pri zDT tvarniciach</t>
  </si>
  <si>
    <t>11,281</t>
  </si>
  <si>
    <t>Zakladanie</t>
  </si>
  <si>
    <t>271573001.P</t>
  </si>
  <si>
    <t>Násyp pod základové konštrukcie so zhutnením zo štrkopiesku fr.16-32 mm</t>
  </si>
  <si>
    <t>861576004</t>
  </si>
  <si>
    <t>štrkové lôžko</t>
  </si>
  <si>
    <t>11,6 " pod základ. pásy</t>
  </si>
  <si>
    <t>0,38 " pod základ. pätky</t>
  </si>
  <si>
    <t>36,56 " pod podklad. dosku budovy</t>
  </si>
  <si>
    <t>P1 05</t>
  </si>
  <si>
    <t>29,92</t>
  </si>
  <si>
    <t>273321411.S</t>
  </si>
  <si>
    <t>Betón základových dosiek, železový (bez výstuže), tr. C 25/30</t>
  </si>
  <si>
    <t>-1325188655</t>
  </si>
  <si>
    <t>podkladová základ. doska hr. 150 mm</t>
  </si>
  <si>
    <t>41,664</t>
  </si>
  <si>
    <t>14,96</t>
  </si>
  <si>
    <t>273351217.S</t>
  </si>
  <si>
    <t>Debnenie stien základových dosiek, zhotovenie-tradičné</t>
  </si>
  <si>
    <t>-382059359</t>
  </si>
  <si>
    <t>23,24</t>
  </si>
  <si>
    <t>4,005</t>
  </si>
  <si>
    <t>273351218.S</t>
  </si>
  <si>
    <t>Debnenie stien základových dosiek, odstránenie-tradičné</t>
  </si>
  <si>
    <t>-589679470</t>
  </si>
  <si>
    <t>273361821.S</t>
  </si>
  <si>
    <t>Výstuž základových dosiek z ocele B500 (10505)</t>
  </si>
  <si>
    <t>743413428</t>
  </si>
  <si>
    <t>výstuž podklad. dosky</t>
  </si>
  <si>
    <t>3,439</t>
  </si>
  <si>
    <t>3,439*1,1 'Prepočítané koeficientom množstva</t>
  </si>
  <si>
    <t>273362442.S</t>
  </si>
  <si>
    <t>Výstuž základových dosiek zo zvár. sietí KARI, priemer drôtu 8/8 mm, veľkosť oka 150x150 mm</t>
  </si>
  <si>
    <t>-1879126471</t>
  </si>
  <si>
    <t>74,8</t>
  </si>
  <si>
    <t>274271041.S</t>
  </si>
  <si>
    <t>Murivo základových pásov (m3) z betónových debniacich tvárnic s betónovou výplňou C 16/20 hrúbky 300 mm</t>
  </si>
  <si>
    <t>-1285424808</t>
  </si>
  <si>
    <t>základový pás z DT30</t>
  </si>
  <si>
    <t>17,09</t>
  </si>
  <si>
    <t>274361825.S</t>
  </si>
  <si>
    <t>Výstuž pre murivo základových pásov z betónových debniacich tvárnic s betónovou výplňou z ocele B500 (10505)</t>
  </si>
  <si>
    <t>-690497926</t>
  </si>
  <si>
    <t xml:space="preserve">základový pás z DT30 </t>
  </si>
  <si>
    <t>0,19949</t>
  </si>
  <si>
    <t>0,199*1,1 'Prepočítané koeficientom množstva</t>
  </si>
  <si>
    <t>274313711.S</t>
  </si>
  <si>
    <t>Betón základových pásov, prostý tr. C 25/30</t>
  </si>
  <si>
    <t>1909432006</t>
  </si>
  <si>
    <t>základový pás 600 mm</t>
  </si>
  <si>
    <t>26,62</t>
  </si>
  <si>
    <t>274321411.S</t>
  </si>
  <si>
    <t>Betón základových pásov, železový (bez výstuže), tr. C 25/30</t>
  </si>
  <si>
    <t>2093030206</t>
  </si>
  <si>
    <t>ŽB základový pás 600 mm</t>
  </si>
  <si>
    <t>6,73</t>
  </si>
  <si>
    <t>ŽB základový pás 1200 mm</t>
  </si>
  <si>
    <t>13,46</t>
  </si>
  <si>
    <t>274361821.S</t>
  </si>
  <si>
    <t>Výstuž základových pásov z ocele B500 (10505)</t>
  </si>
  <si>
    <t>481613112</t>
  </si>
  <si>
    <t>výstuž ŽB základ. pásoch</t>
  </si>
  <si>
    <t>2,699</t>
  </si>
  <si>
    <t>2,699*1,1 'Prepočítané koeficientom množstva</t>
  </si>
  <si>
    <t>275313711.S</t>
  </si>
  <si>
    <t>Betón základových pätiek, prostý tr. C 25/30</t>
  </si>
  <si>
    <t>-713216101</t>
  </si>
  <si>
    <t>základ. pätka</t>
  </si>
  <si>
    <t>2,05</t>
  </si>
  <si>
    <t>959941141.P</t>
  </si>
  <si>
    <t>Chemická kotva s kotevnou oceľou (R16) tesnená chemickou ampulkou do betónu, ŽB, kameňa, s vyvŕtaním otvoru M16/250 mm</t>
  </si>
  <si>
    <t>1484936280</t>
  </si>
  <si>
    <t>napojenie nového základu na pôvodný základ</t>
  </si>
  <si>
    <t>9*2</t>
  </si>
  <si>
    <t>1579262816</t>
  </si>
  <si>
    <t>711111001.S</t>
  </si>
  <si>
    <t>Zhotovenie izolácie proti zemnej vlhkosti vodorovná náterom penetračným za studena</t>
  </si>
  <si>
    <t>1743216623</t>
  </si>
  <si>
    <t>hydroizolácia spodnej stavby</t>
  </si>
  <si>
    <t>277,76</t>
  </si>
  <si>
    <t>245620001200.P</t>
  </si>
  <si>
    <t>Náter penetračný, Siplast Primer Speed SBS, 10 l</t>
  </si>
  <si>
    <t>l</t>
  </si>
  <si>
    <t>-29356871</t>
  </si>
  <si>
    <t>277,741365892932*0,211 'Prepočítané koeficientom množstva</t>
  </si>
  <si>
    <t>711141559.S</t>
  </si>
  <si>
    <t>Zhotovenie  izolácie proti zemnej vlhkosti a tlakovej vode vodorovná NAIP pritavením</t>
  </si>
  <si>
    <t>-1606654575</t>
  </si>
  <si>
    <t>15023</t>
  </si>
  <si>
    <t>FUNDAMENT 4.0 Speed profile SBS 7,5m2</t>
  </si>
  <si>
    <t>1744938877</t>
  </si>
  <si>
    <t>277,76*1,15 'Prepočítané koeficientom množstva</t>
  </si>
  <si>
    <t>998711102.S</t>
  </si>
  <si>
    <t>Presun hmôt pre izoláciu proti vode v objektoch výšky nad 6 do 12 m</t>
  </si>
  <si>
    <t>669639062</t>
  </si>
  <si>
    <t>02 - Zvislé a vodorovné konštrukcie</t>
  </si>
  <si>
    <t xml:space="preserve">    763 - Konštrukcie - drevostavby</t>
  </si>
  <si>
    <t>311273804</t>
  </si>
  <si>
    <t>Murivo nosné (m3) z tvárnic SILKA hr. 300 mm S15-1600 PD, na MVC a maltu SILKA (300x199x333)</t>
  </si>
  <si>
    <t>-79008028</t>
  </si>
  <si>
    <t>VS 02</t>
  </si>
  <si>
    <t>22,7</t>
  </si>
  <si>
    <t>311275131.S</t>
  </si>
  <si>
    <t>Murivo nosné (m3) z pórobetónových tvárnic PD pevnosti P2 až P4, nad 400 do 600 kg/m3 hrúbky 300 mm</t>
  </si>
  <si>
    <t>-1285679749</t>
  </si>
  <si>
    <t>OS 01, 03, 04, 05, VS 01</t>
  </si>
  <si>
    <t>135,03</t>
  </si>
  <si>
    <t>314275037.P</t>
  </si>
  <si>
    <t>Komínová zostava Schiedel ABSOLUT, jednoprieduchová s vetracou šachtou, DN 200L/90° výšky 8,34 m</t>
  </si>
  <si>
    <t>-844167328</t>
  </si>
  <si>
    <t>317160313.P</t>
  </si>
  <si>
    <t>Prefabrikovaný betónový preklad nosný šírky 60 mm, výšky 195 mm, dĺžky 1400 mm</t>
  </si>
  <si>
    <t>81372246</t>
  </si>
  <si>
    <t>pol. 902</t>
  </si>
  <si>
    <t>317160315.P</t>
  </si>
  <si>
    <t>Prefabrikovaný betónový preklad nosný šírky 60 mm, výšky 195 mm, dĺžky 2000 mm</t>
  </si>
  <si>
    <t>-1657660015</t>
  </si>
  <si>
    <t>pol. 903</t>
  </si>
  <si>
    <t>317160319.P</t>
  </si>
  <si>
    <t>Prefabrikovaný betónový preklad nosný šírky 60 mm, výšky 195 mm, dĺžky 3000 mm</t>
  </si>
  <si>
    <t>-1676110373</t>
  </si>
  <si>
    <t>pol. 904</t>
  </si>
  <si>
    <t>317165222.P</t>
  </si>
  <si>
    <t>Nosný pórobetónovýpreklad šírky 300 mm, výšky 249 mm, dĺžky 1500 mm</t>
  </si>
  <si>
    <t>-257750653</t>
  </si>
  <si>
    <t>317165224.P</t>
  </si>
  <si>
    <t>Nosný pórobetónový preklad šírky 300 mm, výšky 249 mm, dĺžky 2000 mm</t>
  </si>
  <si>
    <t>764518884</t>
  </si>
  <si>
    <t>pol. 906</t>
  </si>
  <si>
    <t>317165301.P</t>
  </si>
  <si>
    <t>Nenosný pórobetónový preklad šírky 100 mm, výšky 249 mm, dĺžky 1250 mm</t>
  </si>
  <si>
    <t>-903035095</t>
  </si>
  <si>
    <t>pol. 908</t>
  </si>
  <si>
    <t>317165303.P</t>
  </si>
  <si>
    <t>Nenosný pórobetónový preklad šírky 150 mm, výšky 249 mm, dĺžky 1250 mm</t>
  </si>
  <si>
    <t>-1898201009</t>
  </si>
  <si>
    <t>pol. 910</t>
  </si>
  <si>
    <t>331321410.S</t>
  </si>
  <si>
    <t>Betón stĺpov a pilierov hranatých, ťahadiel, rámových stojok, vzpier, železový (bez výstuže) tr. C 25/30</t>
  </si>
  <si>
    <t>-799741076</t>
  </si>
  <si>
    <t>stĺpy</t>
  </si>
  <si>
    <t>1,188 " 1.NP</t>
  </si>
  <si>
    <t>1,188 " 2.NP</t>
  </si>
  <si>
    <t>331352002.S</t>
  </si>
  <si>
    <t>Denný prenájom žeriavového systémového debnenia štvorhranných stĺpov, pre v. debniaceho panela 3150 mm</t>
  </si>
  <si>
    <t>-646555801</t>
  </si>
  <si>
    <t>3*30 " 1.NP</t>
  </si>
  <si>
    <t>3*30 " 2.NP</t>
  </si>
  <si>
    <t>331352032.S</t>
  </si>
  <si>
    <t>Montáž rámového systémového debnenia pre štvorhranné stĺpy žeriavom, pre výšku debniaceho panela 3150 mm</t>
  </si>
  <si>
    <t>-1631162452</t>
  </si>
  <si>
    <t>3 " 1.NP</t>
  </si>
  <si>
    <t>3 " 2.NP</t>
  </si>
  <si>
    <t>331352052.S</t>
  </si>
  <si>
    <t>Demontáž rámového systémového debnenia pre štvorhranné stĺpy žeriavom, pre výšku debniaceho panela 3150 mm</t>
  </si>
  <si>
    <t>-2051663338</t>
  </si>
  <si>
    <t>331361821.S</t>
  </si>
  <si>
    <t>Výstuž stĺpov, pilierov, stojok hranatých z bet. ocele B500 (10505)</t>
  </si>
  <si>
    <t>329711848</t>
  </si>
  <si>
    <t>0,376</t>
  </si>
  <si>
    <t>0,376*1,1 'Prepočítané koeficientom množstva</t>
  </si>
  <si>
    <t>342272102.P</t>
  </si>
  <si>
    <t>Priečky z tvárnic hr. 100 mm P2-500 hladkých, na MVC a maltu (100x249x599)</t>
  </si>
  <si>
    <t>797145780</t>
  </si>
  <si>
    <t>Pr 01</t>
  </si>
  <si>
    <t>24,24</t>
  </si>
  <si>
    <t>342272104.P</t>
  </si>
  <si>
    <t>Priečky z tvárnic hr. 150 mm P2-500 hladkých, na MVC a maltu (150x249x599)</t>
  </si>
  <si>
    <t>-1134053001</t>
  </si>
  <si>
    <t>Pr 02</t>
  </si>
  <si>
    <t>216,04</t>
  </si>
  <si>
    <t>411321314.S</t>
  </si>
  <si>
    <t>Betón stropov doskových a trámových,  železový tr. C 20/25</t>
  </si>
  <si>
    <t>1810782160</t>
  </si>
  <si>
    <t>ŽB doska</t>
  </si>
  <si>
    <t>47,01 " 1.NP</t>
  </si>
  <si>
    <t>50,0 " 2.NP</t>
  </si>
  <si>
    <t>411355002</t>
  </si>
  <si>
    <t>Denný prenájom ručného systému Dokaflex 1-2-4 na debnenie jednoduchých stropov hr. do 250 mm, svetlej v. miestnosti do 3000 mm</t>
  </si>
  <si>
    <t>1623169070</t>
  </si>
  <si>
    <t>261,19 *30 " 1.NP</t>
  </si>
  <si>
    <t>277,76*30 " 2.NP</t>
  </si>
  <si>
    <t>411355061</t>
  </si>
  <si>
    <t>Montáž debnenia stropov Dokaflex 1-2-4 pre jednoduché stropy vrátane podpernej konštrukcie a dorezov pre hr. stropu do 250 mm</t>
  </si>
  <si>
    <t>-170822420</t>
  </si>
  <si>
    <t>261,19  " 1.NP</t>
  </si>
  <si>
    <t>277,76 " 2.NP</t>
  </si>
  <si>
    <t>411355071</t>
  </si>
  <si>
    <t>Demontáž debnenia stropov Dokaflex 1-2-4 pre jednoduché stropy vrátane podpernej konštrukcie a dorezov pre hr. stropu do 250 mm</t>
  </si>
  <si>
    <t>-1466587890</t>
  </si>
  <si>
    <t>411355301</t>
  </si>
  <si>
    <t>Denný prenájom ručného systému svorky Doka na debnenie čela dosky uloženej na bet. alebo žb. stene, pre hr. stropu do 200 mm</t>
  </si>
  <si>
    <t>-38687949</t>
  </si>
  <si>
    <t>93,6*30 " 1.NP</t>
  </si>
  <si>
    <t>77,8*30 " 2.NP</t>
  </si>
  <si>
    <t>411355321</t>
  </si>
  <si>
    <t>Montáž debnenia čela dosky svorkou Doka uloženej na bet. alebo žb. stene vrátane debniacej dosky</t>
  </si>
  <si>
    <t>-1485143483</t>
  </si>
  <si>
    <t>93,6 " 1.NP</t>
  </si>
  <si>
    <t>77,8 " 2.NP</t>
  </si>
  <si>
    <t>411355331</t>
  </si>
  <si>
    <t>Demontáž debnenia čela dosky svorkou Doka uloženej na bet. alebo žb. stene vrátane debniacej dosky</t>
  </si>
  <si>
    <t>-1631137593</t>
  </si>
  <si>
    <t>411361821</t>
  </si>
  <si>
    <t>Výstuž stropov doskových, trámových, vložkových,konzolových alebo balkónových, 10505</t>
  </si>
  <si>
    <t>-560643981</t>
  </si>
  <si>
    <t>1,978+1,317 " 1.NP</t>
  </si>
  <si>
    <t>2,076+1,499 " 2.NP</t>
  </si>
  <si>
    <t>6,87*1,1 'Prepočítané koeficientom množstva</t>
  </si>
  <si>
    <t>413321315.S</t>
  </si>
  <si>
    <t>Betón nosníkov, železový tr. C 20/25</t>
  </si>
  <si>
    <t>1750704488</t>
  </si>
  <si>
    <t>prievlak</t>
  </si>
  <si>
    <t>2,67 " 1.NP</t>
  </si>
  <si>
    <t>2,67 " 2.NP</t>
  </si>
  <si>
    <t>413352001.S</t>
  </si>
  <si>
    <t>Denný prenájom ručného flexibilného systému debnenia prievlakov výšky do 300 mm, svetlej v. miestnosti do 3920 mm</t>
  </si>
  <si>
    <t>1482495722</t>
  </si>
  <si>
    <t>25,366*30 " 1.NP</t>
  </si>
  <si>
    <t>25,366*30 " 2.NP</t>
  </si>
  <si>
    <t>413352061.S</t>
  </si>
  <si>
    <t>Montáž flexibilného systému debnenia prievlakov ručne vrátane podpernej konštrukcie a debniacej dosky</t>
  </si>
  <si>
    <t>915239227</t>
  </si>
  <si>
    <t>25,366 " 1.NP</t>
  </si>
  <si>
    <t>25,366 " 2.NP</t>
  </si>
  <si>
    <t>413352071.S</t>
  </si>
  <si>
    <t>Demontáž flexibilného systému debnenia prievlakov ručne vrátane podpernej konštrukcie a debniacej dosky</t>
  </si>
  <si>
    <t>-1383589824</t>
  </si>
  <si>
    <t>417321414.S</t>
  </si>
  <si>
    <t>Betón stužujúcich pásov a vencov železový tr. C 20/25</t>
  </si>
  <si>
    <t>1317762167</t>
  </si>
  <si>
    <t>veniec</t>
  </si>
  <si>
    <t>5,809 " 1.NP</t>
  </si>
  <si>
    <t>5,876 " 2.NP</t>
  </si>
  <si>
    <t>3,447 " atika</t>
  </si>
  <si>
    <t>417351115.S</t>
  </si>
  <si>
    <t>Debnenie bočníc stužujúcich pásov a vencov vrátane vzpier zhotovenie</t>
  </si>
  <si>
    <t>-1798735314</t>
  </si>
  <si>
    <t>40,275+5,016 " 1.NP</t>
  </si>
  <si>
    <t>40,125+5,256 " 2.NP</t>
  </si>
  <si>
    <t>45,96 " atika</t>
  </si>
  <si>
    <t>417351116.S</t>
  </si>
  <si>
    <t>Debnenie bočníc stužujúcich pásov a vencov vrátane vzpier odstránenie</t>
  </si>
  <si>
    <t>1020373341</t>
  </si>
  <si>
    <t>413351213.S</t>
  </si>
  <si>
    <t>Podporná konštrukcia nosníkov výšky do 4 m zaťaženia do 10 kPa - zhotovenie</t>
  </si>
  <si>
    <t>-161112068</t>
  </si>
  <si>
    <t>5,016 " 1.NP</t>
  </si>
  <si>
    <t>5,256 " 2.NP</t>
  </si>
  <si>
    <t>413351214.S</t>
  </si>
  <si>
    <t>Podporná konštrukcia nosníkov výšky do 4 m zaťaženia do 10 kPa - odstránenie</t>
  </si>
  <si>
    <t>-851933674</t>
  </si>
  <si>
    <t>417361821.P</t>
  </si>
  <si>
    <t>Výstuž prievlakov, stužujúcich pásov a vencov z betonárskej ocele B500 (10505)</t>
  </si>
  <si>
    <t>-506265042</t>
  </si>
  <si>
    <t>1,223 " 1.NP</t>
  </si>
  <si>
    <t>1,220 " 2.NP</t>
  </si>
  <si>
    <t>2,443*1,1 'Prepočítané koeficientom množstva</t>
  </si>
  <si>
    <t>430321315.S</t>
  </si>
  <si>
    <t>Schodiskové konštrukcie, betón železový tr. C 20/25</t>
  </si>
  <si>
    <t>3027076</t>
  </si>
  <si>
    <t>schodisko</t>
  </si>
  <si>
    <t>1,915</t>
  </si>
  <si>
    <t>430361821.S</t>
  </si>
  <si>
    <t>Výstuž schodiskových konštrukcií z betonárskej ocele B500 (10505)</t>
  </si>
  <si>
    <t>1032020294</t>
  </si>
  <si>
    <t>výstuž schodiska</t>
  </si>
  <si>
    <t>0,137</t>
  </si>
  <si>
    <t>0,137*1,1 'Prepočítané koeficientom množstva</t>
  </si>
  <si>
    <t>431351125.S</t>
  </si>
  <si>
    <t>Debnenie do 4 m výšky - podest a podstupňových dosiek pôdorysne krivočiarych zhotovenie</t>
  </si>
  <si>
    <t>1000065524</t>
  </si>
  <si>
    <t>14,162</t>
  </si>
  <si>
    <t>431351126.S</t>
  </si>
  <si>
    <t>Debnenie do 4 m výšky - podest a podstupňových dosiek pôdorysne krivočiarych odstránenie</t>
  </si>
  <si>
    <t>698570424</t>
  </si>
  <si>
    <t>434311116.S</t>
  </si>
  <si>
    <t>Stupne dusané na terén alebo dosku z betónu bez poteru, so zahladením povrchu tr. C 20/25</t>
  </si>
  <si>
    <t>1035287715</t>
  </si>
  <si>
    <t>26,4</t>
  </si>
  <si>
    <t>434351145.S</t>
  </si>
  <si>
    <t>Debnenie stupňov na podstupňovej doske alebo na teréne pôdorysne krivočiarych zhotovenie</t>
  </si>
  <si>
    <t>1826675126</t>
  </si>
  <si>
    <t>4,475</t>
  </si>
  <si>
    <t>434351146.S</t>
  </si>
  <si>
    <t>Debnenie stupňov na podstupňovej doske alebo na teréne pôdorysne krivočiarych odstránenie</t>
  </si>
  <si>
    <t>-1769405421</t>
  </si>
  <si>
    <t>-1089781225</t>
  </si>
  <si>
    <t>763</t>
  </si>
  <si>
    <t>Konštrukcie - drevostavby</t>
  </si>
  <si>
    <t>763126672.P</t>
  </si>
  <si>
    <t>Predsadená SDK stena hr. 100 mm, dvojito opláštená doskou RBI 12.5 mm, voľne stojaca na podkonštrukcií CW50</t>
  </si>
  <si>
    <t>1056235321</t>
  </si>
  <si>
    <t>Pr 04</t>
  </si>
  <si>
    <t>15,09</t>
  </si>
  <si>
    <t>763126682.P</t>
  </si>
  <si>
    <t>Predsadená SDK stena hr. 150 mm, dvojito opláštená doskou RBI 12.5 mm, voľne stojaca na podkonštrukcií CW50</t>
  </si>
  <si>
    <t>130349883</t>
  </si>
  <si>
    <t>Pr 03</t>
  </si>
  <si>
    <t>72,05</t>
  </si>
  <si>
    <t>998763303</t>
  </si>
  <si>
    <t>Presun hmôt pre sádrokartónové konštrukcie v objektoch výšky od 7 do 24 m</t>
  </si>
  <si>
    <t>1564540025</t>
  </si>
  <si>
    <t>03 - Zastrešenie</t>
  </si>
  <si>
    <t xml:space="preserve">    712 - Izolácie striech, povlakové krytiny</t>
  </si>
  <si>
    <t xml:space="preserve">    713 - Izolácie tepelné</t>
  </si>
  <si>
    <t xml:space="preserve">    762 - Konštrukcie tesárske</t>
  </si>
  <si>
    <t xml:space="preserve">    764 - Konštrukcie klampiarske</t>
  </si>
  <si>
    <t xml:space="preserve">    766 - Konštrukcie stolárske</t>
  </si>
  <si>
    <t xml:space="preserve">    767 - Konštrukcie doplnkové kovové</t>
  </si>
  <si>
    <t>180406111.P</t>
  </si>
  <si>
    <t>Založenie vegetačného krytu z koberca z rozchodníkmi</t>
  </si>
  <si>
    <t>379862128</t>
  </si>
  <si>
    <t>ST 03</t>
  </si>
  <si>
    <t>37,19</t>
  </si>
  <si>
    <t>693410003530.P1</t>
  </si>
  <si>
    <t>Koberce z rozchodníkmi URBANSCAPE SEDUM MIX hr. 20-40 mm, biorozložiteľný vegetačný kryt zelenej strechy</t>
  </si>
  <si>
    <t>-238952052</t>
  </si>
  <si>
    <t>37,19*1,15 'Prepočítané koeficientom množstva</t>
  </si>
  <si>
    <t>631571010.P</t>
  </si>
  <si>
    <t>Násyp z riečného štrku na plochých strechách vodorovný alebo v spáde, s utlačením  urovnaním povrchu</t>
  </si>
  <si>
    <t>-1681834097</t>
  </si>
  <si>
    <t>0,448</t>
  </si>
  <si>
    <t>959941122.P</t>
  </si>
  <si>
    <t>Chemická kotva s kotevným svorníkom M12 tesnená chemickou ampulkou do betónu, ŽB, kameňa, s vyvŕtaním otvoru M12</t>
  </si>
  <si>
    <t>-1720153107</t>
  </si>
  <si>
    <t>pol. 702</t>
  </si>
  <si>
    <t>16+75</t>
  </si>
  <si>
    <t>-723007088</t>
  </si>
  <si>
    <t>712</t>
  </si>
  <si>
    <t>Izolácie striech, povlakové krytiny</t>
  </si>
  <si>
    <t>711790110</t>
  </si>
  <si>
    <t>Zhotovenie detailov k hydroizolačným fóliam - kútová lišta z HPP rš. 70 mm pre kotvenie na vnútorných a vonkajších hranách</t>
  </si>
  <si>
    <t>1651276294</t>
  </si>
  <si>
    <t>ST 01</t>
  </si>
  <si>
    <t>74,56*2</t>
  </si>
  <si>
    <t>311970001800.P.1</t>
  </si>
  <si>
    <t>Teleskop univerzálny FATRAFOL NYLON do dĺžky 400 mm</t>
  </si>
  <si>
    <t>-692568934</t>
  </si>
  <si>
    <t>553430004700.P</t>
  </si>
  <si>
    <t>Lišta kútová z poplastovaného plechu FATRAFOL, PVC š. 71 mm, dĺ. 2 m</t>
  </si>
  <si>
    <t>-1346209811</t>
  </si>
  <si>
    <t>712290010</t>
  </si>
  <si>
    <t>Zhotovenie parozábrany pre strechy ploché do 10°</t>
  </si>
  <si>
    <t>65446033</t>
  </si>
  <si>
    <t>247,33</t>
  </si>
  <si>
    <t>283230007300.P</t>
  </si>
  <si>
    <t>Parozábrana Fatrapar E, hr. 0,15 mm, š. 2 m, materiál na báze PO - modifikovaný PE</t>
  </si>
  <si>
    <t>101190108</t>
  </si>
  <si>
    <t>247,33*1,15 'Prepočítané koeficientom množstva</t>
  </si>
  <si>
    <t>712370050.S</t>
  </si>
  <si>
    <t>Zhotovenie povlakovej krytiny striech plochých do 10°PVC-P fóliou položenou voľne so zvarením spoju</t>
  </si>
  <si>
    <t>1098019013</t>
  </si>
  <si>
    <t>37,19+13,12</t>
  </si>
  <si>
    <t>245920000400.S</t>
  </si>
  <si>
    <t>Čistič - doplnok k fóliovým systémom</t>
  </si>
  <si>
    <t>-814041217</t>
  </si>
  <si>
    <t>245920000900.S</t>
  </si>
  <si>
    <t>Zálievka pre poisťovanie tesnosti zvarov fóliou z PVC-P</t>
  </si>
  <si>
    <t>kg</t>
  </si>
  <si>
    <t>-1992940542</t>
  </si>
  <si>
    <t>283220002500.P</t>
  </si>
  <si>
    <t>Hydroizolačný pás z fólie PVC-P FATRAFOL 818/V-UV, hr.1,5 mm, š. 2,05m, s UV ochranou, sivá</t>
  </si>
  <si>
    <t>2139124926</t>
  </si>
  <si>
    <t>712370070</t>
  </si>
  <si>
    <t>Zhotovenie povlakovej krytiny striech plochých do 10° PVC-P fóliou upevnenou prikotvením so zvarením spoju</t>
  </si>
  <si>
    <t>-1014166749</t>
  </si>
  <si>
    <t>OS 04</t>
  </si>
  <si>
    <t>48,75</t>
  </si>
  <si>
    <t>ST 02</t>
  </si>
  <si>
    <t>42,25</t>
  </si>
  <si>
    <t>283220002000.P</t>
  </si>
  <si>
    <t>Hydroizolačná fólia PVC-P FATRAFOL 810, hr. 1,5 mm, š. 1,3 m, izolácia plochých striech, farba sivá</t>
  </si>
  <si>
    <t>1664464647</t>
  </si>
  <si>
    <t>311970001800.P</t>
  </si>
  <si>
    <t>1712109651</t>
  </si>
  <si>
    <t>712370380.P</t>
  </si>
  <si>
    <t>Zhotovenie odvodňovacieho systém z tvrdeného polyetylénu položeného voľne pre vegetačné strechy</t>
  </si>
  <si>
    <t>1134933109</t>
  </si>
  <si>
    <t>283230006450.P</t>
  </si>
  <si>
    <t>Odvodňovací systém z tvrdeného polyetylénu s nakašírovanou geotextíliou, výška nopov 10 mm, pre vegetačné strechy</t>
  </si>
  <si>
    <t>202868166</t>
  </si>
  <si>
    <t>712370380.P1.1</t>
  </si>
  <si>
    <t>Zhotovenie koreňovej membrány z LD polyetylénu položenou voľne pre vegetačné strechy</t>
  </si>
  <si>
    <t>-1191303524</t>
  </si>
  <si>
    <t>693410003500.P</t>
  </si>
  <si>
    <t>Koreňová membrána URBANSCAPE ROOT MEMBRANE FLW500 z LD polyetylénu hr. 0,5 mm, šxl 4x25 m, proti prerastaniu koreňov</t>
  </si>
  <si>
    <t>-1976441172</t>
  </si>
  <si>
    <t>712973220.P</t>
  </si>
  <si>
    <t>Detaily k PVC-P fóliam osadenie hranatého chrliča</t>
  </si>
  <si>
    <t>-816825841</t>
  </si>
  <si>
    <t>pol. 901</t>
  </si>
  <si>
    <t>283770003800.P</t>
  </si>
  <si>
    <t>Hranatý chrlič 150x150 z PVC s inetegrovanou PVC manžetou</t>
  </si>
  <si>
    <t>-1529675011</t>
  </si>
  <si>
    <t>311970001200.P</t>
  </si>
  <si>
    <t xml:space="preserve">Kotviaci prvok </t>
  </si>
  <si>
    <t>-1630751189</t>
  </si>
  <si>
    <t>712990040.S</t>
  </si>
  <si>
    <t>Položenie geotextílie vodorovne alebo zvislo na strechy ploché do 10°</t>
  </si>
  <si>
    <t>325598216</t>
  </si>
  <si>
    <t>693110004500.P1</t>
  </si>
  <si>
    <t>Geotextília netkaná 300 g/m2</t>
  </si>
  <si>
    <t>-465167339</t>
  </si>
  <si>
    <t>388,64*1,15 'Prepočítané koeficientom množstva</t>
  </si>
  <si>
    <t>712991040.S</t>
  </si>
  <si>
    <t>Montáž podkladnej konštrukcie z OSB dosiek na atike šírky 411 - 620 mm pod klampiarske konštrukcie</t>
  </si>
  <si>
    <t>1620010324</t>
  </si>
  <si>
    <t>76,85</t>
  </si>
  <si>
    <t>311970001100.P</t>
  </si>
  <si>
    <t>2090383198</t>
  </si>
  <si>
    <t>607260000300.S</t>
  </si>
  <si>
    <t>Doska OSB nebrúsená hr. 18 mm</t>
  </si>
  <si>
    <t>523744417</t>
  </si>
  <si>
    <t>712997002.P</t>
  </si>
  <si>
    <t>Montáž spádových atikových klinov z polystyrénu</t>
  </si>
  <si>
    <t>1705894991</t>
  </si>
  <si>
    <t>283760007500.P</t>
  </si>
  <si>
    <t>Doska spádová z polystyrénu pre vyspádovanie plochých striech</t>
  </si>
  <si>
    <t>428014288</t>
  </si>
  <si>
    <t>76,85*0,012 'Prepočítané koeficientom množstva</t>
  </si>
  <si>
    <t>998712102.S</t>
  </si>
  <si>
    <t>Presun hmôt pre izoláciu povlakovej krytiny v objektoch výšky nad 6 do 12 m</t>
  </si>
  <si>
    <t>2014976438</t>
  </si>
  <si>
    <t>713</t>
  </si>
  <si>
    <t>Izolácie tepelné</t>
  </si>
  <si>
    <t>713141151.S</t>
  </si>
  <si>
    <t>Montáž tepelnej izolácie striech plochých do 10° minerálnou vlnou, jednovrstvová kladenými voľne</t>
  </si>
  <si>
    <t>-364864992</t>
  </si>
  <si>
    <t>693410003520.P</t>
  </si>
  <si>
    <t>Substrát Urbanscape Green Roll (HTC GR), hydroakumulačná a rastová vrstva z MV hr. 40 mm, šxl 1x3 m</t>
  </si>
  <si>
    <t>1532568929</t>
  </si>
  <si>
    <t>37,19*1,02 'Prepočítané koeficientom množstva</t>
  </si>
  <si>
    <t>713142131.S</t>
  </si>
  <si>
    <t>Montáž tepelnej izolácie striech plochých do 10° polystyrénom, jednovrstvová prilep. za studena</t>
  </si>
  <si>
    <t>-127887504</t>
  </si>
  <si>
    <t>283720004100.P</t>
  </si>
  <si>
    <t>Fasádna izolačná doska EPS 70F hr. 100 mm</t>
  </si>
  <si>
    <t>274441453</t>
  </si>
  <si>
    <t>48,75*1,02 'Prepočítané koeficientom množstva</t>
  </si>
  <si>
    <t>713142160.S</t>
  </si>
  <si>
    <t>Montáž tepelnej izolácie striech plochých do 10° spádovými doskami z polystyrénu v jednej vrstve</t>
  </si>
  <si>
    <t>-1152822996</t>
  </si>
  <si>
    <t>283760007500.P1</t>
  </si>
  <si>
    <t>Doska spádová EPS 150 pre vyspádovanie plochých striech</t>
  </si>
  <si>
    <t>-1526269206</t>
  </si>
  <si>
    <t>247,33*0,133 'Prepočítané koeficientom množstva</t>
  </si>
  <si>
    <t>283760007500.P2</t>
  </si>
  <si>
    <t>-1316062299</t>
  </si>
  <si>
    <t>37,19*0,0612 'Prepočítané koeficientom množstva</t>
  </si>
  <si>
    <t>713142250.S</t>
  </si>
  <si>
    <t>Montáž tepelnej izolácie striech plochých do 10° polystyrénom, dvojvrstvová kladenými voľne</t>
  </si>
  <si>
    <t>-1992598265</t>
  </si>
  <si>
    <t>283720009000.S</t>
  </si>
  <si>
    <t>Doska EPS hr. 100 mm, pevnosť v tlaku 150 kPa, na zateplenie podláh a plochých striech</t>
  </si>
  <si>
    <t>-2130427370</t>
  </si>
  <si>
    <t>247,33*1,02 'Prepočítané koeficientom množstva</t>
  </si>
  <si>
    <t>283720008300.S</t>
  </si>
  <si>
    <t>Doska EPS hr. 160 mm, pevnosť v tlaku 100 kPa, na zateplenie podláh a plochých striech</t>
  </si>
  <si>
    <t>527234979</t>
  </si>
  <si>
    <t>998713102.S</t>
  </si>
  <si>
    <t>Presun hmôt pre izolácie tepelné v objektoch výšky nad 6 m do 12 m</t>
  </si>
  <si>
    <t>-383211170</t>
  </si>
  <si>
    <t>762</t>
  </si>
  <si>
    <t>Konštrukcie tesárske</t>
  </si>
  <si>
    <t>762332110.S</t>
  </si>
  <si>
    <t>Montáž viazaných konštrukcií krovov striech z reziva priemernej plochy do 120 cm2</t>
  </si>
  <si>
    <t>392558971</t>
  </si>
  <si>
    <t>50,25</t>
  </si>
  <si>
    <t>762332120.S</t>
  </si>
  <si>
    <t>Montáž viazaných konštrukcií krovov striech z reziva priemernej plochy 120 - 224 cm2</t>
  </si>
  <si>
    <t>-1467983463</t>
  </si>
  <si>
    <t>4,02</t>
  </si>
  <si>
    <t>762332130.S</t>
  </si>
  <si>
    <t>Montáž viazaných konštrukcií krovov striech z reziva priemernej plochy 224 - 288 cm2</t>
  </si>
  <si>
    <t>1618896541</t>
  </si>
  <si>
    <t>18,66</t>
  </si>
  <si>
    <t>762332140.S</t>
  </si>
  <si>
    <t>Montáž viazaných konštrukcií krovov striech z reziva priemernej plochy 288 - 450 cm2</t>
  </si>
  <si>
    <t>-600211784</t>
  </si>
  <si>
    <t>605120002900.P</t>
  </si>
  <si>
    <t>Hranoly zo smreku neopracované hranené akosť I</t>
  </si>
  <si>
    <t>1624890132</t>
  </si>
  <si>
    <t>0,627+0,563+0,071+0,493</t>
  </si>
  <si>
    <t>1,754*1,1 'Prepočítané koeficientom množstva</t>
  </si>
  <si>
    <t>998762102.S</t>
  </si>
  <si>
    <t>Presun hmôt pre konštrukcie tesárske v objektoch výšky do 12 m</t>
  </si>
  <si>
    <t>-1890128072</t>
  </si>
  <si>
    <t>764</t>
  </si>
  <si>
    <t>Konštrukcie klampiarske</t>
  </si>
  <si>
    <t>764175651.P</t>
  </si>
  <si>
    <t>Krytina - trapézový systém T-35, šírka 1075 mm, hr. 0,75 mm, sklon strechy do 30°</t>
  </si>
  <si>
    <t>258920335</t>
  </si>
  <si>
    <t>764430310.P</t>
  </si>
  <si>
    <t>Oplechovanie muriva a atík z plechu - príponka r.š. 150 mm</t>
  </si>
  <si>
    <t>-847510491</t>
  </si>
  <si>
    <t>pol. 606.a</t>
  </si>
  <si>
    <t>1,64</t>
  </si>
  <si>
    <t>764430310.P1</t>
  </si>
  <si>
    <t>Oplechovanie muriva a atík z plechu - príponka r.š. 190 mm</t>
  </si>
  <si>
    <t>954328251</t>
  </si>
  <si>
    <t>pol. 606.b</t>
  </si>
  <si>
    <t>7,49</t>
  </si>
  <si>
    <t>764430360.P</t>
  </si>
  <si>
    <t>Oplechovanie muriva a atík z plechu - príponka r.š. 820 mm</t>
  </si>
  <si>
    <t>-512511980</t>
  </si>
  <si>
    <t>pol. 601</t>
  </si>
  <si>
    <t>32,75</t>
  </si>
  <si>
    <t>764430500.P</t>
  </si>
  <si>
    <t>Oplechovanie muriva a atík z poplastovaného plechu, vrátane rohov r.š. 230 mm</t>
  </si>
  <si>
    <t>674752154</t>
  </si>
  <si>
    <t>4,09</t>
  </si>
  <si>
    <t>764430500.P1</t>
  </si>
  <si>
    <t>Oplechovanie muriva a atík z poplastovaného plechu, vrátane rohov r.š. 270 mm</t>
  </si>
  <si>
    <t>280118855</t>
  </si>
  <si>
    <t>18,73</t>
  </si>
  <si>
    <t>764430560.P</t>
  </si>
  <si>
    <t>Oplechovanie muriva a atík z poplastovaného plechu, vrátane rohov r.š. 870 mm</t>
  </si>
  <si>
    <t>737530735</t>
  </si>
  <si>
    <t>81,88</t>
  </si>
  <si>
    <t>998764102.S</t>
  </si>
  <si>
    <t>Presun hmôt pre konštrukcie klampiarske v objektoch výšky nad 6 do 12 m</t>
  </si>
  <si>
    <t>-1606608411</t>
  </si>
  <si>
    <t>766</t>
  </si>
  <si>
    <t>Konštrukcie stolárske</t>
  </si>
  <si>
    <t>766421221.P</t>
  </si>
  <si>
    <t>Montáž obloženia podhľadov rovných latami opracovanými</t>
  </si>
  <si>
    <t>-78751327</t>
  </si>
  <si>
    <t>34,6</t>
  </si>
  <si>
    <t>605480000900.P</t>
  </si>
  <si>
    <t>Hranolčeky zo smreku prierez, sušené 14±2%, hobľované, bez defektov, hniloby, hrčí</t>
  </si>
  <si>
    <t>317250493</t>
  </si>
  <si>
    <t>0,347</t>
  </si>
  <si>
    <t>0,347*1,1 'Prepočítané koeficientom množstva</t>
  </si>
  <si>
    <t>766427112.S</t>
  </si>
  <si>
    <t>Montáž obloženia podhľadov, podkladový rošt</t>
  </si>
  <si>
    <t>-1343432990</t>
  </si>
  <si>
    <t>55,98</t>
  </si>
  <si>
    <t>605120000200.S</t>
  </si>
  <si>
    <t>Hranoly zo smreku neopracované hranené, prierez do 25 cm2, dĺ. 2000-3750 mm</t>
  </si>
  <si>
    <t>1674144028</t>
  </si>
  <si>
    <t>0,112</t>
  </si>
  <si>
    <t>0,112*1,1 'Prepočítané koeficientom množstva</t>
  </si>
  <si>
    <t>998766102.S</t>
  </si>
  <si>
    <t>Presun hmot pre konštrukcie stolárske v objektoch výšky nad 6 do 12 m</t>
  </si>
  <si>
    <t>-2013484533</t>
  </si>
  <si>
    <t>767</t>
  </si>
  <si>
    <t>Konštrukcie doplnkové kovové</t>
  </si>
  <si>
    <t>767995101.S</t>
  </si>
  <si>
    <t>Montáž ostatných atypických kovových stavebných doplnkových konštrukcií do 5 kg</t>
  </si>
  <si>
    <t>671761628</t>
  </si>
  <si>
    <t>50,24</t>
  </si>
  <si>
    <t>767995105.S</t>
  </si>
  <si>
    <t>Montáž ostatných atypických kovových stavebných doplnkových konštrukcií nad 50 do 100 kg</t>
  </si>
  <si>
    <t>-191671363</t>
  </si>
  <si>
    <t>209,06</t>
  </si>
  <si>
    <t>767995106.S</t>
  </si>
  <si>
    <t>Montáž ostatných atypických kovových stavebných doplnkových konštrukcií nad 100 do 250 kg</t>
  </si>
  <si>
    <t>586789382</t>
  </si>
  <si>
    <t>430,86</t>
  </si>
  <si>
    <t>767995315.P</t>
  </si>
  <si>
    <t>Výroba doplnku stavebného atypického o hmotnosti do 5,5 kg stupňa zložitosti 3</t>
  </si>
  <si>
    <t>-189282424</t>
  </si>
  <si>
    <t>767995390.S</t>
  </si>
  <si>
    <t>Výroba doplnku stavebného atypického o hmotnosti od 20,01 do 300 kg stupňa zložitosti 3</t>
  </si>
  <si>
    <t>1104849279</t>
  </si>
  <si>
    <t>209,06+430,86</t>
  </si>
  <si>
    <t>145620001600.P</t>
  </si>
  <si>
    <t>Profily oceľové</t>
  </si>
  <si>
    <t>-404908559</t>
  </si>
  <si>
    <t>0,20906+0,43086</t>
  </si>
  <si>
    <t>0,64*1,1 'Prepočítané koeficientom množstva</t>
  </si>
  <si>
    <t>136110000500.S</t>
  </si>
  <si>
    <t>Plech oceľový hrubý 5x1000x2000 mm, ozn. 10 004.0, podľa EN S185</t>
  </si>
  <si>
    <t>-74661189</t>
  </si>
  <si>
    <t>0,05024</t>
  </si>
  <si>
    <t>0,05*1,1 'Prepočítané koeficientom množstva</t>
  </si>
  <si>
    <t>767995107.P</t>
  </si>
  <si>
    <t>Dielenská projektová dokumentácia oceľových konštrukcií</t>
  </si>
  <si>
    <t>679429854</t>
  </si>
  <si>
    <t>50,24+209,06+430,86</t>
  </si>
  <si>
    <t>998767102.S</t>
  </si>
  <si>
    <t>Presun hmôt pre kovové stavebné doplnkové konštrukcie v objektoch výšky nad 6 do 12 m</t>
  </si>
  <si>
    <t>-500562293</t>
  </si>
  <si>
    <t>783180165.P</t>
  </si>
  <si>
    <t>Nátery oceľových konštrukcií protipožiarne vypeňovacie hr. 600 µm</t>
  </si>
  <si>
    <t>-76914351</t>
  </si>
  <si>
    <t>20,077</t>
  </si>
  <si>
    <t>783626200</t>
  </si>
  <si>
    <t>Nátery stolárskych výrobkov syntetické lazurovacím lakom 2x lakovaním</t>
  </si>
  <si>
    <t>931320094</t>
  </si>
  <si>
    <t>52,006</t>
  </si>
  <si>
    <t>783782404</t>
  </si>
  <si>
    <t>Nátery tesárskych konštrukcií, povrchová impregnácia proti drevokaznému hmyzu, hubám a plesniam, jednonásobná</t>
  </si>
  <si>
    <t>-657595878</t>
  </si>
  <si>
    <t>10,076</t>
  </si>
  <si>
    <t>75</t>
  </si>
  <si>
    <t>783785103.P</t>
  </si>
  <si>
    <t>Nátery tesárskych konštrukcií protipožiarne vypeňovacie 500 g/m2</t>
  </si>
  <si>
    <t>1733812720</t>
  </si>
  <si>
    <t>51,392</t>
  </si>
  <si>
    <t>04 - Fasáda</t>
  </si>
  <si>
    <t>622460121.S</t>
  </si>
  <si>
    <t>Príprava vonkajšieho podkladu stien penetráciou základnou</t>
  </si>
  <si>
    <t>-447428040</t>
  </si>
  <si>
    <t>OS 02</t>
  </si>
  <si>
    <t>50,82</t>
  </si>
  <si>
    <t>622461281.S</t>
  </si>
  <si>
    <t>Vonkajšia omietka stien pastovitá dekoratívna mozaiková</t>
  </si>
  <si>
    <t>-1415744302</t>
  </si>
  <si>
    <t>OS 01</t>
  </si>
  <si>
    <t>37,385</t>
  </si>
  <si>
    <t>622464143.P</t>
  </si>
  <si>
    <t>Vonkajšia omietka stien tenkovrstvová, silikónová, roztieraná stredozrnná, hr. 2 mm</t>
  </si>
  <si>
    <t>-1304306238</t>
  </si>
  <si>
    <t>OS 03, 04</t>
  </si>
  <si>
    <t>421,274</t>
  </si>
  <si>
    <t>odpočet</t>
  </si>
  <si>
    <t>- 4,75 " EPS 100 + OSB - styk prestrešenia s fasádou</t>
  </si>
  <si>
    <t>416,524*1,1 'Prepočítané koeficientom množstva</t>
  </si>
  <si>
    <t>625250588.P1</t>
  </si>
  <si>
    <t>Kontaktný zatepľovací systém, EPS  hr. 100 mm, zatĺkacie kotvy</t>
  </si>
  <si>
    <t>-2051630776</t>
  </si>
  <si>
    <t>EPS 100 + OSB - styk prestrešenia s fasádou</t>
  </si>
  <si>
    <t>4,75</t>
  </si>
  <si>
    <t>625250593.S</t>
  </si>
  <si>
    <t>Kontaktný zatepľovací systém soklovej alebo vodou namáhanej časti hr. 150 mm, zatĺkacie kotvy</t>
  </si>
  <si>
    <t>-1389237071</t>
  </si>
  <si>
    <t>625252030.P</t>
  </si>
  <si>
    <t>Kontaktný zatepľovací systém hr. 150 mm, biely EPS-F, zatĺkacie kotvy</t>
  </si>
  <si>
    <t>-1862076875</t>
  </si>
  <si>
    <t>416,524*1,05 'Prepočítané koeficientom množstva</t>
  </si>
  <si>
    <t>941941041.S</t>
  </si>
  <si>
    <t>Montáž lešenia ľahkého pracovného radového s podlahami šírky nad 1,00 do 1,20 m, výšky do 10 m</t>
  </si>
  <si>
    <t>-585226661</t>
  </si>
  <si>
    <t>941941291.S</t>
  </si>
  <si>
    <t>Príplatok za prvý a každý ďalší i začatý mesiac použitia lešenia ľahkého pracovného radového s podlahami šírky nad 1,00 do 1,20 m, výšky do 10 m</t>
  </si>
  <si>
    <t>-1463775161</t>
  </si>
  <si>
    <t>584,835*2</t>
  </si>
  <si>
    <t>941941841.S</t>
  </si>
  <si>
    <t>Demontáž lešenia ľahkého pracovného radového s podlahami šírky nad 1,00 do 1,20 m, výšky do 10 m</t>
  </si>
  <si>
    <t>206623130</t>
  </si>
  <si>
    <t>952901110.S</t>
  </si>
  <si>
    <t>Čistenie budov umývaním vonkajších plôch okien a dverí</t>
  </si>
  <si>
    <t>1491462810</t>
  </si>
  <si>
    <t>953945314.S</t>
  </si>
  <si>
    <t>Hliníkový soklový profil šírky 153 mm</t>
  </si>
  <si>
    <t>-1093387271</t>
  </si>
  <si>
    <t>953995406.S</t>
  </si>
  <si>
    <t>Okenný a dverový začisťovací profil</t>
  </si>
  <si>
    <t>-263364554</t>
  </si>
  <si>
    <t>953995412.S</t>
  </si>
  <si>
    <t>Nadokenný profil s priznanou okapničkou</t>
  </si>
  <si>
    <t>597633875</t>
  </si>
  <si>
    <t>953995416.S</t>
  </si>
  <si>
    <t>Parapetný profil s integrovanou sieťovinou</t>
  </si>
  <si>
    <t>-1679948610</t>
  </si>
  <si>
    <t>953995421.S</t>
  </si>
  <si>
    <t>Rohový profil s integrovanou sieťovinou - pevný</t>
  </si>
  <si>
    <t>1474058958</t>
  </si>
  <si>
    <t>121,79+39,3</t>
  </si>
  <si>
    <t>953995431.S</t>
  </si>
  <si>
    <t>Ukončovací profil v rovine (styk dvoch konštrukčných systémov)</t>
  </si>
  <si>
    <t>1876830579</t>
  </si>
  <si>
    <t>1223345311</t>
  </si>
  <si>
    <t>711112001.S</t>
  </si>
  <si>
    <t>Zhotovenie  izolácie proti zemnej vlhkosti zvislá penetračným náterom za studena</t>
  </si>
  <si>
    <t>-1274139920</t>
  </si>
  <si>
    <t>-684497488</t>
  </si>
  <si>
    <t>88,1990825841945*0,211 'Prepočítané koeficientom množstva</t>
  </si>
  <si>
    <t>711132107.S</t>
  </si>
  <si>
    <t>Zhotovenie izolácie proti zemnej vlhkosti nopovou fóloiu položenou voľne na ploche zvislej</t>
  </si>
  <si>
    <t>-1169353018</t>
  </si>
  <si>
    <t>283230002700.S</t>
  </si>
  <si>
    <t>Nopová HDPE fólia hrúbky 0,5 mm, výška nopu 8 mm, proti zemnej vlhkosti s radónovou ochranou, pre spodnú stavbu</t>
  </si>
  <si>
    <t>-2019492150</t>
  </si>
  <si>
    <t>50,82*1,15 'Prepočítané koeficientom množstva</t>
  </si>
  <si>
    <t>283410017100.P</t>
  </si>
  <si>
    <t>Krycia lišta dĺ. 2 m na kotvenie nopovej fólie</t>
  </si>
  <si>
    <t>1302429829</t>
  </si>
  <si>
    <t>33,0434782608696*1,15 'Prepočítané koeficientom množstva</t>
  </si>
  <si>
    <t>711142559.S</t>
  </si>
  <si>
    <t>Zhotovenie  izolácie proti zemnej vlhkosti a tlakovej vode zvislá NAIP pritavením</t>
  </si>
  <si>
    <t>333103033</t>
  </si>
  <si>
    <t>-722745603</t>
  </si>
  <si>
    <t>88,205*1,2 'Prepočítané koeficientom množstva</t>
  </si>
  <si>
    <t>998711101.S</t>
  </si>
  <si>
    <t>1062349468</t>
  </si>
  <si>
    <t>762431304.S</t>
  </si>
  <si>
    <t>Obloženie stien z dosiek OSB skrutkovaných na zraz hr. dosky 18 mm</t>
  </si>
  <si>
    <t>301930646</t>
  </si>
  <si>
    <t>762495000.S</t>
  </si>
  <si>
    <t>Spojovacie prostriedky pre olištovanie škár, obloženie stropov, strešných podhľadov a stien - klince, závrtky</t>
  </si>
  <si>
    <t>1030212996</t>
  </si>
  <si>
    <t>1025496239</t>
  </si>
  <si>
    <t>05 - Výplňové konštrukcie</t>
  </si>
  <si>
    <t>642942111.S</t>
  </si>
  <si>
    <t>Osadenie oceľovej dverovej zárubne alebo rámu, plochy otvoru do 2,5 m2</t>
  </si>
  <si>
    <t>-1002877790</t>
  </si>
  <si>
    <t>pol. 401</t>
  </si>
  <si>
    <t>pol. 402</t>
  </si>
  <si>
    <t>pol. 403</t>
  </si>
  <si>
    <t>pol. 404</t>
  </si>
  <si>
    <t>pol. 405</t>
  </si>
  <si>
    <t>pol. 406</t>
  </si>
  <si>
    <t>pol. 407</t>
  </si>
  <si>
    <t>pol. 408</t>
  </si>
  <si>
    <t>pol. 409</t>
  </si>
  <si>
    <t>553310001700.S</t>
  </si>
  <si>
    <t>Zárubňa kovová šxv 300-1195x500-1970 a 2100 mm, jednodielna zamurovacia</t>
  </si>
  <si>
    <t>1785196804</t>
  </si>
  <si>
    <t>553310010314.P</t>
  </si>
  <si>
    <t>Zárubňa požiarna oceľová, šxvxhr 900x1970 mm</t>
  </si>
  <si>
    <t>1273651260</t>
  </si>
  <si>
    <t>58194870</t>
  </si>
  <si>
    <t>764410520.S</t>
  </si>
  <si>
    <t>Oplechovanie parapetov z poplastovaného plechu, vrátane rohov r.š. 200 mm</t>
  </si>
  <si>
    <t>-2103980074</t>
  </si>
  <si>
    <t>pol. 602.b</t>
  </si>
  <si>
    <t>16,8</t>
  </si>
  <si>
    <t>764410530.P</t>
  </si>
  <si>
    <t>Oplechovanie parapetov z poplastovaného plechu, vrátane rohov r.š. 220 mm</t>
  </si>
  <si>
    <t>1369091931</t>
  </si>
  <si>
    <t>pol. 602.a</t>
  </si>
  <si>
    <t>33,18</t>
  </si>
  <si>
    <t>-1274766086</t>
  </si>
  <si>
    <t>766621265.P</t>
  </si>
  <si>
    <t xml:space="preserve">Montáž okien drevených </t>
  </si>
  <si>
    <t>1018739928</t>
  </si>
  <si>
    <t>pol. 501</t>
  </si>
  <si>
    <t>(1,5+1,22)*2*2</t>
  </si>
  <si>
    <t>pol. 502</t>
  </si>
  <si>
    <t>pol. 503</t>
  </si>
  <si>
    <t>(0,47+2,02)*2*4</t>
  </si>
  <si>
    <t>pol. 504</t>
  </si>
  <si>
    <t>(1,25+1,22)*2*2</t>
  </si>
  <si>
    <t>611110028400.501</t>
  </si>
  <si>
    <t>Drevené okno dvojkrídlové O+OS, vxš 1220x1500 mm, izolačné dvojsklo 4-16-4, materiál drevina smrek nadpájaný</t>
  </si>
  <si>
    <t>1469256833</t>
  </si>
  <si>
    <t>611110009500.502</t>
  </si>
  <si>
    <t>Drevené okno pevné, vxš 1220x1500 mm, izolačné dvojsklo 4-16-4, materiál drevina smrek nadpájaný</t>
  </si>
  <si>
    <t>1776679276</t>
  </si>
  <si>
    <t>611110015900.503</t>
  </si>
  <si>
    <t>Drevené okno pevné, vxš 2020x470 mm, bepečnostné sklo ESG, materiál drevina smrek nadpájaný</t>
  </si>
  <si>
    <t>-1268099182</t>
  </si>
  <si>
    <t>611110009300.504</t>
  </si>
  <si>
    <t>Drevené okno pevné, vxš 1220x1250 mm, izolačné dvojsklo 4-16-4, materiál drevina smrek nadpájaný</t>
  </si>
  <si>
    <t>-442254438</t>
  </si>
  <si>
    <t>766621400.S</t>
  </si>
  <si>
    <t>Montáž okien plastových s hydroizolačnými ISO páskami (exteriérová a interiérová)</t>
  </si>
  <si>
    <t>-1128396290</t>
  </si>
  <si>
    <t>pol. 201</t>
  </si>
  <si>
    <t>(0,6+1,75)*2*20</t>
  </si>
  <si>
    <t>pol. 204</t>
  </si>
  <si>
    <t>(1,8+1,75)*2</t>
  </si>
  <si>
    <t>pol. 205</t>
  </si>
  <si>
    <t>(0,9+1,7)*2</t>
  </si>
  <si>
    <t>pol. 205.a</t>
  </si>
  <si>
    <t>(0,9+4,13)*2</t>
  </si>
  <si>
    <t>pol. 205.b</t>
  </si>
  <si>
    <t>(0,9+2,43)*2</t>
  </si>
  <si>
    <t>pol. 205.c</t>
  </si>
  <si>
    <t>(0,9+2,35)*2</t>
  </si>
  <si>
    <t>pol. 206</t>
  </si>
  <si>
    <t>(0,9+0,7)*2</t>
  </si>
  <si>
    <t>283290005900.S</t>
  </si>
  <si>
    <t>Tesniaca paropriepustná fólia polymér-flísová, š. 90 mm, dĺ. 30 m, pre tesnenie pripájacej škáry okenného rámu a muriva z exteriéru</t>
  </si>
  <si>
    <t>1224662715</t>
  </si>
  <si>
    <t>283290006200.S</t>
  </si>
  <si>
    <t>Tesniaca paronepriepustná fólia polymér-flísová, š. 70 mm, dĺ. 30 m, pre tesnenie pripájacej škáry okenného rámu a muriva z interiéru</t>
  </si>
  <si>
    <t>1145533168</t>
  </si>
  <si>
    <t>611410005900.201</t>
  </si>
  <si>
    <t>Plastové okno jednokrídlové OS, vxš 1750x600 mm, izolačné trojsklo</t>
  </si>
  <si>
    <t>1733919833</t>
  </si>
  <si>
    <t>611410010300.204</t>
  </si>
  <si>
    <t>Plastové okno dvojkrídlové OS+O, vxš 1750x1800 mm, izolačné trojsklo</t>
  </si>
  <si>
    <t>1177835586</t>
  </si>
  <si>
    <t>611410007300.205</t>
  </si>
  <si>
    <t>Plastové okno jednokrídlové FIX, vxš 1700x900 mm, izolačné trojsklo</t>
  </si>
  <si>
    <t>-1840649727</t>
  </si>
  <si>
    <t>611410010300.205a</t>
  </si>
  <si>
    <t>Plastové okno trojdielné FIX+OS+FIX, vxš 4130x900 mm, izolačné trojsklo</t>
  </si>
  <si>
    <t>-1319019274</t>
  </si>
  <si>
    <t>611410010300.205b</t>
  </si>
  <si>
    <t>Plastové okno dvojdielné OS+FIX, vxš 2430x900 mm, izolačné trojsklo</t>
  </si>
  <si>
    <t>-1554659247</t>
  </si>
  <si>
    <t>611410010300.205c</t>
  </si>
  <si>
    <t>Plastové okno dvojdielné OS+FIX, vxš 2350x900 mm, izolačné trojsklo</t>
  </si>
  <si>
    <t>1619581282</t>
  </si>
  <si>
    <t>611410006300.206</t>
  </si>
  <si>
    <t>Plastové okno jednokrídlové S, vxš 700x900 mm, izolačné trojsklo</t>
  </si>
  <si>
    <t>-237723983</t>
  </si>
  <si>
    <t>766641161.S</t>
  </si>
  <si>
    <t>Montáž dverí plastových, vchodových, 1 m obvodu dverí</t>
  </si>
  <si>
    <t>-989836407</t>
  </si>
  <si>
    <t>pol. 102</t>
  </si>
  <si>
    <t>(0,9+2,1)*2</t>
  </si>
  <si>
    <t>611420000100.102</t>
  </si>
  <si>
    <t>Plastové vchodové dvere jednokrídlové, plné, vxš 2100x900 mm</t>
  </si>
  <si>
    <t>771843259</t>
  </si>
  <si>
    <t>766662112.S</t>
  </si>
  <si>
    <t>Montáž dverového krídla otočného jednokrídlového poldrážkového, do existujúcej zárubne, vrátane kovania</t>
  </si>
  <si>
    <t>-1282663825</t>
  </si>
  <si>
    <t>549150000600.P1</t>
  </si>
  <si>
    <t>Kľučka dverová a štítok 2x, oceľ</t>
  </si>
  <si>
    <t>-175802101</t>
  </si>
  <si>
    <t>549260000100.P</t>
  </si>
  <si>
    <t>Zámok zadlabávací vložkový pre obojstranné otváranie + vložka na spoločný kluč</t>
  </si>
  <si>
    <t>-115935570</t>
  </si>
  <si>
    <t>611610002900.S</t>
  </si>
  <si>
    <t>Dvere vnútorné jednokrídlové, šírka 600-900 mm, výplň DTD doska, povrch CPL laminát, mechanicky odolné plné</t>
  </si>
  <si>
    <t>-1483343949</t>
  </si>
  <si>
    <t>611610003200.P</t>
  </si>
  <si>
    <t>Dvere vnútorné jednokrídlové, šírka 600-900 mm, výplň DTD doska, povrch CPL laminát, mechanicky odolné 3/4 presklenie - bezpečnostné zasklenie</t>
  </si>
  <si>
    <t>1344154704</t>
  </si>
  <si>
    <t>611650001100.P</t>
  </si>
  <si>
    <t>Dvere vnútorné protipožiarne drevené EW 15/ D3, šxv 900x1970 mm, požiarna výplň DTD, SK certifikát, CPL lamino 0,2 mm</t>
  </si>
  <si>
    <t>666938170</t>
  </si>
  <si>
    <t>766669117.S</t>
  </si>
  <si>
    <t>Montáž samozatvárača pre dverné krídla s hmotnosťou do 50 kg</t>
  </si>
  <si>
    <t>-2094978219</t>
  </si>
  <si>
    <t>549170000500.S</t>
  </si>
  <si>
    <t>Samozatvárač dverí do 60 kg hydraulický, rozmer 173x85,5x76 mm, pre dvere šírky max. 900 mm</t>
  </si>
  <si>
    <t>-292325228</t>
  </si>
  <si>
    <t>766694141.S</t>
  </si>
  <si>
    <t>Montáž parapetnej dosky plastovej šírky do 300 mm, dĺžky do 1000 mm</t>
  </si>
  <si>
    <t>-668504816</t>
  </si>
  <si>
    <t>pol. 205.a, b, c</t>
  </si>
  <si>
    <t>1+1+1</t>
  </si>
  <si>
    <t>766694143.S</t>
  </si>
  <si>
    <t>Montáž parapetnej dosky plastovej šírky do 300 mm, dĺžky 1600-2600 mm</t>
  </si>
  <si>
    <t>-546452546</t>
  </si>
  <si>
    <t>611560000400.P</t>
  </si>
  <si>
    <t>Parapetná doska plastová, šírka 300 mm, komôrková vnútorná</t>
  </si>
  <si>
    <t>-1771685291</t>
  </si>
  <si>
    <t>0,9*20</t>
  </si>
  <si>
    <t>1,8*1</t>
  </si>
  <si>
    <t>0,9</t>
  </si>
  <si>
    <t>0,9*(1+1+1)</t>
  </si>
  <si>
    <t>597022510</t>
  </si>
  <si>
    <t>767113110.P1</t>
  </si>
  <si>
    <t>Montáž a dodávka hlinikových zasklenných stien stĺpikovo priečnikovej konštrukcie, pohľadová šírka 55 mm, izolačné trojsklo, vrátane otvaravých častí - dvere a okna, kotviacích prvkov, tesnenia, lemovacích prvkov</t>
  </si>
  <si>
    <t>-478879773</t>
  </si>
  <si>
    <t>pol. 301</t>
  </si>
  <si>
    <t>13,6</t>
  </si>
  <si>
    <t>pol. 302</t>
  </si>
  <si>
    <t>13,16*2</t>
  </si>
  <si>
    <t>pol. 303</t>
  </si>
  <si>
    <t>13,61*3</t>
  </si>
  <si>
    <t>767646520.S</t>
  </si>
  <si>
    <t>Montáž dverí kovových - hliníkových, vchodových, 1 m obvodu dverí</t>
  </si>
  <si>
    <t>-1520820831</t>
  </si>
  <si>
    <t>pol. 101, 202, 203</t>
  </si>
  <si>
    <t>(1,8+2,8)*2</t>
  </si>
  <si>
    <t>611420000100.101</t>
  </si>
  <si>
    <t>Hlinikové vchodové dvere jednokrídlové s nadsvetlíkom a bočnými svetlíkmi, vxš 2800x1800 mm, izolačné trojsklo, bočné svetlíky a spodná časť dver. krídla z bezpečno. zasklenia ESG</t>
  </si>
  <si>
    <t>-1813255748</t>
  </si>
  <si>
    <t>pol. 101, pol. 202</t>
  </si>
  <si>
    <t>767660005.S</t>
  </si>
  <si>
    <t>Montáž siete proti hmyzu na okno, pevnej úchytkami na tesnenie</t>
  </si>
  <si>
    <t>879749408</t>
  </si>
  <si>
    <t>0,6*1,75*20</t>
  </si>
  <si>
    <t>1,8*1,75</t>
  </si>
  <si>
    <t>0,9*1,7</t>
  </si>
  <si>
    <t>0,9*1,73</t>
  </si>
  <si>
    <t>pol. 205.b, c</t>
  </si>
  <si>
    <t>0,9*1,7*2</t>
  </si>
  <si>
    <t>0,9*0,7</t>
  </si>
  <si>
    <t>553420000005.P</t>
  </si>
  <si>
    <t>Okenná sieť proti hmyzu pevná s vnútorným lemom na rám okna, reverzibilná z interiéru</t>
  </si>
  <si>
    <t>1224241094</t>
  </si>
  <si>
    <t>767661551.S</t>
  </si>
  <si>
    <t>Montáž interierovej hliníkovej žalúzie do šírky 80 cm dĺžky do 260 cm</t>
  </si>
  <si>
    <t>1663132628</t>
  </si>
  <si>
    <t>611530067400.P</t>
  </si>
  <si>
    <t>Žalúzie interiérové hliníkové, šxl 600x1750 mm</t>
  </si>
  <si>
    <t>-1991524381</t>
  </si>
  <si>
    <t>767661555.S</t>
  </si>
  <si>
    <t>Montáž interierovej hliníkovej žalúzie od šírky 80 cm do 120 cm dĺžky do 160 cm</t>
  </si>
  <si>
    <t>-1024715279</t>
  </si>
  <si>
    <t>1+1</t>
  </si>
  <si>
    <t>611530070700.P2</t>
  </si>
  <si>
    <t>Žalúzie interiérové hliníkové, šxl 900x700 mm</t>
  </si>
  <si>
    <t>1299544582</t>
  </si>
  <si>
    <t>611530070700.P</t>
  </si>
  <si>
    <t>Žalúzie interiérové hliníkové, šxl 900x730 mm</t>
  </si>
  <si>
    <t>2117349884</t>
  </si>
  <si>
    <t>611530070700.P1</t>
  </si>
  <si>
    <t>Žalúzie interiérové hliníkové, šxl 900x650 mm</t>
  </si>
  <si>
    <t>1249369760</t>
  </si>
  <si>
    <t>767661556.S</t>
  </si>
  <si>
    <t>Montáž interierovej hliníkovej žalúzie od šírky 80 cm do 120 cm dĺžky do 260 cm</t>
  </si>
  <si>
    <t>-120081961</t>
  </si>
  <si>
    <t>611530071600.P</t>
  </si>
  <si>
    <t>Žalúzie interiérové hliníkové, šxl 900x1730 mm</t>
  </si>
  <si>
    <t>-1930518287</t>
  </si>
  <si>
    <t>611530071700.P</t>
  </si>
  <si>
    <t>Žalúzie interiérové hliníkové, šxl 900x1700 mm</t>
  </si>
  <si>
    <t>-109649126</t>
  </si>
  <si>
    <t>767661560.S</t>
  </si>
  <si>
    <t>Montáž interierovej hliníkovej žalúzie od šírky 120 cm do 200 cm dĺžky do 160 cm</t>
  </si>
  <si>
    <t>-205901878</t>
  </si>
  <si>
    <t>611530080600.P</t>
  </si>
  <si>
    <t>Žalúzie interiérové hliníkové, šxl 1800x1750 mm</t>
  </si>
  <si>
    <t>1569328503</t>
  </si>
  <si>
    <t>2040506140</t>
  </si>
  <si>
    <t>06 - Interiér</t>
  </si>
  <si>
    <t xml:space="preserve">    771 - Podlahy z dlaždíc</t>
  </si>
  <si>
    <t xml:space="preserve">    776 - Podlahy povlakové</t>
  </si>
  <si>
    <t xml:space="preserve">    781 - Obklady</t>
  </si>
  <si>
    <t>611460124.S</t>
  </si>
  <si>
    <t>Príprava vnútorného podkladu stropov penetráciou pod omietky a nátery</t>
  </si>
  <si>
    <t>708212388</t>
  </si>
  <si>
    <t>OM1</t>
  </si>
  <si>
    <t>40,61 " strop</t>
  </si>
  <si>
    <t>611467512.P1</t>
  </si>
  <si>
    <t>Vnútorná sadrová omietka stropov, hr. 10 mm</t>
  </si>
  <si>
    <t>-1613234680</t>
  </si>
  <si>
    <t>611481121.S</t>
  </si>
  <si>
    <t>Potiahnutie vnútorných stropov sklotextílnou mriežkou s vložením bez lepidla</t>
  </si>
  <si>
    <t>1769804186</t>
  </si>
  <si>
    <t>-807359996</t>
  </si>
  <si>
    <t>OM 1, KO</t>
  </si>
  <si>
    <t>1126,90</t>
  </si>
  <si>
    <t>-683173514</t>
  </si>
  <si>
    <t>612481022.P</t>
  </si>
  <si>
    <t xml:space="preserve">Okenný a dverový plastový dilatačný profil pre omietky </t>
  </si>
  <si>
    <t>411697461</t>
  </si>
  <si>
    <t>-1688207744</t>
  </si>
  <si>
    <t>28455711</t>
  </si>
  <si>
    <t>632001011.S</t>
  </si>
  <si>
    <t>Zhotovenie separačnej fólie v podlahových vrstvách z PE</t>
  </si>
  <si>
    <t>-1581623692</t>
  </si>
  <si>
    <t>P1 01</t>
  </si>
  <si>
    <t>137,93</t>
  </si>
  <si>
    <t>P1 02</t>
  </si>
  <si>
    <t>58,84</t>
  </si>
  <si>
    <t>P1 03</t>
  </si>
  <si>
    <t>38,86</t>
  </si>
  <si>
    <t>P2 01</t>
  </si>
  <si>
    <t>139,92</t>
  </si>
  <si>
    <t>P2 02</t>
  </si>
  <si>
    <t>37,53</t>
  </si>
  <si>
    <t>P2 03</t>
  </si>
  <si>
    <t>283290003600.P</t>
  </si>
  <si>
    <t>Separačná fólia FE, šxl 1,3x100 m, na oddelenie poterov, PE</t>
  </si>
  <si>
    <t>1781162698</t>
  </si>
  <si>
    <t>632001021.S</t>
  </si>
  <si>
    <t>Zhotovenie okrajovej dilatačnej pásky z PE</t>
  </si>
  <si>
    <t>-681903579</t>
  </si>
  <si>
    <t>P1 01, 02, 03</t>
  </si>
  <si>
    <t>235,28</t>
  </si>
  <si>
    <t>P2 01, 02, 03</t>
  </si>
  <si>
    <t>208,8</t>
  </si>
  <si>
    <t>283320005000.S</t>
  </si>
  <si>
    <t>Okrajová dilatačná páska z PE 100/5 mm s fóliou na oddilatovanie poterov od stenových konštrukcií</t>
  </si>
  <si>
    <t>-1306395383</t>
  </si>
  <si>
    <t>632001051.P</t>
  </si>
  <si>
    <t>Zhotovenie jednonásobného penetračného náteru pre podláhy</t>
  </si>
  <si>
    <t>1032782624</t>
  </si>
  <si>
    <t>P1 04</t>
  </si>
  <si>
    <t>15,97</t>
  </si>
  <si>
    <t>585520008700.P</t>
  </si>
  <si>
    <t>Penetračný náter na nasiakavé podklady pod potery, samonivelizačné hmoty a stavebné lepidlá</t>
  </si>
  <si>
    <t>-2005471114</t>
  </si>
  <si>
    <t>632452217.S</t>
  </si>
  <si>
    <t>Cementový poter, pevnosti v tlaku 20 MPa, hr. 40 mm</t>
  </si>
  <si>
    <t>1163449565</t>
  </si>
  <si>
    <t>632452621.P</t>
  </si>
  <si>
    <t>Cementová samonivelizačná (vyrovnavacia) stierka, hr. 13 mm</t>
  </si>
  <si>
    <t>-1706822429</t>
  </si>
  <si>
    <t>634601511.P1</t>
  </si>
  <si>
    <t xml:space="preserve">Tmelenie pružným tmelom silikónovým  </t>
  </si>
  <si>
    <t>458158410</t>
  </si>
  <si>
    <t>634601511.S</t>
  </si>
  <si>
    <t>Zaplnenie dilatačných škár v mazaninách tmelom silikónovým  šírky škáry do 5 mm</t>
  </si>
  <si>
    <t>-1998982269</t>
  </si>
  <si>
    <t>634920011.S</t>
  </si>
  <si>
    <t>Rezanie dilatačných škár v čiastočne zatvrdnutej betónovej mazanine alebo poteru hĺbky nad 10 do 20 mm, šírky do 5 mm</t>
  </si>
  <si>
    <t>2010596663</t>
  </si>
  <si>
    <t>776990105.P</t>
  </si>
  <si>
    <t>Vysávanie podkladu pred kladením podláh</t>
  </si>
  <si>
    <t>1770336687</t>
  </si>
  <si>
    <t>140,72</t>
  </si>
  <si>
    <t>56,89</t>
  </si>
  <si>
    <t>16,223</t>
  </si>
  <si>
    <t>P2 04</t>
  </si>
  <si>
    <t>143,76</t>
  </si>
  <si>
    <t>P2 05</t>
  </si>
  <si>
    <t>P2 06</t>
  </si>
  <si>
    <t>604826425</t>
  </si>
  <si>
    <t>96001014</t>
  </si>
  <si>
    <t>998011001.S</t>
  </si>
  <si>
    <t>Presun hmôt pre budovy (801, 803, 812), zvislá konštr. z tehál, tvárnic, z kovu výšky do 6 m</t>
  </si>
  <si>
    <t>659789275</t>
  </si>
  <si>
    <t>713121111.S</t>
  </si>
  <si>
    <t>Montáž tepelnej izolácie podláh minerálnou vlnou, kladená voľne v jednej vrstve</t>
  </si>
  <si>
    <t>370618249</t>
  </si>
  <si>
    <t>631440021200.P</t>
  </si>
  <si>
    <t>Doska, 50x600x1200 mm izolácia z kamennej vlny vhodná pre ťažké plávajúce podlahy</t>
  </si>
  <si>
    <t>-2027548503</t>
  </si>
  <si>
    <t>216,31*1,02 'Prepočítané koeficientom množstva</t>
  </si>
  <si>
    <t>713122111.S</t>
  </si>
  <si>
    <t>Montáž tepelnej izolácie podláh polystyrénom, kladeným voľne v jednej vrstve</t>
  </si>
  <si>
    <t>-1844433134</t>
  </si>
  <si>
    <t>283760002300.S</t>
  </si>
  <si>
    <t>Doska EPS hr. 140 mm, pevnosť v tlaku 150 kPa, sivý penový polystyrén pre zateplenie podláh</t>
  </si>
  <si>
    <t>-860095465</t>
  </si>
  <si>
    <t>235,63*1,02 'Prepočítané koeficientom množstva</t>
  </si>
  <si>
    <t>998713101.S</t>
  </si>
  <si>
    <t>Presun hmôt pre izolácie tepelné v objektoch výšky do 6 m</t>
  </si>
  <si>
    <t>1703382966</t>
  </si>
  <si>
    <t>763138220</t>
  </si>
  <si>
    <t>Podhľad SDK Rigips RB 12.5 mm závesný, dvojúrovňová oceľová podkonštrukcia CD</t>
  </si>
  <si>
    <t>1711381353</t>
  </si>
  <si>
    <t>PD 02</t>
  </si>
  <si>
    <t>330,06</t>
  </si>
  <si>
    <t>763138222</t>
  </si>
  <si>
    <t>Podhľad SDK Rigips RBI 12.5 mm závesný, dvojúrovňová oceľová podkonštrukcia CD</t>
  </si>
  <si>
    <t>1310545443</t>
  </si>
  <si>
    <t>PD 01</t>
  </si>
  <si>
    <t>66,92</t>
  </si>
  <si>
    <t>998763301</t>
  </si>
  <si>
    <t>Presun hmôt pre sádrokartónové konštrukcie v objektoch výšky do 7 m</t>
  </si>
  <si>
    <t>1624862195</t>
  </si>
  <si>
    <t>771</t>
  </si>
  <si>
    <t>Podlahy z dlaždíc</t>
  </si>
  <si>
    <t>771415014.P</t>
  </si>
  <si>
    <t>Montáž soklíkov z keramických obkladačiek do tmelu výška 100 mm</t>
  </si>
  <si>
    <t>-368984333</t>
  </si>
  <si>
    <t>31,3</t>
  </si>
  <si>
    <t>597640002300.P</t>
  </si>
  <si>
    <t>Obkladačky keramické výška 100 mm</t>
  </si>
  <si>
    <t>1836406194</t>
  </si>
  <si>
    <t>44,9*0,102 'Prepočítané koeficientom množstva</t>
  </si>
  <si>
    <t>771575109.P</t>
  </si>
  <si>
    <t>Montáž podláh z dlaždíc keramických do tmelu</t>
  </si>
  <si>
    <t>-2142305075</t>
  </si>
  <si>
    <t>597740001600.P</t>
  </si>
  <si>
    <t>Dlaždice keramické</t>
  </si>
  <si>
    <t>1556188026</t>
  </si>
  <si>
    <t>96,37*1,02 'Prepočítané koeficientom množstva</t>
  </si>
  <si>
    <t>998771102.S</t>
  </si>
  <si>
    <t>Presun hmôt pre podlahy z dlaždíc v objektoch výšky nad 6 do 12 m</t>
  </si>
  <si>
    <t>-1358758209</t>
  </si>
  <si>
    <t>776</t>
  </si>
  <si>
    <t>Podlahy povlakové</t>
  </si>
  <si>
    <t>775413220.S</t>
  </si>
  <si>
    <t>Montáž prechodovej lišty priskrutkovaním</t>
  </si>
  <si>
    <t>2079545422</t>
  </si>
  <si>
    <t>6,1*2</t>
  </si>
  <si>
    <t>611990001100.S</t>
  </si>
  <si>
    <t>Lišta prechodová skrutkovacia, šírka 40 mm</t>
  </si>
  <si>
    <t>-777406292</t>
  </si>
  <si>
    <t>12,2*1,01 'Prepočítané koeficientom množstva</t>
  </si>
  <si>
    <t>776220110.S</t>
  </si>
  <si>
    <t>Lepenie povlakových podláh PVC homogénne alebo heterogénne na schodiskových stupňoch na stupnice rovné</t>
  </si>
  <si>
    <t>512702799</t>
  </si>
  <si>
    <t>26,4 " stupnice</t>
  </si>
  <si>
    <t>284110003120.P</t>
  </si>
  <si>
    <t>Podlaha PVC homogénna Centra, hrúbka 2 mm, TARKETT</t>
  </si>
  <si>
    <t>-1840706160</t>
  </si>
  <si>
    <t>26,4*0,309 'Prepočítané koeficientom množstva</t>
  </si>
  <si>
    <t>776220200.S</t>
  </si>
  <si>
    <t>Lepenie povlakových podláh PVC homogénne alebo heterogénne na schodiskových stupňoch na podstupnice</t>
  </si>
  <si>
    <t>1502359254</t>
  </si>
  <si>
    <t>27,6 " podstupnice</t>
  </si>
  <si>
    <t>-1848710566</t>
  </si>
  <si>
    <t>27,6*0,158 'Prepočítané koeficientom množstva</t>
  </si>
  <si>
    <t>776411000</t>
  </si>
  <si>
    <t>Lepenie podlahových líšt soklových</t>
  </si>
  <si>
    <t>707852226</t>
  </si>
  <si>
    <t>94,61</t>
  </si>
  <si>
    <t>102,98</t>
  </si>
  <si>
    <t>283410017900.P2</t>
  </si>
  <si>
    <t>Soklová lišta, fabionový a krycí profil - PAD10</t>
  </si>
  <si>
    <t>-648421947</t>
  </si>
  <si>
    <t>197,59*1,01 'Prepočítané koeficientom množstva</t>
  </si>
  <si>
    <t>776420011</t>
  </si>
  <si>
    <t>Lepenie podlahových soklov z PVC vytiahnutím</t>
  </si>
  <si>
    <t>-1607472822</t>
  </si>
  <si>
    <t>2071562105</t>
  </si>
  <si>
    <t>197,59*0,102 'Prepočítané koeficientom množstva</t>
  </si>
  <si>
    <t>776470010.S</t>
  </si>
  <si>
    <t>Lepenie a rezanie podlahových soklov z koberca</t>
  </si>
  <si>
    <t>-876626576</t>
  </si>
  <si>
    <t>16,57</t>
  </si>
  <si>
    <t>10,49</t>
  </si>
  <si>
    <t>697410003536.P</t>
  </si>
  <si>
    <t>Kobercový štvorec slučkový, šxlxhr 500x500x6 mm</t>
  </si>
  <si>
    <t>-1498357680</t>
  </si>
  <si>
    <t>27,06*0,102 'Prepočítané koeficientom množstva</t>
  </si>
  <si>
    <t>776521100.S</t>
  </si>
  <si>
    <t>Lepenie povlakových podláh z PVC homogénnych pásov</t>
  </si>
  <si>
    <t>1517061678</t>
  </si>
  <si>
    <t>4,08 " medzipodesta</t>
  </si>
  <si>
    <t>2052450697</t>
  </si>
  <si>
    <t>281,93*1,03 'Prepočítané koeficientom množstva</t>
  </si>
  <si>
    <t>776572410.S</t>
  </si>
  <si>
    <t>Lepenie textilných podláh - kobercov zo štvorcov, dielcov</t>
  </si>
  <si>
    <t>-1425689040</t>
  </si>
  <si>
    <t>-946375498</t>
  </si>
  <si>
    <t>77,72*1,05 'Prepočítané koeficientom množstva</t>
  </si>
  <si>
    <t>998776101.S</t>
  </si>
  <si>
    <t>Presun hmôt pre podlahy povlakové v objektoch výšky do 6 m</t>
  </si>
  <si>
    <t>1586733702</t>
  </si>
  <si>
    <t>781</t>
  </si>
  <si>
    <t>Obklady</t>
  </si>
  <si>
    <t>781445012.P</t>
  </si>
  <si>
    <t>Montáž obkladov vnútor. stien z obkladačiek kladených do tmelu</t>
  </si>
  <si>
    <t>1188411840</t>
  </si>
  <si>
    <t>KO</t>
  </si>
  <si>
    <t>591,04</t>
  </si>
  <si>
    <t>597640002400.P</t>
  </si>
  <si>
    <t>Obkladačky keramické</t>
  </si>
  <si>
    <t>-1632647685</t>
  </si>
  <si>
    <t>591,04*1,02 'Prepočítané koeficientom množstva</t>
  </si>
  <si>
    <t>781491111.S</t>
  </si>
  <si>
    <t>Montáž plastových profilov pre obklad do tmelu - roh steny</t>
  </si>
  <si>
    <t>367203642</t>
  </si>
  <si>
    <t>3533.P</t>
  </si>
  <si>
    <t>PVC ukončenie - rohová ukončovacia lišta</t>
  </si>
  <si>
    <t>bal</t>
  </si>
  <si>
    <t>-228924381</t>
  </si>
  <si>
    <t>141*0,34 'Prepočítané koeficientom množstva</t>
  </si>
  <si>
    <t>998781102.S</t>
  </si>
  <si>
    <t>Presun hmôt pre obklady keramické v objektoch výšky nad 6 do 12 m</t>
  </si>
  <si>
    <t>-223786476</t>
  </si>
  <si>
    <t>-539174441</t>
  </si>
  <si>
    <t>M1</t>
  </si>
  <si>
    <t>491,68 " stena</t>
  </si>
  <si>
    <t>330,06+66,92+40,61 " strop</t>
  </si>
  <si>
    <t>909767030</t>
  </si>
  <si>
    <t>-1566562606</t>
  </si>
  <si>
    <t>07 - Ostatné</t>
  </si>
  <si>
    <t>721 - Zdravotechnika - vnútorná kanalizácia</t>
  </si>
  <si>
    <t>614773084</t>
  </si>
  <si>
    <t>P1 07</t>
  </si>
  <si>
    <t>34,988 " spätný zásyp</t>
  </si>
  <si>
    <t>289971211.S</t>
  </si>
  <si>
    <t>Zhotovenie vrstvy z geotextílie na upravenom povrchu sklon do 1 : 5 , šírky od 0 do 3 m</t>
  </si>
  <si>
    <t>-1463064976</t>
  </si>
  <si>
    <t>28,18</t>
  </si>
  <si>
    <t>693110004500.S</t>
  </si>
  <si>
    <t>Geotextília polypropylénová netkaná 300 g/m2</t>
  </si>
  <si>
    <t>21076385</t>
  </si>
  <si>
    <t>28,18*1,02 'Prepočítané koeficientom množstva</t>
  </si>
  <si>
    <t>856309674</t>
  </si>
  <si>
    <t>OM2</t>
  </si>
  <si>
    <t>4,01</t>
  </si>
  <si>
    <t>625250631.S</t>
  </si>
  <si>
    <t>Doteplenie konštrukcie extrudovaným polystyrénom hr. 20 mm, lepený celoplošne bez prikotvenia</t>
  </si>
  <si>
    <t>-866738637</t>
  </si>
  <si>
    <t>631351101.P</t>
  </si>
  <si>
    <t>Debnenie stien poterov zhotovenie</t>
  </si>
  <si>
    <t>57043968</t>
  </si>
  <si>
    <t>3,10</t>
  </si>
  <si>
    <t>631351102.P</t>
  </si>
  <si>
    <t>Debnenie stien poterov odstránenie</t>
  </si>
  <si>
    <t>1634311033</t>
  </si>
  <si>
    <t>Násyp z kameniva na okapový chodník</t>
  </si>
  <si>
    <t>-1505417093</t>
  </si>
  <si>
    <t>2,818</t>
  </si>
  <si>
    <t>746805820</t>
  </si>
  <si>
    <t>-1823265215</t>
  </si>
  <si>
    <t>632452245.P</t>
  </si>
  <si>
    <t>Cementový poter (vhodný aj ako spádový), hr. 30 mm</t>
  </si>
  <si>
    <t>-251444605</t>
  </si>
  <si>
    <t>916561112.S</t>
  </si>
  <si>
    <t>Osadenie záhonového alebo parkového obrubníka betón., do lôžka z bet. pros. tr. C 16/20 s bočnou oporou</t>
  </si>
  <si>
    <t>-1165005281</t>
  </si>
  <si>
    <t>pol. 909</t>
  </si>
  <si>
    <t>57,1</t>
  </si>
  <si>
    <t>592170001800.S</t>
  </si>
  <si>
    <t>Obrubník parkový, lxšxv 1000x50x200 mm, prírodný</t>
  </si>
  <si>
    <t>1588313028</t>
  </si>
  <si>
    <t>57,1*1,03327 'Prepočítané koeficientom množstva</t>
  </si>
  <si>
    <t>918101112.S</t>
  </si>
  <si>
    <t>Lôžko pod obrubníky, krajníky alebo obruby z dlažobných kociek z betónu prostého tr. C 16/20</t>
  </si>
  <si>
    <t>-874766262</t>
  </si>
  <si>
    <t>1,142</t>
  </si>
  <si>
    <t>-1342243101</t>
  </si>
  <si>
    <t>953946201.P</t>
  </si>
  <si>
    <t>Montáž a dodávka balkónového profilu (hliníkový) RT/30 mm</t>
  </si>
  <si>
    <t>1900412119</t>
  </si>
  <si>
    <t>pol. 607</t>
  </si>
  <si>
    <t>26,71</t>
  </si>
  <si>
    <t>-633502769</t>
  </si>
  <si>
    <t>953996628.P1</t>
  </si>
  <si>
    <t>Ukončovací profil pre napojenie oplechovania LX45 (plastový)</t>
  </si>
  <si>
    <t>339516507</t>
  </si>
  <si>
    <t>pol. 604</t>
  </si>
  <si>
    <t>1,9</t>
  </si>
  <si>
    <t>959941112.P</t>
  </si>
  <si>
    <t>Chemická kotva s kotevným svorníkom M10 tesnená chemickou ampulkou do betónu, ŽB, kameňa, s vyvŕtaním otvoru M10</t>
  </si>
  <si>
    <t>-618213153</t>
  </si>
  <si>
    <t>pol. 701</t>
  </si>
  <si>
    <t>-1104375572</t>
  </si>
  <si>
    <t>721</t>
  </si>
  <si>
    <t>Zdravotechnika - vnútorná kanalizácia</t>
  </si>
  <si>
    <t>721242130.S</t>
  </si>
  <si>
    <t>Montáž lapača strešných splavenín plastového z PP s kĺbom, lapacím košom a zápachovou uzávierkou DN 110/125</t>
  </si>
  <si>
    <t>1644629913</t>
  </si>
  <si>
    <t>pol. 608</t>
  </si>
  <si>
    <t>286630056160</t>
  </si>
  <si>
    <t>Lapač strešných naplavenín HL600NHO, horizontálne pripojenie DN 110, výstup, DN 110/125, otočný kĺb, záchytný kôš, zápachová klapka, čistiaci otvor s nadstavcami</t>
  </si>
  <si>
    <t>-1610735373</t>
  </si>
  <si>
    <t>998721102.S</t>
  </si>
  <si>
    <t>Presun hmôt pre vnútornú kanalizáciu v objektoch výšky nad 6 do 12 m</t>
  </si>
  <si>
    <t>-389885519</t>
  </si>
  <si>
    <t>711211001.P</t>
  </si>
  <si>
    <t>Jednozlož. hydroizolačná hmota disperzná, 2x náter, vodorovný</t>
  </si>
  <si>
    <t>-1741946575</t>
  </si>
  <si>
    <t>2039193124</t>
  </si>
  <si>
    <t>764359436.P</t>
  </si>
  <si>
    <t>Kotlík zberný z plechu, pre rúry s priemerom D 80 - 120 mm</t>
  </si>
  <si>
    <t>2100370123</t>
  </si>
  <si>
    <t>764430500.S</t>
  </si>
  <si>
    <t>Oplechovanie múru - napojenie na stenu, z poplastovaného plechu, r.š. 190 mm</t>
  </si>
  <si>
    <t>-1967854868</t>
  </si>
  <si>
    <t>pol. 606. c</t>
  </si>
  <si>
    <t>22,28</t>
  </si>
  <si>
    <t>764430520.P</t>
  </si>
  <si>
    <t>Oplechovanie múru - napojenie na stenu, z poplastovaného plechu, r.š. 370 mm</t>
  </si>
  <si>
    <t>404562778</t>
  </si>
  <si>
    <t>pol. 605</t>
  </si>
  <si>
    <t>764430530.P</t>
  </si>
  <si>
    <t>Oplechovanie múru - napojenie na stenu, z poplastovaného plechu, r.š. 500 mm</t>
  </si>
  <si>
    <t>-1365244181</t>
  </si>
  <si>
    <t>pol. 603</t>
  </si>
  <si>
    <t>pol. 606.d</t>
  </si>
  <si>
    <t>4,03</t>
  </si>
  <si>
    <t>764430540.P</t>
  </si>
  <si>
    <t>Oplechovanie múru - napojenie na stenu, z poplastovaného plechu, r.š. 620 mm</t>
  </si>
  <si>
    <t>791035579</t>
  </si>
  <si>
    <t>pol. 606.e</t>
  </si>
  <si>
    <t>18,7</t>
  </si>
  <si>
    <t>764454453.P</t>
  </si>
  <si>
    <t>Zvodové rúry z plechu, kruhové priemer 100 mm, vrátane objímok</t>
  </si>
  <si>
    <t>564264058</t>
  </si>
  <si>
    <t>29,95</t>
  </si>
  <si>
    <t>1840458435</t>
  </si>
  <si>
    <t>766699611.S</t>
  </si>
  <si>
    <t>Montáž krytov vykurovacieho telesa drevených natretých</t>
  </si>
  <si>
    <t>-799865870</t>
  </si>
  <si>
    <t>pol. 801.1, 2, 3</t>
  </si>
  <si>
    <t>0,94+12,68+8,7</t>
  </si>
  <si>
    <t>615180000200.P</t>
  </si>
  <si>
    <t>Drevený kryt na radiátor z hobľovaných dosiek, šxv 270x770 mm, s povrchovou úpravou</t>
  </si>
  <si>
    <t>1095658398</t>
  </si>
  <si>
    <t>pol. 801.3</t>
  </si>
  <si>
    <t>11,3</t>
  </si>
  <si>
    <t>615180000200.P1</t>
  </si>
  <si>
    <t>Drevený kryt na radiátor z hobľovaných dosiek, šxv 270x470 mm, s povrchovou úpravou</t>
  </si>
  <si>
    <t>1599444086</t>
  </si>
  <si>
    <t>615180000200.P3</t>
  </si>
  <si>
    <t>Drevený kryt na radiátor z hobľovaných dosiek, šxv 420x470 mm, s povrchovou úpravou</t>
  </si>
  <si>
    <t>1455601868</t>
  </si>
  <si>
    <t>pol. 801.2</t>
  </si>
  <si>
    <t>32,58</t>
  </si>
  <si>
    <t>766811001.P1</t>
  </si>
  <si>
    <t>Montáž a dodávka kuchynskej linky z DTDL dosiek, vrátane skriniek, políc, pracovnej dosky, úchytmi, drezu, kotviacích prvkov</t>
  </si>
  <si>
    <t>2123125030</t>
  </si>
  <si>
    <t>pol. 802</t>
  </si>
  <si>
    <t>-1715462090</t>
  </si>
  <si>
    <t>767221110.P</t>
  </si>
  <si>
    <t>Montáž zábradlí schodísk z rúrok do muriva a betónu, s hmotnosťou 1 bm zábradlia do 15 kg</t>
  </si>
  <si>
    <t>-1034646315</t>
  </si>
  <si>
    <t>10,96</t>
  </si>
  <si>
    <t>767221191.S</t>
  </si>
  <si>
    <t>Montáž zábradlí schodísk z rúrok Príplatok k cene za vytvorenie ohybu alebo ohybníka</t>
  </si>
  <si>
    <t>-1288152410</t>
  </si>
  <si>
    <t>767230070.S</t>
  </si>
  <si>
    <t>Montáž schodiskového madla na stenu</t>
  </si>
  <si>
    <t>-461170969</t>
  </si>
  <si>
    <t>30,18 " madlo do steny</t>
  </si>
  <si>
    <t>611930000900.S</t>
  </si>
  <si>
    <t>Madlo schodiskové na stenu, kotvené do steny, drevené</t>
  </si>
  <si>
    <t>-548153259</t>
  </si>
  <si>
    <t>767230075.S</t>
  </si>
  <si>
    <t>Montáž prídavného madla na zábradlie</t>
  </si>
  <si>
    <t>1558984751</t>
  </si>
  <si>
    <t>10,96 " madlo na zábradlie</t>
  </si>
  <si>
    <t>611930001000.S</t>
  </si>
  <si>
    <t>Madlo prídavné na zábradlie pre invalidov a vozíčkarov, drevené</t>
  </si>
  <si>
    <t>-2135997907</t>
  </si>
  <si>
    <t>767832100.P</t>
  </si>
  <si>
    <t>Montáž a dodávka požiarného rebríka kotveného do muriva s povrchovou úpravou, vrátane ochranného koša, vystupného roštu a kotvenia, dĺžka rebríka 8,4 m</t>
  </si>
  <si>
    <t>1717236704</t>
  </si>
  <si>
    <t>pol. 703</t>
  </si>
  <si>
    <t>767995220.S</t>
  </si>
  <si>
    <t>Výroba atypického zábradlia šikmého z rúrok</t>
  </si>
  <si>
    <t>306905375</t>
  </si>
  <si>
    <t>83,79</t>
  </si>
  <si>
    <t>-283319447</t>
  </si>
  <si>
    <t>0,08379</t>
  </si>
  <si>
    <t>0,084*1,1 'Prepočítané koeficientom množstva</t>
  </si>
  <si>
    <t>-1460062241</t>
  </si>
  <si>
    <t>472415038</t>
  </si>
  <si>
    <t>776551010.P2</t>
  </si>
  <si>
    <t>Montáž a dodávka liatej gumennej podlahy z EPDM, hr. 50 mm</t>
  </si>
  <si>
    <t>-119112948</t>
  </si>
  <si>
    <t>798890401</t>
  </si>
  <si>
    <t>783271001.P</t>
  </si>
  <si>
    <t>Nátery kov.stav.doplnk.konštr. polyuretánové- 105μm</t>
  </si>
  <si>
    <t>2055688400</t>
  </si>
  <si>
    <t>12,945</t>
  </si>
  <si>
    <t>12,945*1,1 'Prepočítané koeficientom množstva</t>
  </si>
  <si>
    <t>783271007</t>
  </si>
  <si>
    <t>Nátery kov.stav.doplnk.konštr. polyuretánové farby šedej základné - 35µm</t>
  </si>
  <si>
    <t>-1276302443</t>
  </si>
  <si>
    <t>HZS000311</t>
  </si>
  <si>
    <t>Stavebno montážne práce menej náročne, pomocné alebo manipulačné (Tr. 1) v rozsahu menej ako 4 hodiny</t>
  </si>
  <si>
    <t>512</t>
  </si>
  <si>
    <t>280286949</t>
  </si>
  <si>
    <t>montáž hasiaceho prístroja</t>
  </si>
  <si>
    <t>2,0</t>
  </si>
  <si>
    <t>449170000900.P</t>
  </si>
  <si>
    <t>Prenosný hasiaci prístroj práškový ABC 6 kg, vrátane držiaku na stenu</t>
  </si>
  <si>
    <t>926348172</t>
  </si>
  <si>
    <t>2 - ZTI - Zdravotechnické inštalácie</t>
  </si>
  <si>
    <t>732 - Ústredné kúrenie - strojovne</t>
  </si>
  <si>
    <t>734 - Ústredné kúrenie - armatúry</t>
  </si>
  <si>
    <t xml:space="preserve">    721 - Zdravotechnika - vnútorná kanalizácia</t>
  </si>
  <si>
    <t>732</t>
  </si>
  <si>
    <t>Ústredné kúrenie - strojovne</t>
  </si>
  <si>
    <t>732422040.S</t>
  </si>
  <si>
    <t>Montáž obehového čerpadla teplovodného DN 25 výtlak do 6 m rozpon 130 mm</t>
  </si>
  <si>
    <t>426110002500</t>
  </si>
  <si>
    <t>Čerpadlo obehové ALPHA2 25-40 A 180, s odlučovačom vzduchu, GRUNDFOS alebo ekvivalent</t>
  </si>
  <si>
    <t>734</t>
  </si>
  <si>
    <t>Ústredné kúrenie - armatúry</t>
  </si>
  <si>
    <t>734296120</t>
  </si>
  <si>
    <t>Montáž zmiešavacej armatúry trojcestnej DN 25 s ručným ovládaním</t>
  </si>
  <si>
    <t>98919</t>
  </si>
  <si>
    <t>Zmiešavací ventil proti obareniu</t>
  </si>
  <si>
    <t>998734201</t>
  </si>
  <si>
    <t>Presun hmôt pre armatúry v objektoch výšky do 6 m</t>
  </si>
  <si>
    <t>998734293</t>
  </si>
  <si>
    <t>Armatúry, prípl.za presun nad vymedz. najväčšiu dopravnú vzdialenosť do 500 m</t>
  </si>
  <si>
    <t>713482305</t>
  </si>
  <si>
    <t>Montaž trubíc  hr. do 13 mm, vnút.priemer 22 - 42 mm</t>
  </si>
  <si>
    <t>283310002800.S</t>
  </si>
  <si>
    <t>Izolačná PE trubica dxhr. 20x13 mm, nadrezaná, na izolovanie rozvodov vody, kúrenia, zdravotechniky</t>
  </si>
  <si>
    <t>283310003100.S</t>
  </si>
  <si>
    <t>Izolačná PE trubica dxhr. 28x13 mm, nadrezaná, na izolovanie rozvodov vody, kúrenia, zdravotechniky</t>
  </si>
  <si>
    <t>283310003300.S</t>
  </si>
  <si>
    <t>Izolačná PE trubica dxhr. 35x13 mm, nadrezaná, na izolovanie rozvodov vody, kúrenia, zdravotechniky</t>
  </si>
  <si>
    <t>283310003200.S</t>
  </si>
  <si>
    <t>Izolačná PE trubica dxhr. 32x13 mm, nadrezaná, na izolovanie rozvodov vody, kúrenia, zdravotechniky</t>
  </si>
  <si>
    <t>283310003400.S</t>
  </si>
  <si>
    <t>Izolačná PE trubica dxhr. 40x13 mm, nadrezaná, na izolovanie rozvodov vody, kúrenia, zdravotechniky</t>
  </si>
  <si>
    <t>283310003500.S</t>
  </si>
  <si>
    <t>Izolačná PE trubica dxhr. 42x13 mm, nadrezaná, na izolovanie rozvodov vody, kúrenia, zdravotechniky</t>
  </si>
  <si>
    <t>713482306</t>
  </si>
  <si>
    <t>Montaž trubíc hr. do 13 mm, vnút.priemer 43-52 mm</t>
  </si>
  <si>
    <t>283310003700.S</t>
  </si>
  <si>
    <t>Izolačná PE trubica dxhr. 50x13 mm, nadrezaná, na izolovanie rozvodov vody, kúrenia, zdravotechniky</t>
  </si>
  <si>
    <t>998713201</t>
  </si>
  <si>
    <t>998713294.S</t>
  </si>
  <si>
    <t>Izolácie tepelné, prípl.za presun nad vymedz. najväčšiu dopravnú vzdial. do 1000 m</t>
  </si>
  <si>
    <t>998713299.S</t>
  </si>
  <si>
    <t>Izolácie tepelné, prípl.za presun za každých ďalších aj začatých 1000 m nad 1000 m</t>
  </si>
  <si>
    <t>721171205.S1</t>
  </si>
  <si>
    <t>Potrubie z rúr PE-HD 32 mm zavesené</t>
  </si>
  <si>
    <t>721171502</t>
  </si>
  <si>
    <t>Potrubie z rúr PE-HD GEBERIT 40/3 odpadné prípojné, vrátané kolien, odbočiek... alebo ekvivalent</t>
  </si>
  <si>
    <t>721171503</t>
  </si>
  <si>
    <t>Potrubie z rúr PE-HD GEBERIT 50/3 odpadné prípojné, vrátané kolien, odbočiek... alebo ekvivalent</t>
  </si>
  <si>
    <t>721171506</t>
  </si>
  <si>
    <t>Potrubie z rúr PE-HD GEBERIT 75/3 odpadné prípojné, vrátané kolien, odbočiek... alebo ekvivalent</t>
  </si>
  <si>
    <t>721171508</t>
  </si>
  <si>
    <t>Potrubie z rúr PE-HD GEBERIT 110/4, 3 odpadné prípojné alebo ekvivalent</t>
  </si>
  <si>
    <t>721174009.S</t>
  </si>
  <si>
    <t>Montáž kanalizačného potrubia z PE-HD zváraného natupo D 75 mm</t>
  </si>
  <si>
    <t>286130037900.S</t>
  </si>
  <si>
    <t>Rúra D 75/75 mm, kanalizačný systém HDPE, dĺ. 5 m</t>
  </si>
  <si>
    <t>286530138900.S</t>
  </si>
  <si>
    <t>Odbočka kanalizačná PE-HD, D 75/50 mm</t>
  </si>
  <si>
    <t>286530067400.S</t>
  </si>
  <si>
    <t>Koleno 88,5° PE-HD, DN/D 70/75 mm</t>
  </si>
  <si>
    <t>721174015.S</t>
  </si>
  <si>
    <t>Montáž kanalizačného potrubia z PE-HD zváraného natupo D 110 mm</t>
  </si>
  <si>
    <t>286130038100.S</t>
  </si>
  <si>
    <t>Rúra D 100/110 mm, kanalizačný systém HDPE, dĺ. 5 m</t>
  </si>
  <si>
    <t>286530149100</t>
  </si>
  <si>
    <t>Odbočka kanalizačná PE-HD 88,5°/90°, D 110/110 mm</t>
  </si>
  <si>
    <t>286530139800.S</t>
  </si>
  <si>
    <t>Odbočka kanalizačná PE-HD, D 110/40 mm</t>
  </si>
  <si>
    <t>286530149100.S</t>
  </si>
  <si>
    <t>Odbočka dvojnásobná guľová kanalizačná PE-HD 88,5°/90°, D 110/110 mm</t>
  </si>
  <si>
    <t>286530148900.S</t>
  </si>
  <si>
    <t>Odbočka dvojnásobná guľová kanalizačná PE-HD 88,5°/135°, D 160/110 mm</t>
  </si>
  <si>
    <t>721174051</t>
  </si>
  <si>
    <t>Montáž tvarovky kanalizačného potrubia z PE-HD zváraného natupo D 75 mm</t>
  </si>
  <si>
    <t>286530263800</t>
  </si>
  <si>
    <t>Čistiaca tvarovka PE 90° s kruhovým servisným otvorom, D 75 mm, GEBERIT alebo ekvivalent</t>
  </si>
  <si>
    <t>721174057</t>
  </si>
  <si>
    <t>Montáž tvarovky kanalizačného potrubia z PE-HD zváraného natupo D 110 mm</t>
  </si>
  <si>
    <t>286530264000</t>
  </si>
  <si>
    <t>Čistiaca tvarovka PE 90° s kruhovým servisným otvorom, D 110 mm, GEBERIT alebo ekvivalent</t>
  </si>
  <si>
    <t>721175015</t>
  </si>
  <si>
    <t>Montáž zápachového uzáveru (sifónu) pre klimatizačné zariadenia</t>
  </si>
  <si>
    <t>551620027100</t>
  </si>
  <si>
    <t>Vtokový lievik HL21, DN 32, (0,17 l/s), s protizápachovým uzáverom, vetranie a klimatizácia, PP alebo ekvivalent</t>
  </si>
  <si>
    <t>721180923r</t>
  </si>
  <si>
    <t>Spojovací materiál kolená, spojky, odbočky nad vymedzené množstvo (10 % z ceny)</t>
  </si>
  <si>
    <t>721194104</t>
  </si>
  <si>
    <t>Zriadenie prípojky na potrubí vyvedenie a upevnenie odpadových výpustiek D 40x1, 8</t>
  </si>
  <si>
    <t>721194105</t>
  </si>
  <si>
    <t>Zriadenie prípojky na potrubí vyvedenie a upevnenie odpadových výpustiek D 50x1, 8</t>
  </si>
  <si>
    <t>721194109</t>
  </si>
  <si>
    <t>Zriadenie prípojky na potrubí vyvedenie a upevnenie odpadových výpustiek D 110x2, 3</t>
  </si>
  <si>
    <t>721229023</t>
  </si>
  <si>
    <t>Montáž podlahového odtokového žlabu pre montáž k stene</t>
  </si>
  <si>
    <t>552240011600.S</t>
  </si>
  <si>
    <t>Žľab sprchový bez krytu nerezový DN 50, zvislý odtok, dĺ. 1000 mm, montáž k stene alebo ekvivalent</t>
  </si>
  <si>
    <t>552240011300.S</t>
  </si>
  <si>
    <t>Žľab sprchový bez krytu nerezový DN 50, zvislý odtok, dĺ. 700 mm, montáž k stene</t>
  </si>
  <si>
    <t>552240027300</t>
  </si>
  <si>
    <t>Kryt žľabu ”Standart” HL050S/70, dĺ. 700 mm k sprchovým žľabom HL50, nerezová oceľ</t>
  </si>
  <si>
    <t>552240027600</t>
  </si>
  <si>
    <t>Kryt žľabu ”Standart” HL050S/100, dĺ. 1000 mm k sprchovým žľabom HL50, nerezová oceľ alebo ekvivalent</t>
  </si>
  <si>
    <t>721230065</t>
  </si>
  <si>
    <t>Montáž strešnej vpuste</t>
  </si>
  <si>
    <t>286630021510.S</t>
  </si>
  <si>
    <t>Cezatiková strešná vpusť s kolenom pre zvod pre otvor v atike 100x100 mm pre odvodnenie plochej strechy, materiál dutral</t>
  </si>
  <si>
    <t>286630056150.S</t>
  </si>
  <si>
    <t>Lapač strešných naplavenín plastový z PP s otočným kĺbom, lapacím košom a zápachovou uzávierkou DN 110/125, pohľadové diely z liatiny</t>
  </si>
  <si>
    <t>721274102</t>
  </si>
  <si>
    <t>Ventilačné hlavice strešná - plastové DN 70 HL 807</t>
  </si>
  <si>
    <t>721274103</t>
  </si>
  <si>
    <t>Ventilačné hlavice strešná - plastové DN 100 HL 810 alebo ekvivalent</t>
  </si>
  <si>
    <t>721290111</t>
  </si>
  <si>
    <t>Ostatné - skúška tesnosti kanalizácie v objektoch vodou do DN 125</t>
  </si>
  <si>
    <t>998721201</t>
  </si>
  <si>
    <t>Presun hmôt pre vnútornú kanalizáciu v objektoch výšky do 6 m</t>
  </si>
  <si>
    <t>998721294.S</t>
  </si>
  <si>
    <t>Vnútorná kanalizácia, prípl.za presun nad vymedz. najväč. dopr. vzdial. do 1000m</t>
  </si>
  <si>
    <t>998721299.S</t>
  </si>
  <si>
    <t>Vnútorná kanalizácia, prípl.za každých ďalších i začatých 1000 m nad 1000 m</t>
  </si>
  <si>
    <t>722131316.S</t>
  </si>
  <si>
    <t>Potrubie z uhlíkovej ocele pozinkované, rúry lisovacie d 35x1,5 mm vrátane tvaroviek</t>
  </si>
  <si>
    <t>722131317.S</t>
  </si>
  <si>
    <t>Potrubie z uhlíkovej ocele pozinkované, rúry lisovacie d 42x1,5 mm vrátane tvaroviek</t>
  </si>
  <si>
    <t>722171312</t>
  </si>
  <si>
    <t>Potrubie z viacvrstvových rúr PE Geberit Mepla d20x2,5mm, vrátané kolien, odbočiek... alebo ekvivalent</t>
  </si>
  <si>
    <t>722171313</t>
  </si>
  <si>
    <t>Potrubie z viacvrstvových rúr PE Geberit Mepla d26x3,0mm, vrátané kolien, odbočiek... alebo ekvivalent</t>
  </si>
  <si>
    <t>722171314</t>
  </si>
  <si>
    <t>Potrubie z viacvrstvových rúr PE Geberit Mepla d32x3,0mm, vrátané kolien, odbočiek... alebo ekvivalent</t>
  </si>
  <si>
    <t>722171315</t>
  </si>
  <si>
    <t>Potrubie z viacvrstvových rúr PE Geberit Mepla d40x3,5mm, vrátané kolien, odbočiek... alebo ekvivalent</t>
  </si>
  <si>
    <t>722171316</t>
  </si>
  <si>
    <t>Potrubie z viacvrstvových rúr PE Geberit Mepla d50x4,0mm, vrátané kolien, odbočiek... alebo ekvivalent</t>
  </si>
  <si>
    <t>722171316.1</t>
  </si>
  <si>
    <t>Stropný záves pre potrubie pod stropom (upevňovacia doska, obímky, tyč)</t>
  </si>
  <si>
    <t>722221015.S</t>
  </si>
  <si>
    <t>Montáž guľového kohúta závitového priameho pre vodu G 3/4</t>
  </si>
  <si>
    <t>551110005000.S</t>
  </si>
  <si>
    <t>Guľový uzáver pre vodu 3/4", niklovaná mosadz</t>
  </si>
  <si>
    <t>722221020</t>
  </si>
  <si>
    <t>Montáž guľového kohúta závitového priameho pre vodu G 1</t>
  </si>
  <si>
    <t>551110013900</t>
  </si>
  <si>
    <t>Guľový uzáver pre vodu 1" FF, páčka, niklovaná mosadz</t>
  </si>
  <si>
    <t>722221025.S</t>
  </si>
  <si>
    <t>Montáž guľového kohúta závitového priameho pre vodu G 5/4</t>
  </si>
  <si>
    <t>551110005200.S</t>
  </si>
  <si>
    <t>Guľový uzáver pre vodu 5/4", niklovaná mosadz</t>
  </si>
  <si>
    <t>722221030</t>
  </si>
  <si>
    <t>Montáž guľového kohúta závitového priameho pre vodu G 6/4</t>
  </si>
  <si>
    <t>551110014100</t>
  </si>
  <si>
    <t>Guľový uzáver pre vodu 6/4" FF, páčka, niklovaná mosadz</t>
  </si>
  <si>
    <t>148</t>
  </si>
  <si>
    <t>722221082.S</t>
  </si>
  <si>
    <t>150</t>
  </si>
  <si>
    <t>551110011200.S</t>
  </si>
  <si>
    <t>Guľový uzáver vypúšťací s páčkou, 1/2" M</t>
  </si>
  <si>
    <t>152</t>
  </si>
  <si>
    <t>77</t>
  </si>
  <si>
    <t>722221240</t>
  </si>
  <si>
    <t>Montáž tlakového redukčného závitového ventilu s manometrom G 6/4</t>
  </si>
  <si>
    <t>154</t>
  </si>
  <si>
    <t>551110018500</t>
  </si>
  <si>
    <t>Tlakový redukčný ventil, 6/4" MM, so šróbením a manometrom, 1 až 6 bar, mosadz, plast</t>
  </si>
  <si>
    <t>156</t>
  </si>
  <si>
    <t>79</t>
  </si>
  <si>
    <t>722221285</t>
  </si>
  <si>
    <t>Montáž spätného ventilu závitového G 6/4</t>
  </si>
  <si>
    <t>158</t>
  </si>
  <si>
    <t>551110016800</t>
  </si>
  <si>
    <t>Spätný ventil kontrolovateľný, 6/4" FF, PN 16</t>
  </si>
  <si>
    <t>160</t>
  </si>
  <si>
    <t>81</t>
  </si>
  <si>
    <t>722231139r</t>
  </si>
  <si>
    <t>Montáž ostatných potrubných tvaroviek nad vymedzené množstvo (10 % z ceny)</t>
  </si>
  <si>
    <t>162</t>
  </si>
  <si>
    <t>722220111</t>
  </si>
  <si>
    <t>Montáž armatúry závitovej s jedným závitom, nástenka pre výtokový ventil G 1/2</t>
  </si>
  <si>
    <t>164</t>
  </si>
  <si>
    <t>83</t>
  </si>
  <si>
    <t>197730011100</t>
  </si>
  <si>
    <t>Nástenné koleno s vnútorným závitom RAUTITAN RX 20-Rp1/2 krátke, materiál: mosadz, REHAU alebo ekvivalent</t>
  </si>
  <si>
    <t>166</t>
  </si>
  <si>
    <t>2862291600</t>
  </si>
  <si>
    <t>Prechod s vnútorným závitom 20 - Rp1/2  MX k. č.168087-001   REHAU alebo ekvivalent</t>
  </si>
  <si>
    <t>168</t>
  </si>
  <si>
    <t>85</t>
  </si>
  <si>
    <t>722250005</t>
  </si>
  <si>
    <t>Montáž hydrantového systému s tvarovo stálou hadicou D 25</t>
  </si>
  <si>
    <t>170</t>
  </si>
  <si>
    <t>449150000800</t>
  </si>
  <si>
    <t>Hydrantový systém s tvarovo stálou hadicou D 25 PH-PLUS, hadica 30 m, skriňa 710x710x245 mm, plné dvierka, prúdnica ekv. 10 alebo ekvivalent</t>
  </si>
  <si>
    <t>172</t>
  </si>
  <si>
    <t>87</t>
  </si>
  <si>
    <t>722290226</t>
  </si>
  <si>
    <t>Tlaková skúška vodovodného potrubia do DN 50</t>
  </si>
  <si>
    <t>174</t>
  </si>
  <si>
    <t>722290234</t>
  </si>
  <si>
    <t>Prepláchnutie a dezinfekcia vodovodného potrubia do DN 80</t>
  </si>
  <si>
    <t>176</t>
  </si>
  <si>
    <t>89</t>
  </si>
  <si>
    <t>998722201</t>
  </si>
  <si>
    <t>Presun hmôt pre vnútorný vodovod v objektoch výšky do 6 m</t>
  </si>
  <si>
    <t>178</t>
  </si>
  <si>
    <t>998722294.S</t>
  </si>
  <si>
    <t>Vodovod, prípl.za presun nad vymedz. najväčšiu dopravnú vzdialenosť do 1000m</t>
  </si>
  <si>
    <t>180</t>
  </si>
  <si>
    <t>91</t>
  </si>
  <si>
    <t>998722299.S</t>
  </si>
  <si>
    <t>Vodovod, Prípl.za presun za každých ďalších aj začatých 1000 m nad 1000 m</t>
  </si>
  <si>
    <t>182</t>
  </si>
  <si>
    <t>725149715.S</t>
  </si>
  <si>
    <t>Montáž predstenového systému záchodov do ľahkých stien s kovovou konštrukciou</t>
  </si>
  <si>
    <t>184</t>
  </si>
  <si>
    <t>93</t>
  </si>
  <si>
    <t>552370000100.S</t>
  </si>
  <si>
    <t>Predstenový systém pre závesné WC so splachovacou podomietkovou nádržou do ľahkých montovaných konštrukcií</t>
  </si>
  <si>
    <t>186</t>
  </si>
  <si>
    <t>725149720.S</t>
  </si>
  <si>
    <t>Montáž záchodu do predstenového systému</t>
  </si>
  <si>
    <t>188</t>
  </si>
  <si>
    <t>95</t>
  </si>
  <si>
    <t>642360000500.S</t>
  </si>
  <si>
    <t>Misa záchodová keramická závesná so splachovacím okruhom</t>
  </si>
  <si>
    <t>190</t>
  </si>
  <si>
    <t>642360002700.S</t>
  </si>
  <si>
    <t>Misa záchodová keramická závesná detská</t>
  </si>
  <si>
    <t>192</t>
  </si>
  <si>
    <t>97</t>
  </si>
  <si>
    <t>725219401</t>
  </si>
  <si>
    <t>Montáž umývadla na skrutky do muriva, bez výtokovej armatúry</t>
  </si>
  <si>
    <t>194</t>
  </si>
  <si>
    <t>642110004300.S</t>
  </si>
  <si>
    <t>Umývadlo keramické bežný typ</t>
  </si>
  <si>
    <t>196</t>
  </si>
  <si>
    <t>642110002730.S</t>
  </si>
  <si>
    <t>Umývadlo keramické detské závesné</t>
  </si>
  <si>
    <t>198</t>
  </si>
  <si>
    <t>725245122</t>
  </si>
  <si>
    <t>Montáž - zástena sprchová dvojkrídlová do výšky 2000 mm a šírky 900 mm</t>
  </si>
  <si>
    <t>200</t>
  </si>
  <si>
    <t>101</t>
  </si>
  <si>
    <t>552260001400.S</t>
  </si>
  <si>
    <t>Sprchové dvere jednodielne rozmer 800x1950 mm, 6 mm bezpečnostné sklo</t>
  </si>
  <si>
    <t>202</t>
  </si>
  <si>
    <t>725319113</t>
  </si>
  <si>
    <t>Montáž kuchynských drezov jednoduchých, hranatých, s rozmerom  do 800 x 600 mm, bez výtokových armatúr</t>
  </si>
  <si>
    <t>204</t>
  </si>
  <si>
    <t>103</t>
  </si>
  <si>
    <t>552310001200.S</t>
  </si>
  <si>
    <t>Drez nerezový 840x460 mm na zapustenie do dosky alebo ekvivalent</t>
  </si>
  <si>
    <t>206</t>
  </si>
  <si>
    <t>725333360</t>
  </si>
  <si>
    <t>Montáž výlevky keramickej voľne stojacej bez výtokovej armatúry</t>
  </si>
  <si>
    <t>208</t>
  </si>
  <si>
    <t>105</t>
  </si>
  <si>
    <t>642710000100.S</t>
  </si>
  <si>
    <t>Výlevka stojatá keramická s plastovou mrežou</t>
  </si>
  <si>
    <t>210</t>
  </si>
  <si>
    <t>725590811</t>
  </si>
  <si>
    <t>Vnútrostav. premiestnenie vybúr. hmôt zariaď. predmetov vodorovne do 100 m z budov s výš. do 6 m</t>
  </si>
  <si>
    <t>212</t>
  </si>
  <si>
    <t>107</t>
  </si>
  <si>
    <t>725829201</t>
  </si>
  <si>
    <t>Montáž batérie umývadlovej a drezovej nástennej pákovej, alebo klasickej</t>
  </si>
  <si>
    <t>214</t>
  </si>
  <si>
    <t>551450003800.S</t>
  </si>
  <si>
    <t>Batéria umývadlová stojanková páková</t>
  </si>
  <si>
    <t>216</t>
  </si>
  <si>
    <t>109</t>
  </si>
  <si>
    <t>551450004310.S</t>
  </si>
  <si>
    <t>Batéria pre detské umývadlá páková</t>
  </si>
  <si>
    <t>218</t>
  </si>
  <si>
    <t>551450000200r</t>
  </si>
  <si>
    <t>Batéria nástenná pre výlevku, rozmer dxšxv 253x147x103 mm, jednopáková, chróm, KLUDI alebo ekvivalent</t>
  </si>
  <si>
    <t>220</t>
  </si>
  <si>
    <t>111</t>
  </si>
  <si>
    <t>725829601</t>
  </si>
  <si>
    <t>Montáž batérií umývadlových stojankových pákových alebo klasických</t>
  </si>
  <si>
    <t>222</t>
  </si>
  <si>
    <t>551450000600.S</t>
  </si>
  <si>
    <t>Batéria drezová stojanková páková</t>
  </si>
  <si>
    <t>224</t>
  </si>
  <si>
    <t>113</t>
  </si>
  <si>
    <t>725849201</t>
  </si>
  <si>
    <t>Montáž batérie sprchovej nástennej pákovej, klasickej</t>
  </si>
  <si>
    <t>226</t>
  </si>
  <si>
    <t>551450003000.S</t>
  </si>
  <si>
    <t>Batéria sprchová podomietková páková</t>
  </si>
  <si>
    <t>228</t>
  </si>
  <si>
    <t>115</t>
  </si>
  <si>
    <t>725849205.S</t>
  </si>
  <si>
    <t>Montáž batérie sprchovej nástennej, držiak sprchy s nastaviteľnou výškou sprchy</t>
  </si>
  <si>
    <t>230</t>
  </si>
  <si>
    <t>551450003300.S</t>
  </si>
  <si>
    <t>Teleskopický sprchový stĺp s nástennou batériou a prepínačom</t>
  </si>
  <si>
    <t>232</t>
  </si>
  <si>
    <t>117</t>
  </si>
  <si>
    <t>725869301</t>
  </si>
  <si>
    <t>Montáž zápachovej uzávierky pre zariaďovacie predmety, umývadlovej do D 40</t>
  </si>
  <si>
    <t>234</t>
  </si>
  <si>
    <t>551620006400.S</t>
  </si>
  <si>
    <t>Zápachová uzávierka - sifón pre umývadlá DN 40</t>
  </si>
  <si>
    <t>236</t>
  </si>
  <si>
    <t>119</t>
  </si>
  <si>
    <t>725869311</t>
  </si>
  <si>
    <t>Montáž zápachovej uzávierky pre zariaďovacie predmety, drezová do D 50 (pre jeden drez)</t>
  </si>
  <si>
    <t>238</t>
  </si>
  <si>
    <t>551620007100.S</t>
  </si>
  <si>
    <t>Zápachová uzávierka- sifón pre jednodielne drezy DN 50</t>
  </si>
  <si>
    <t>240</t>
  </si>
  <si>
    <t>121</t>
  </si>
  <si>
    <t>998725201.S</t>
  </si>
  <si>
    <t>Presun hmôt pre zariaďovacie predmety v objektoch výšky do 6 m</t>
  </si>
  <si>
    <t>242</t>
  </si>
  <si>
    <t>998725294.S</t>
  </si>
  <si>
    <t>Zariaďovacie predmety, prípl.za presun nad vymedz. najväčšiu dopravnú vzdialenosť do 1000 m</t>
  </si>
  <si>
    <t>244</t>
  </si>
  <si>
    <t>123</t>
  </si>
  <si>
    <t>998725299.S</t>
  </si>
  <si>
    <t>Zariaďovacie predmety, prípl.za každých ďalších aj začatých 1000m nad 1000 m</t>
  </si>
  <si>
    <t>246</t>
  </si>
  <si>
    <t>230180068</t>
  </si>
  <si>
    <t>Montáž rúrových dielov</t>
  </si>
  <si>
    <t>248</t>
  </si>
  <si>
    <t>125</t>
  </si>
  <si>
    <t>198730026300</t>
  </si>
  <si>
    <t>Prechodka s vnútorným závitom, d 40 mm - 1", Mepla, červený bronz, O-krúžok EPDM, GEBERIT</t>
  </si>
  <si>
    <t>250</t>
  </si>
  <si>
    <t>198730025900</t>
  </si>
  <si>
    <t>Prechodka s vnútorným závitom, d 26 mm - 1", Mepla, červený bronz, O-krúžok EPDM, GEBERIT</t>
  </si>
  <si>
    <t>252</t>
  </si>
  <si>
    <t>127</t>
  </si>
  <si>
    <t>HZS000111.S</t>
  </si>
  <si>
    <t>Stavebno montážne práce menej náročne, pomocné alebo manupulačné (Tr. 1) v rozsahu viac ako 8 hodín</t>
  </si>
  <si>
    <t>254</t>
  </si>
  <si>
    <t>3 - UK - Ústredné vykurovanie</t>
  </si>
  <si>
    <t>3.1 - UK</t>
  </si>
  <si>
    <t xml:space="preserve">    734 - Ústredné kúrenie - armatúry</t>
  </si>
  <si>
    <t xml:space="preserve">    735 - Ústredné kúrenie - vykurovacie telesá</t>
  </si>
  <si>
    <t>971036004</t>
  </si>
  <si>
    <t>Jadrové vrty diamantovými korunkami do D 50 mm do stien - murivo tehlové -0,00003t</t>
  </si>
  <si>
    <t>971045806.S</t>
  </si>
  <si>
    <t>Vrty príklepovým vrtákom do D 35 mm do stien alebo smerom dole do betónu -0.00003t</t>
  </si>
  <si>
    <t>973031619</t>
  </si>
  <si>
    <t>Vysekanie kapsy pre klátiky a krabice, veľkosti do 150x150x100 mm,  -0,00300t</t>
  </si>
  <si>
    <t>979011111</t>
  </si>
  <si>
    <t>979011121</t>
  </si>
  <si>
    <t>Zvislá doprava sutiny a vybúraných hmôt za každé ďalšie podlažie</t>
  </si>
  <si>
    <t>1543999850</t>
  </si>
  <si>
    <t>1056711654</t>
  </si>
  <si>
    <t>-685490982</t>
  </si>
  <si>
    <t>-1653509208</t>
  </si>
  <si>
    <t>652208091</t>
  </si>
  <si>
    <t>713482121</t>
  </si>
  <si>
    <t>Montáž trubíc z PE, hr.15-20 mm,vnút.priemer do 38 mm</t>
  </si>
  <si>
    <t>283310003200</t>
  </si>
  <si>
    <t>Izolačná PE trubica TUBOLIT DG 32x13 mm (d potrubia x hr. izolácie), nadrezaná, AZ FLEX alebo ekvivalent</t>
  </si>
  <si>
    <t>283310003100</t>
  </si>
  <si>
    <t>Izolačná PE trubica TUBOLIT DG 28x13 mm (d potrubia x hr. izolácie), nadrezaná, AZ FLEX alebo ekvivalent</t>
  </si>
  <si>
    <t>283310003700</t>
  </si>
  <si>
    <t>Izolačná PE trubica TUBOLIT DG 50x13 mm (d potrubia x hr. izolácie), nadrezaná, AZ FLEX alebo ekvivalent</t>
  </si>
  <si>
    <t>998713292</t>
  </si>
  <si>
    <t>Izolácie tepelné, prípl.za presun nad vymedz. najväčšiu dopravnú vzdial. do 100 m</t>
  </si>
  <si>
    <t>733167100</t>
  </si>
  <si>
    <t>Montáž plasthliníkového potrubia lisovaním D 16</t>
  </si>
  <si>
    <t>3C16006</t>
  </si>
  <si>
    <t>tepelnou izoláciou, hrúbka tepelnej izolácie 6 mm, v kotúči</t>
  </si>
  <si>
    <t>733167106</t>
  </si>
  <si>
    <t>Montáž plasthliníkového potrubia lisovaním D 25x3,7</t>
  </si>
  <si>
    <t>3C26035</t>
  </si>
  <si>
    <t>Rúrka plast-hliníková PE-RT, hr.Al 0,5 mm, tyč 5m, 26x3</t>
  </si>
  <si>
    <t>733167109</t>
  </si>
  <si>
    <t>Montáž plasthliníkového potrubia lisovaním D 32x4,7</t>
  </si>
  <si>
    <t>3C32017</t>
  </si>
  <si>
    <t>Rúrka plast-hliníková PE-RT, hr.Al 0,5 mm, tyč 3m, 32x3</t>
  </si>
  <si>
    <t>733167130</t>
  </si>
  <si>
    <t>Montáž plasthliníkového potrubia lisovaním D 50x6,9</t>
  </si>
  <si>
    <t>3C50040</t>
  </si>
  <si>
    <t>Rúrka plast-hliníková PE-RT, hr.Al 0,6 mm, tyč 5m, 50x4</t>
  </si>
  <si>
    <t>733167157</t>
  </si>
  <si>
    <t>Montáž plasthliníkového prechodu  lisovaním D 16</t>
  </si>
  <si>
    <t>1609812</t>
  </si>
  <si>
    <t>Prechodka na plastovú rúrku 16, G 3/4"</t>
  </si>
  <si>
    <t>733167163</t>
  </si>
  <si>
    <t>Montáž plasthliníkového prechodu lisovaním D 25</t>
  </si>
  <si>
    <t>P702613</t>
  </si>
  <si>
    <t>Tvarovka lis. závitová - prechod 26 x 3 - R 1" vo.z.</t>
  </si>
  <si>
    <t>733167172</t>
  </si>
  <si>
    <t>Montáž plasthliníkového prechodu lisovaním D 50</t>
  </si>
  <si>
    <t>P705014</t>
  </si>
  <si>
    <t>Tvarovka lis. závitová - prechod 50 x 4 - R 1 1/4" vo.z.</t>
  </si>
  <si>
    <t>733167178</t>
  </si>
  <si>
    <t>Montáž plasthliníkového kolena lisovaním D 16</t>
  </si>
  <si>
    <t>P711600</t>
  </si>
  <si>
    <t>Tvarovka lis. - koleno 90°, 16 x 2</t>
  </si>
  <si>
    <t>733167184</t>
  </si>
  <si>
    <t>Montáž plasthliníkového kolena lisovaním D 25</t>
  </si>
  <si>
    <t>P712600</t>
  </si>
  <si>
    <t>Tvarovka lis. - koleno 90°, 26 x 3</t>
  </si>
  <si>
    <t>733167187</t>
  </si>
  <si>
    <t>Montáž plasthliníkového kolena lisovaním D 32</t>
  </si>
  <si>
    <t>P713200</t>
  </si>
  <si>
    <t>Tvarovka lis. - koleno 90°, 32 x 3</t>
  </si>
  <si>
    <t>733167193</t>
  </si>
  <si>
    <t>Montáž plasthliníkového kolena lisovaním D 50</t>
  </si>
  <si>
    <t>P715000</t>
  </si>
  <si>
    <t>Tvarovka lis. - koleno 90°, 50 x 4</t>
  </si>
  <si>
    <t>733167206</t>
  </si>
  <si>
    <t>Montáž plasthliníkového T-kusu lisovaním D 32</t>
  </si>
  <si>
    <t>P723209</t>
  </si>
  <si>
    <t>Tvarovka lis. - T-kus redukovaný, 32 x 3 - 26 x 3 - 26 x 3</t>
  </si>
  <si>
    <t>733167212</t>
  </si>
  <si>
    <t>Montáž plasthliníkového T-kusu lisovaním D 50</t>
  </si>
  <si>
    <t>P725007</t>
  </si>
  <si>
    <t>HERZ Tvarovka lis. - T-kus redukovaný, 50 x 4 - 50 x 4 - 32 x 3</t>
  </si>
  <si>
    <t>733167212.1</t>
  </si>
  <si>
    <t>Montáž plasthliníkových tvaroviek nad rámec ( 10 % z ceny )</t>
  </si>
  <si>
    <t>733191301</t>
  </si>
  <si>
    <t>Tlaková skúška plastového potrubia do 32 mm</t>
  </si>
  <si>
    <t>998733201</t>
  </si>
  <si>
    <t>Presun hmôt pre rozvody potrubia v objektoch výšky do 6 m</t>
  </si>
  <si>
    <t>998733293</t>
  </si>
  <si>
    <t>Rozvody potrubia, prípl.za presun nad vymedz. najväčšiu dopravnú vzdial. do 100 m</t>
  </si>
  <si>
    <t>734209112</t>
  </si>
  <si>
    <t>Montáž závitovej armatúry s 2 závitmi do G 1/2</t>
  </si>
  <si>
    <t>1376611</t>
  </si>
  <si>
    <t>3000 Diel pripájací rohový pre 2-rúrk. sústavy, obojstr. uzatvárat., pripoj. telesa G 3/4, pripoj. na rúru vonk. závit. G 3/4 s kuž. tesnením</t>
  </si>
  <si>
    <t>734223208</t>
  </si>
  <si>
    <t>Montáž termostatickej hlavice kvapalinovej jednoduchej</t>
  </si>
  <si>
    <t>1923006</t>
  </si>
  <si>
    <t>Hlavica termostatická Design, M 30x1,5 s kvap. snímačom, poloha 0, nastav. protimraz. ochrana pri cca 6°C, od 6-30 °C,</t>
  </si>
  <si>
    <t>Armatúry, prípl.za presun nad vymedz. najväčšiu dopravnú vzdialenosť do 100 m</t>
  </si>
  <si>
    <t>HZS000211r</t>
  </si>
  <si>
    <t>Ostatné prepojovacie potrubia a potrubné spojovacie tvarovky (flexi nerez.rúrky, matice, kolená, vsuvky, ...) % z ceny</t>
  </si>
  <si>
    <t>735</t>
  </si>
  <si>
    <t>Ústredné kúrenie - vykurovacie telesá</t>
  </si>
  <si>
    <t>735000912</t>
  </si>
  <si>
    <t>Vyregulovanie dvojregulačného ventilu s termostatickým ovládaním</t>
  </si>
  <si>
    <t>735153300</t>
  </si>
  <si>
    <t>Príplatok k cene za odvzdušňovací ventil telies U. S. Steel Košice s príplatkom 8 %</t>
  </si>
  <si>
    <t>735154140</t>
  </si>
  <si>
    <t>Montáž vykurovacieho telesa panelového dvojradového výšky 600 mm/ dĺžky 400-600 mm</t>
  </si>
  <si>
    <t>484530021100.S</t>
  </si>
  <si>
    <t>Teleso vykurovacie doskové dvojradové oceľové, vxlxhĺ 600x600x100 mm, pripojenie pravé spodné</t>
  </si>
  <si>
    <t>484530021000.S</t>
  </si>
  <si>
    <t>Teleso vykurovacie doskové dvojradové oceľové, vxlxhĺ 600x500x100 mm, pripojenie pravé spodné</t>
  </si>
  <si>
    <t>735154141</t>
  </si>
  <si>
    <t>Montáž vykurovacieho telesa panelového dvojradového výšky 600 mm/ dĺžky 700-900 mm</t>
  </si>
  <si>
    <t>484530021200.S</t>
  </si>
  <si>
    <t>Teleso vykurovacie doskové dvojradové oceľové, vxlxhĺ 600x700x100 mm, pripojenie pravé spodné</t>
  </si>
  <si>
    <t>484530021400.S</t>
  </si>
  <si>
    <t>Teleso vykurovacie doskové dvojradové oceľové, vxlxhĺ 600x900x100 mm, pripojenie pravé spodné</t>
  </si>
  <si>
    <t>735154143</t>
  </si>
  <si>
    <t>Montáž vykurovacieho telesa panelového dvojradového výšky 600 mm/ dĺžky 1400-1800 mm</t>
  </si>
  <si>
    <t>484530021900.S</t>
  </si>
  <si>
    <t>Teleso vykurovacie doskové dvojradové oceľové, vxlxhĺ 600x1600x100 mm, pripojenie pravé spodné</t>
  </si>
  <si>
    <t>735154213.S</t>
  </si>
  <si>
    <t>Montáž vykurovacieho telesa panelového trojradového výšky 300 mm/ dĺžky 1400-1800 mm</t>
  </si>
  <si>
    <t>484530034200.S</t>
  </si>
  <si>
    <t>Teleso vykurovacie doskové trojradové oceľové, vxlxhĺ 300x1800x155 mm, pripojenie pravé spodné</t>
  </si>
  <si>
    <t>735154242</t>
  </si>
  <si>
    <t>Montáž vykurovacieho telesa panelového trojradového výšky 600 mm/ dĺžky 1000-1200 mm</t>
  </si>
  <si>
    <t>484530038500.S</t>
  </si>
  <si>
    <t>Teleso vykurovacie doskové trojradové oceľové, vxlxhĺ 600x1000x155 mm, pripojenie pravé spodné</t>
  </si>
  <si>
    <t>484530038700.S</t>
  </si>
  <si>
    <t>Teleso vykurovacie doskové trojradové oceľové, vxlxhĺ 600x1200x155 mm, pripojenie pravé spodné</t>
  </si>
  <si>
    <t>735158120</t>
  </si>
  <si>
    <t>Vykurovacie telesá panelové, tlaková skúška telesa vodou U. S. Steel Košice dvojradového</t>
  </si>
  <si>
    <t>735191910</t>
  </si>
  <si>
    <t>Napustenie vody do vykurovacieho systému vrátane potrubia o v. pl. vykurovacích telies</t>
  </si>
  <si>
    <t>PVK00011417</t>
  </si>
  <si>
    <t>Chránička červenej farby pre rúrku DN 16</t>
  </si>
  <si>
    <t>735311560.S</t>
  </si>
  <si>
    <t>Montáž zostavy rozdeľovač / zberač na stenu typ 7 cestný</t>
  </si>
  <si>
    <t>484650035900.S</t>
  </si>
  <si>
    <t>Rozdeľovač s prietokomermi z ušľachtilej ocele, šxvxhĺ 446x341x89 mm, 7 vykurovacích okruhov, ušľachtilá oceľ</t>
  </si>
  <si>
    <t>551240011900.S</t>
  </si>
  <si>
    <t>Set guľových kohútov 1“ (2 ks priame) na pripojenie k rozdeľovaču</t>
  </si>
  <si>
    <t>pár</t>
  </si>
  <si>
    <t>735311810.S</t>
  </si>
  <si>
    <t>Montáž skrinky rozdeľovača na omietku 6-9 okruhov</t>
  </si>
  <si>
    <t>484650043800.S</t>
  </si>
  <si>
    <t>Skrinka rozdelovača pre montáž na omietku, 6 - 9 okruhov, šxvxhĺ 805x730x130 mm, oceľový plech</t>
  </si>
  <si>
    <t>998735101</t>
  </si>
  <si>
    <t>Presun hmôt pre vykurovacie telesá v objektoch výšky do 6 m</t>
  </si>
  <si>
    <t>998735193</t>
  </si>
  <si>
    <t>Vykurovacie telesá, prípl.za presun nad vymedz. najväčšiu dopr. vzdial. do 500 m</t>
  </si>
  <si>
    <t>PM</t>
  </si>
  <si>
    <t>Podružný materiál</t>
  </si>
  <si>
    <t>HZS000213</t>
  </si>
  <si>
    <t>Uvedenie technológie a zariadení do prevádzky</t>
  </si>
  <si>
    <t>HZS000312</t>
  </si>
  <si>
    <t>Skúšobná prevádzka vykurovacieho systému, vyregulovanie</t>
  </si>
  <si>
    <t>3.2 - Strojovňa</t>
  </si>
  <si>
    <t xml:space="preserve">    731 - Ústredné kúrenie - kotolne</t>
  </si>
  <si>
    <t xml:space="preserve">    732 - Ústredné kúrenie - strojovne</t>
  </si>
  <si>
    <t>713482212</t>
  </si>
  <si>
    <t>Montáž trubíc z PE, hr.15-20 mm,na tvarovky</t>
  </si>
  <si>
    <t>713483102</t>
  </si>
  <si>
    <t>Montáž tepelnej izolácie pre rozvodné potrubia priemeru 13 mm kurenia, zdravotechniky, klimatizácie a chladenia</t>
  </si>
  <si>
    <t>283310027200.S</t>
  </si>
  <si>
    <t>Izolačná trubica elastomérová dxhr. 42x13 mm, dĺ. 2 m, pre izolovanie chladenia, klimatizácie, vzduchotechniky, vody a kúrenia</t>
  </si>
  <si>
    <t>283310027100.S</t>
  </si>
  <si>
    <t>Izolačná trubica elastomérová dxhr. 35x13 mm, dĺ. 2 m, pre izolovanie chladenia, klimatizácie, vzduchotechniky, vody a kúrenia</t>
  </si>
  <si>
    <t>721173204</t>
  </si>
  <si>
    <t>Dopoj.rada odvedenie prepadu z PV k podlahe al.do kanal.</t>
  </si>
  <si>
    <t>722171313.1</t>
  </si>
  <si>
    <t>Dopoj.rada dopúšťanie vody do UK - úpravňa vody DAFI s vodomerom</t>
  </si>
  <si>
    <t>731</t>
  </si>
  <si>
    <t>Ústredné kúrenie - kotolne</t>
  </si>
  <si>
    <t>731261070.S</t>
  </si>
  <si>
    <t>Montáž plynového kotla nástenného kondenzačného vykurovacieho bez zásobníka</t>
  </si>
  <si>
    <t>484120005000</t>
  </si>
  <si>
    <t>Kotol plynový, kondenzačný, vykurovací Vitodens 100-W pre prevádzku s konštantnou teplotou, výkon 4,7-19,0 kW (50/30°C)/4,3-17,3 kW (80/60°C), VIESSMANN</t>
  </si>
  <si>
    <t>484120020000.S</t>
  </si>
  <si>
    <t>Diely montážne pre kombinované kotly - uzatváracie armatúry pre vykurovaciu vodu a prívod pitnej vody pre kotly s výkonom 19 - 35 kW</t>
  </si>
  <si>
    <t>731291080.S</t>
  </si>
  <si>
    <t>Montáž rýchlomontážnej sady s 3-cestným zmiešavačom DN 32</t>
  </si>
  <si>
    <t>484810004700.S</t>
  </si>
  <si>
    <t>Rýchlomontážna sada bez zmiešavača, DN 32, vrátane integrovaného obehového čerpadla, mokrobežné obehové čerpadlo, DN 25, výtlak 6 m, výkon 65/32,5 kW</t>
  </si>
  <si>
    <t>sada</t>
  </si>
  <si>
    <t>484810011100.S</t>
  </si>
  <si>
    <t>Príslušenstvo vykurovania - upevnenie na stenu pre rýchlomontážnu sadu DN 32</t>
  </si>
  <si>
    <t>484120021800.S</t>
  </si>
  <si>
    <t>Sada rozširovacia - pre 1 vykurovací okruh so zmiešavačom a bez zmiešavača s príložným snímačom pre okruh so zmiešavačom</t>
  </si>
  <si>
    <t>484120038200</t>
  </si>
  <si>
    <t>Ovládanie diaľkové Vitotrol 200-A pre Vitotronic 200, typ KW6B, VIESSMANN</t>
  </si>
  <si>
    <t>731370020.S</t>
  </si>
  <si>
    <t>Montáž hydraulického vyrovnávača dynamických tlakov - anuloidu závitového prietok 3,0 m3/h G 6/4"</t>
  </si>
  <si>
    <t>484810008920.S</t>
  </si>
  <si>
    <t>Hydraulický vyrovnávač dynamických tlakov+izolácia, prietok 3,0 m3/h</t>
  </si>
  <si>
    <t>998731201</t>
  </si>
  <si>
    <t>Presun hmôt pre kotolne umiestnené vo výške (hĺbke) do 6 m</t>
  </si>
  <si>
    <t>998731294.S</t>
  </si>
  <si>
    <t>Kotolne, prípl.za presun nad vymedz. najväčšiu dopravnú vzdialenosť do 1000 m</t>
  </si>
  <si>
    <t>998731299.S</t>
  </si>
  <si>
    <t>Kotolne, prípl.za presun za každých ďaľších aj začatých 1000 m nad 1000 m</t>
  </si>
  <si>
    <t>732351000</t>
  </si>
  <si>
    <t>Montáž akumulačného zásobníka vykurovacej vody v spojení so solárnymi systémami, tepelnými čerpadlami a kotlami na pevné palivo objem do 400 l</t>
  </si>
  <si>
    <t>4847666250</t>
  </si>
  <si>
    <t>Akum.zásobn.vykur.vody v spojení s tepelnými čerpadlami, 200L</t>
  </si>
  <si>
    <t>732460025.1</t>
  </si>
  <si>
    <t>Montáž tepelného čerpadla monoblok bez chladenia 11 kW (vzduch-voda)</t>
  </si>
  <si>
    <t>Z018899</t>
  </si>
  <si>
    <t>Zostava TČ vzduch-voda 19,5 kW, zás. TV 300L, snímač teploty zás., vonk.teploty, diaľkové ovládanie, expanzomat 35 l, poistná skupina UK</t>
  </si>
  <si>
    <t>ZK00870</t>
  </si>
  <si>
    <t>Inštalačná sada, Zaizolované medené potrubia dĺžky 12,5m 10/16, Konzola pre montáž na zem pre montáž na zem</t>
  </si>
  <si>
    <t>3899006620.1</t>
  </si>
  <si>
    <t>Ponorný snímač teploty bez ochr. púzdra, NTC10k, -30...125°C</t>
  </si>
  <si>
    <t>3451360000.1</t>
  </si>
  <si>
    <t>Elektrický výhrevný pás pre vaňu kondenzácie</t>
  </si>
  <si>
    <t>3899015920.1</t>
  </si>
  <si>
    <t>Príložný snímač teploty NTC 10 k, -30...125 °C</t>
  </si>
  <si>
    <t>998732201</t>
  </si>
  <si>
    <t>Presun hmôt pre strojovne v objektoch výšky do 6 m</t>
  </si>
  <si>
    <t>998732293</t>
  </si>
  <si>
    <t>Strojovne, prípl.za presun nad vymedz. najväčšiu dopravnú vzdialenosť do 500 m</t>
  </si>
  <si>
    <t>733125015.S</t>
  </si>
  <si>
    <t>Potrubie z uhlíkovej ocele spájané lisovaním 35x1,5</t>
  </si>
  <si>
    <t>733125018.S</t>
  </si>
  <si>
    <t>Potrubie z uhlíkovej ocele spájané lisovaním 42x1,5</t>
  </si>
  <si>
    <t>Rozvody potrubia, prípl.za presun nad vymedz. najväčšiu dopravnú vzdial. do 500 m</t>
  </si>
  <si>
    <t>734209115</t>
  </si>
  <si>
    <t>Montáž závitovej armatúry s 2 závitmi G 1</t>
  </si>
  <si>
    <t>551240001900.S</t>
  </si>
  <si>
    <t>Guľový kohút DN 25 obojstranne závitový na horúcu vodu, PN 40, vnútorný závit, oceľový</t>
  </si>
  <si>
    <t>734209116.S</t>
  </si>
  <si>
    <t>Montáž závitovej armatúry s 2 závitmi G 5/4</t>
  </si>
  <si>
    <t>551270015500</t>
  </si>
  <si>
    <t>Odkalovač Vitotrap s izoláciou 28 mm</t>
  </si>
  <si>
    <t>551240002000.S</t>
  </si>
  <si>
    <t>Guľový kohút DN 32 obojstranne závitový na horúcu vodu, PN 40, vnútorný závit, oceľový</t>
  </si>
  <si>
    <t>734213270</t>
  </si>
  <si>
    <t>Montáž ventilu odvzdušňovacieho závitového automatického G 1/2 so spätnou klapkou</t>
  </si>
  <si>
    <t>4848906830</t>
  </si>
  <si>
    <t>ARMATÚRY PRE UZAVRETÉ SYSTÉMY, Automatický odvzdušňovací ventil so spätnou klapkou, 1/2”</t>
  </si>
  <si>
    <t>734261225</t>
  </si>
  <si>
    <t>Závitový medzikus Ve 4300 - priamy G 1 1/4</t>
  </si>
  <si>
    <t>734261226.S</t>
  </si>
  <si>
    <t>Závitový medzikus Ve 4300 - priamy G 5/4</t>
  </si>
  <si>
    <t>734291113</t>
  </si>
  <si>
    <t>Ostané armatúry, kohútik plniaci a vypúšťací normy 13 7061, PN 1,0/100st. C G 1/2</t>
  </si>
  <si>
    <t>734296170</t>
  </si>
  <si>
    <t>Montáž zmiešavacej sady so servopohonom</t>
  </si>
  <si>
    <t>4849228520r</t>
  </si>
  <si>
    <t>Doplnková sada pre 1 VO so zmiešavačom aj s motorom</t>
  </si>
  <si>
    <t>230180065r</t>
  </si>
  <si>
    <t>Montáž rúrových dielov lisovaných</t>
  </si>
  <si>
    <t>316170047100.S</t>
  </si>
  <si>
    <t>Prechodka s vonkajším závitom d 28 mm - 1" lisovacia, uhlíková oceľ</t>
  </si>
  <si>
    <t>316170047400.S</t>
  </si>
  <si>
    <t>Prechodka s vonkajším závitom d 35 mm - 1 1/4" lisovacia, uhlíková oceľ</t>
  </si>
  <si>
    <t>1963306900.1</t>
  </si>
  <si>
    <t>Ostatné prepoj. a kotviace tvarovky a prvky</t>
  </si>
  <si>
    <t>HZS000113.1</t>
  </si>
  <si>
    <t>Elektroinštalácia</t>
  </si>
  <si>
    <t>HZS000113.2</t>
  </si>
  <si>
    <t>Dopojenie chladiaceho okruhu</t>
  </si>
  <si>
    <t>HZS000114.1</t>
  </si>
  <si>
    <t>Uvedenie do prevádzky tepelného čerpadla, kotla, rozširovacej sady, obhliadka, dojazd technika</t>
  </si>
  <si>
    <t>HZS000115.1</t>
  </si>
  <si>
    <t>Vykurovacia skúška</t>
  </si>
  <si>
    <t>Stavebno montážne práce menej náročne, pomocné alebo manipulačné (Tr 1) v rozsahu menej ako 4 hodiny</t>
  </si>
  <si>
    <t>HZS000311.1</t>
  </si>
  <si>
    <t>Stavebné práce spojené s uložením potrubia chladivo-plyn do zeme uložené v PVC chráničke D 110 - 3m ryhy /0,4x0,7x13,0/m (výkop ryhy, lôžko, obsyp, zásyp, nasunutie rúr plyn-chladivo)</t>
  </si>
  <si>
    <t>4 - VZT - Vzduchotechnika</t>
  </si>
  <si>
    <t>713 - Izolácie tepelné</t>
  </si>
  <si>
    <t xml:space="preserve">    36-M - Montáž prevádzkových, meracích a regulačných zariadení</t>
  </si>
  <si>
    <t>941955002.S</t>
  </si>
  <si>
    <t>Lešenie ľahké pracovné pomocné s výškou lešeňovej podlahy nad 1,20 do 1,90 m</t>
  </si>
  <si>
    <t>943943221.S</t>
  </si>
  <si>
    <t>Montáž lešenia priestorového ľahkého bez podláh pri zaťaženie do 2 kPa, výšky do 10 m</t>
  </si>
  <si>
    <t>943943292.S</t>
  </si>
  <si>
    <t>Príplatok za prvý a každý ďalší i začatý mesiac používania lešenia priestorového ľahkého bez podláh výšky do 10 m a nad 10 do 22 m</t>
  </si>
  <si>
    <t>713483011</t>
  </si>
  <si>
    <t>Montáž technickej izolácie samolepiacej rohože hr. 30 mm na potrubia s rovnou plochou</t>
  </si>
  <si>
    <t>283320004600</t>
  </si>
  <si>
    <t>Izolačný pás kaučukový hr. 25 mm, š. 1 m</t>
  </si>
  <si>
    <t>769021040</t>
  </si>
  <si>
    <t>Montáž štvorhranného potrubia tesnosti I dĺžky 1000 mm do obvodu 1800 mm</t>
  </si>
  <si>
    <t>429820000200</t>
  </si>
  <si>
    <t>Potrubie štvorhranné, rovné dĺ. 1000 mm, rozmer do obvodu 1800 mm, TZB GLOBAL alebo ekvivalent</t>
  </si>
  <si>
    <t>769021036</t>
  </si>
  <si>
    <t>Montáž štvorhranného potrubia tesnosti I dĺžky 1000 mm do obvodu 1000 mm</t>
  </si>
  <si>
    <t>429820000100</t>
  </si>
  <si>
    <t>Potrubie štvorhranné, rovné dĺ. 1000 mm, rozmer do obvodu 1500 mm, TZB GLOBAL alebo ekvivalent</t>
  </si>
  <si>
    <t>769021250</t>
  </si>
  <si>
    <t>Montáž tvarovky do štvorhranného potrubia do obvodu 1000 mm</t>
  </si>
  <si>
    <t>429850026300</t>
  </si>
  <si>
    <t>Tvarovka pre štvorhranné potrubie 1000</t>
  </si>
  <si>
    <t>769021253</t>
  </si>
  <si>
    <t>Montáž tvarovky do štvorhranného potrubia do obvodu 1800 mm</t>
  </si>
  <si>
    <t>429850026400</t>
  </si>
  <si>
    <t>Tvarovka pre štvorhranné potrubie 1800</t>
  </si>
  <si>
    <t>769021370</t>
  </si>
  <si>
    <t>Montáž nadstavca kruhového na hranaté potrubie DN 280-450</t>
  </si>
  <si>
    <t>429850028200</t>
  </si>
  <si>
    <t>Nadstavec kruhový DN 315 pre štvorhranné potrubie, TZB GLOBAL alebo ekvivalent</t>
  </si>
  <si>
    <t>769025000</t>
  </si>
  <si>
    <t>Montáž tlmiča hluku štvorhranného do prierezu 0.200 m2</t>
  </si>
  <si>
    <t>5069</t>
  </si>
  <si>
    <t>LDR 40-20, tlmič hluku pre štvorhr. potrubie</t>
  </si>
  <si>
    <t>5071.1</t>
  </si>
  <si>
    <t>LDR 50-40, tlmič hluku pre štvorhr. potrubie</t>
  </si>
  <si>
    <t>769025144</t>
  </si>
  <si>
    <t>Montáž regulačnej klapky ručnej do prierezu 0.070 m2</t>
  </si>
  <si>
    <t>429710011200</t>
  </si>
  <si>
    <t>Klapka regulačná ručná RK, rozmer šxv 315x200 mm</t>
  </si>
  <si>
    <t>769031153</t>
  </si>
  <si>
    <t>Montáž hliníkovej výustky na štvorhranné potrubie do prierezu 0.030 m2</t>
  </si>
  <si>
    <t>41913</t>
  </si>
  <si>
    <t>NOVA-A-2-2-200x100-R1-UR-H-AN, mriežka, 2-rad., horizont., upín. pruž., elox., reg.R1, rám</t>
  </si>
  <si>
    <t>769036006</t>
  </si>
  <si>
    <t>Montáž protidažďovej žalúzie prierezu 0.160-0.200 m2</t>
  </si>
  <si>
    <t>429720052700</t>
  </si>
  <si>
    <t>Žalúzia protidažďová hliniková s rámom PZAL, rozmery šxv 500x400 mm</t>
  </si>
  <si>
    <t>769043027</t>
  </si>
  <si>
    <t>Montáž elektrického ohrievača pre štvorhranné potrubie 400 mm</t>
  </si>
  <si>
    <t>429420014800</t>
  </si>
  <si>
    <t>Ohrievač pre štvorhranné potrubie EPO-V500x250/6/ alebo Ekvivalent</t>
  </si>
  <si>
    <t>769052024</t>
  </si>
  <si>
    <t>Montáž rekuperačnej jednotky na strop prietok 1800 m3/h</t>
  </si>
  <si>
    <t>429530018900</t>
  </si>
  <si>
    <t>Duplex 1500 Multi Eco + príslušenstvo+5 rokov záruka/ alebo Ekvivalent</t>
  </si>
  <si>
    <t>769071292</t>
  </si>
  <si>
    <t>Kotvenie potrubia lanom alebo drôtom - do 3 smerov. do dľžky lana 6 m</t>
  </si>
  <si>
    <t>36-M</t>
  </si>
  <si>
    <t>Montáž prevádzkových, meracích a regulačných zariadení</t>
  </si>
  <si>
    <t>HZS000211</t>
  </si>
  <si>
    <t>Vertikálny zdvih zariadení</t>
  </si>
  <si>
    <t>Montážny, kotviaci a spojovací materiál</t>
  </si>
  <si>
    <t>HZS000215</t>
  </si>
  <si>
    <t>Funkčné skúšky zariadení, vrátane vyhotovenia protokolu o funkčných skúškach</t>
  </si>
  <si>
    <t>341110002000</t>
  </si>
  <si>
    <t>Kábel medený CYKY 5x2,5 mm2</t>
  </si>
  <si>
    <t>341240001900</t>
  </si>
  <si>
    <t>Káble medený SYKFY 2x2x0,5 mm2</t>
  </si>
  <si>
    <t>5 - ELI - Elektroinštalácie a bleskozvod</t>
  </si>
  <si>
    <t xml:space="preserve">    21-M - Elektromontáže</t>
  </si>
  <si>
    <t>21-M</t>
  </si>
  <si>
    <t>Elektromontáže</t>
  </si>
  <si>
    <t>210010016</t>
  </si>
  <si>
    <t>Elektroinštalácia a bleskozvod podľa samostatného rozpočtu</t>
  </si>
  <si>
    <t>-1012402127</t>
  </si>
  <si>
    <t>6 - Rozvody vody, kanal. a techn.potrubia v základoch</t>
  </si>
  <si>
    <t>4 - Vodorovné konštrukcie</t>
  </si>
  <si>
    <t xml:space="preserve">    PSV - Práce a dodávky PSV</t>
  </si>
  <si>
    <t>130201001</t>
  </si>
  <si>
    <t>Výkop jamy a ryhy v obmedzenom priestore horn. tr.3 ručne</t>
  </si>
  <si>
    <t>130001101r</t>
  </si>
  <si>
    <t>Príplatok k cenám za sťaženie výkopu - pre všetky triedy</t>
  </si>
  <si>
    <t>162501102</t>
  </si>
  <si>
    <t>Vodorovné premiestnenie výkopku tr.1-4 do 3000 m</t>
  </si>
  <si>
    <t>1257366783</t>
  </si>
  <si>
    <t>1301120468</t>
  </si>
  <si>
    <t>174101001.1</t>
  </si>
  <si>
    <t>279100014r</t>
  </si>
  <si>
    <t>8 x Prestup v základoch  pre kanal.potrubia /200x200/ mm dĺžky 1000,600,700 mm (po stenách polyst.10mm, zvyšok openiť pur penou)</t>
  </si>
  <si>
    <t>279100031r</t>
  </si>
  <si>
    <t>Prestup v základoch  pre vodovo.potrubie D 110 mm dĺžky 700 mm (Sklolaminát.al PE potrubie D 110, potr.vystrediť cez dištančné objímky)</t>
  </si>
  <si>
    <t>871218006</t>
  </si>
  <si>
    <t>Montáž plynového potrubia z dvojvsrtvového PE 100 SDR11 zváraných natupo D 50x4,6 mm</t>
  </si>
  <si>
    <t>286130036100</t>
  </si>
  <si>
    <t>Rúra HDPE na plyn PE100 SDR11 50x4,6x100 m, WAVIN</t>
  </si>
  <si>
    <t>286530020300</t>
  </si>
  <si>
    <t>Koleno 90° na tupo PE 100, na vodu, plyn a kanalizáciu, SDR 11 L D 50 mm, WAVIN</t>
  </si>
  <si>
    <t>721171308.S</t>
  </si>
  <si>
    <t>Potrubie z rúr PE-HD 110/4,3 mm ležaté</t>
  </si>
  <si>
    <t>721171309.S</t>
  </si>
  <si>
    <t>Potrubie z rúr PE-HD 125/4,9 mm ležaté</t>
  </si>
  <si>
    <t>721171310.S</t>
  </si>
  <si>
    <t>Potrubie z rúr PE-HD 160/6,2 mm ležaté</t>
  </si>
  <si>
    <t>721172296</t>
  </si>
  <si>
    <t>Montáž kolena HT potrubia DN 100</t>
  </si>
  <si>
    <t>367.045.16.1</t>
  </si>
  <si>
    <t>Koleno 45° PE-HD, DN/D 100/110 mm</t>
  </si>
  <si>
    <t>721172299</t>
  </si>
  <si>
    <t>Montáž kolena HT potrubia DN 125</t>
  </si>
  <si>
    <t>368.045.16.1</t>
  </si>
  <si>
    <t>Koleno 45° PE-HD, DN/D 125mm</t>
  </si>
  <si>
    <t>721172318</t>
  </si>
  <si>
    <t>Montáž odbočky HT potrubia DN 125</t>
  </si>
  <si>
    <t>368.139.16.1</t>
  </si>
  <si>
    <t>Odbočka Geberit PE 45°: d=125mm, d1=125mm alebo ekvivalent</t>
  </si>
  <si>
    <t>368.135.16.1</t>
  </si>
  <si>
    <t>Odbočka Geberit PE 45°: d=125mm, d1=110mm alebo ekvivalent</t>
  </si>
  <si>
    <t>721172333.S</t>
  </si>
  <si>
    <t>Montáž redukcie HT potrubia DN 100</t>
  </si>
  <si>
    <t>367.576.16.1</t>
  </si>
  <si>
    <t>Redukcia excentrická krátka PE-HD, D 110/75 mm, GEBERIT alebo ekvivalent</t>
  </si>
  <si>
    <t>721172336</t>
  </si>
  <si>
    <t>Montáž redukcie HT potrubia DN 125</t>
  </si>
  <si>
    <t>286530123200</t>
  </si>
  <si>
    <t>Redukcia excentrická krátka PE-HD, D 125/110 mm, GEBERIT alebo ekvivalent</t>
  </si>
  <si>
    <t>721172339</t>
  </si>
  <si>
    <t>Montáž redukcie HT potrubia DN 150 a viac</t>
  </si>
  <si>
    <t>286530123400</t>
  </si>
  <si>
    <t>Redukcia excentrická krátka PE-HD, D 160/125 mm, GEBERIT alebo ekvivalent</t>
  </si>
  <si>
    <t>722221030.S</t>
  </si>
  <si>
    <t>551110005900.S</t>
  </si>
  <si>
    <t>Guľový uzáver pre vodu 6/4", niklovaná mosadz</t>
  </si>
  <si>
    <t>998722292</t>
  </si>
  <si>
    <t>Vodovod, prípl.za presun nad vymedz. najväčšiu dopravnú vzdialenosť do 100m</t>
  </si>
  <si>
    <t>230203594</t>
  </si>
  <si>
    <t>Montáž USTN prechodka PE/oceľ s vonk. závitom PE100 SDR11 D50/1 1/2"</t>
  </si>
  <si>
    <t>286220027900</t>
  </si>
  <si>
    <t>Prechodka USTN PE/oceľ s vnútorným závitom PE 100 SDR 11 D 50/1 1/2", FRIALEN</t>
  </si>
  <si>
    <t>230230016</t>
  </si>
  <si>
    <t>Hlavná tlaková skúška vzduchom 0, 6 MPa - STN 38 6413 DN 50</t>
  </si>
  <si>
    <t>230230121r</t>
  </si>
  <si>
    <t>Príprava na tlakovú skúšku kanalizácie a vody</t>
  </si>
  <si>
    <t>úsek</t>
  </si>
  <si>
    <t>SO.102 - Pergola A</t>
  </si>
  <si>
    <t>113307122.S</t>
  </si>
  <si>
    <t>Odstránenie podkladu v ploche do 200 m2 z kameniva hrubého drveného, hr.100 do 200 mm,  -0,23500t</t>
  </si>
  <si>
    <t>1560456728</t>
  </si>
  <si>
    <t>pôvodná štrk. podklad pod podklad. dosku terasy</t>
  </si>
  <si>
    <t>82,35</t>
  </si>
  <si>
    <t>848229985</t>
  </si>
  <si>
    <t>odkop na terasu</t>
  </si>
  <si>
    <t>5,13</t>
  </si>
  <si>
    <t>-339099186</t>
  </si>
  <si>
    <t>-526576560</t>
  </si>
  <si>
    <t>výkop na pätky prestrešenia</t>
  </si>
  <si>
    <t>1,536</t>
  </si>
  <si>
    <t>1880102515</t>
  </si>
  <si>
    <t>-1841922734</t>
  </si>
  <si>
    <t>5,13+1,536</t>
  </si>
  <si>
    <t>-1001273503</t>
  </si>
  <si>
    <t>6,666*13</t>
  </si>
  <si>
    <t>171201201.S</t>
  </si>
  <si>
    <t>287615882</t>
  </si>
  <si>
    <t>-1605969579</t>
  </si>
  <si>
    <t>6,666*1,8</t>
  </si>
  <si>
    <t>-2028884302</t>
  </si>
  <si>
    <t>1458353609</t>
  </si>
  <si>
    <t>439668264</t>
  </si>
  <si>
    <t>pod základ. pätky prestrešenia</t>
  </si>
  <si>
    <t>0,384</t>
  </si>
  <si>
    <t>20,52</t>
  </si>
  <si>
    <t>-707435280</t>
  </si>
  <si>
    <t>10,26</t>
  </si>
  <si>
    <t>-1312772220</t>
  </si>
  <si>
    <t>3,255</t>
  </si>
  <si>
    <t>807284224</t>
  </si>
  <si>
    <t>1092346566</t>
  </si>
  <si>
    <t>51,3</t>
  </si>
  <si>
    <t>-458390031</t>
  </si>
  <si>
    <t>základ. pätky prestrešenia</t>
  </si>
  <si>
    <t>2,048</t>
  </si>
  <si>
    <t>-666177545</t>
  </si>
  <si>
    <t>3,26</t>
  </si>
  <si>
    <t>2053178929</t>
  </si>
  <si>
    <t>-59999305</t>
  </si>
  <si>
    <t>2,17</t>
  </si>
  <si>
    <t>1711880743</t>
  </si>
  <si>
    <t>1984218861</t>
  </si>
  <si>
    <t>-500761</t>
  </si>
  <si>
    <t>1384288971</t>
  </si>
  <si>
    <t>-81028841</t>
  </si>
  <si>
    <t>-1211053309</t>
  </si>
  <si>
    <t>961055111.S</t>
  </si>
  <si>
    <t>Búranie základov alebo vybúranie otvorov plochy nad 4 m2 v základoch železobetónových,  -2,40000t</t>
  </si>
  <si>
    <t>1487938547</t>
  </si>
  <si>
    <t>pôvoddná podklad. doska terasy</t>
  </si>
  <si>
    <t>12,353</t>
  </si>
  <si>
    <t>965081812.S</t>
  </si>
  <si>
    <t>Búranie dlažieb, z kamen., cement., terazzových, čadičových alebo keramických, hr. nad 10 mm,  -0,06500t</t>
  </si>
  <si>
    <t>1635552211</t>
  </si>
  <si>
    <t>pôvodná povrch. úprava terasy</t>
  </si>
  <si>
    <t>-2027072657</t>
  </si>
  <si>
    <t>-987618615</t>
  </si>
  <si>
    <t>54,352*15</t>
  </si>
  <si>
    <t>1026308396</t>
  </si>
  <si>
    <t>788539687</t>
  </si>
  <si>
    <t>54,352*5</t>
  </si>
  <si>
    <t>-254627080</t>
  </si>
  <si>
    <t>998021021.P</t>
  </si>
  <si>
    <t>Presun hmôt pre budovy zvislá konštr.z  kovu do výšky 20 m</t>
  </si>
  <si>
    <t>407687820</t>
  </si>
  <si>
    <t>1768496006</t>
  </si>
  <si>
    <t>136696266</t>
  </si>
  <si>
    <t>1107266344</t>
  </si>
  <si>
    <t>268461225</t>
  </si>
  <si>
    <t>-1033084456</t>
  </si>
  <si>
    <t>-110398166</t>
  </si>
  <si>
    <t>-1349612267</t>
  </si>
  <si>
    <t>-1373129248</t>
  </si>
  <si>
    <t>-511672492</t>
  </si>
  <si>
    <t>1610928299</t>
  </si>
  <si>
    <t>1198378466</t>
  </si>
  <si>
    <t>1461774272</t>
  </si>
  <si>
    <t>50,31*1,15 'Prepočítané koeficientom množstva</t>
  </si>
  <si>
    <t>998712101.S</t>
  </si>
  <si>
    <t>Presun hmôt pre izoláciu povlakovej krytiny v objektoch výšky do 6 m</t>
  </si>
  <si>
    <t>1463471722</t>
  </si>
  <si>
    <t>451822457</t>
  </si>
  <si>
    <t>-1641352261</t>
  </si>
  <si>
    <t>1355179070</t>
  </si>
  <si>
    <t>539539230</t>
  </si>
  <si>
    <t>-1688316711</t>
  </si>
  <si>
    <t>-1616744194</t>
  </si>
  <si>
    <t>1547245430</t>
  </si>
  <si>
    <t>-1545434345</t>
  </si>
  <si>
    <t>1535465068</t>
  </si>
  <si>
    <t>1677598143</t>
  </si>
  <si>
    <t>2040677331</t>
  </si>
  <si>
    <t>-561568631</t>
  </si>
  <si>
    <t>-2049958806</t>
  </si>
  <si>
    <t>2141950586</t>
  </si>
  <si>
    <t>-266959384</t>
  </si>
  <si>
    <t>1120264304</t>
  </si>
  <si>
    <t>433791457</t>
  </si>
  <si>
    <t>-125834431</t>
  </si>
  <si>
    <t>-65949848</t>
  </si>
  <si>
    <t>1250862526</t>
  </si>
  <si>
    <t>1293656844</t>
  </si>
  <si>
    <t>-2105184900</t>
  </si>
  <si>
    <t>9,85*2</t>
  </si>
  <si>
    <t>1103015070</t>
  </si>
  <si>
    <t>128690582</t>
  </si>
  <si>
    <t>-1263672610</t>
  </si>
  <si>
    <t>967232055</t>
  </si>
  <si>
    <t>1671126599</t>
  </si>
  <si>
    <t>1899591902</t>
  </si>
  <si>
    <t>1565733521</t>
  </si>
  <si>
    <t>1130526293</t>
  </si>
  <si>
    <t>-656201590</t>
  </si>
  <si>
    <t>-151050127</t>
  </si>
  <si>
    <t>155005629</t>
  </si>
  <si>
    <t>-84730043</t>
  </si>
  <si>
    <t>480178400</t>
  </si>
  <si>
    <t>1990462326</t>
  </si>
  <si>
    <t>-310107585</t>
  </si>
  <si>
    <t>-21272202</t>
  </si>
  <si>
    <t>1506285643</t>
  </si>
  <si>
    <t>-537420489</t>
  </si>
  <si>
    <t>1137778736</t>
  </si>
  <si>
    <t>-787041088</t>
  </si>
  <si>
    <t>-908441990</t>
  </si>
  <si>
    <t>SO.200 - Spevnené plochy a komunikácie</t>
  </si>
  <si>
    <t>SO.201 - Chodník</t>
  </si>
  <si>
    <t xml:space="preserve">    5 - Komunikácie</t>
  </si>
  <si>
    <t>2109348269</t>
  </si>
  <si>
    <t>odkop na chodník</t>
  </si>
  <si>
    <t>6,047</t>
  </si>
  <si>
    <t>1352786428</t>
  </si>
  <si>
    <t>183398872</t>
  </si>
  <si>
    <t>5,814</t>
  </si>
  <si>
    <t>-23,03*0,15+0,16 " terenné úpravy</t>
  </si>
  <si>
    <t>854838907</t>
  </si>
  <si>
    <t>2,519*13</t>
  </si>
  <si>
    <t>1360611447</t>
  </si>
  <si>
    <t>-814826591</t>
  </si>
  <si>
    <t>2,519*1,8</t>
  </si>
  <si>
    <t>175101202.S</t>
  </si>
  <si>
    <t>Obsyp objektov sypaninou z vhodných hornín 1 až 4 s prehodením sypaniny</t>
  </si>
  <si>
    <t>-73153937</t>
  </si>
  <si>
    <t>terenné úpravy</t>
  </si>
  <si>
    <t>0,16 " obsyp obrubníka</t>
  </si>
  <si>
    <t>180402111.S</t>
  </si>
  <si>
    <t>Založenie trávnika parkového výsevom v rovine do 1:5</t>
  </si>
  <si>
    <t>991479131</t>
  </si>
  <si>
    <t>23,03</t>
  </si>
  <si>
    <t>005720001400.S</t>
  </si>
  <si>
    <t>Osivá tráv - semená parkovej zmesi</t>
  </si>
  <si>
    <t>730875875</t>
  </si>
  <si>
    <t>23,03*0,0309 'Prepočítané koeficientom množstva</t>
  </si>
  <si>
    <t>181101102.S</t>
  </si>
  <si>
    <t>Úprava pláne v zárezoch v hornine 1-4 so zhutnením</t>
  </si>
  <si>
    <t>-641852881</t>
  </si>
  <si>
    <t>zhutnenie podložia pod chodník</t>
  </si>
  <si>
    <t>23,97</t>
  </si>
  <si>
    <t>181301102.S</t>
  </si>
  <si>
    <t>Rozprestretie ornice v rovine, plocha do 500 m2, hr.do 150 mm</t>
  </si>
  <si>
    <t>-203898728</t>
  </si>
  <si>
    <t>-1001530313</t>
  </si>
  <si>
    <t>Z1</t>
  </si>
  <si>
    <t>228968009</t>
  </si>
  <si>
    <t>23,97*1,02 'Prepočítané koeficientom množstva</t>
  </si>
  <si>
    <t>Komunikácie</t>
  </si>
  <si>
    <t>564251111.S</t>
  </si>
  <si>
    <t>Podklad alebo podsyp zo štrkopiesku s rozprestretím, vlhčením a zhutnením, po zhutnení hr. 150 mm</t>
  </si>
  <si>
    <t>-784196257</t>
  </si>
  <si>
    <t>596911141.P</t>
  </si>
  <si>
    <t>Kladenie betónovej zámkovej dlažby komunikácií pre peších hr. 60 mm pre peších do 50 m2 so zriadením lôžka z kameniva hr. 40 mm</t>
  </si>
  <si>
    <t>1761434575</t>
  </si>
  <si>
    <t>592460009600.P</t>
  </si>
  <si>
    <t>Dlažba betónová KLASIKO, rozmer 200x200x60 mm, sivá</t>
  </si>
  <si>
    <t>1847219191</t>
  </si>
  <si>
    <t>-2086792925</t>
  </si>
  <si>
    <t>záhonový obrubník</t>
  </si>
  <si>
    <t>28,46</t>
  </si>
  <si>
    <t>-1912429174</t>
  </si>
  <si>
    <t>28,46*1,04438 'Prepočítané koeficientom množstva</t>
  </si>
  <si>
    <t>24642468</t>
  </si>
  <si>
    <t>0,43</t>
  </si>
  <si>
    <t>998223011.S</t>
  </si>
  <si>
    <t>Presun hmôt pre pozemné komunikácie s krytom dláždeným (822 2.3, 822 5.3) akejkoľvek dĺžky objektu</t>
  </si>
  <si>
    <t>792327783</t>
  </si>
  <si>
    <t>PS.100 - Prevádzkové súbory - exteriér</t>
  </si>
  <si>
    <t>PS.101 - Detské ihrisko</t>
  </si>
  <si>
    <t xml:space="preserve">    43-M - Montáže</t>
  </si>
  <si>
    <t>43-M</t>
  </si>
  <si>
    <t>Montáže</t>
  </si>
  <si>
    <t>DI</t>
  </si>
  <si>
    <t>Detské ihrisko podľa samostatného rozpočtu</t>
  </si>
  <si>
    <t>-1039381679</t>
  </si>
  <si>
    <t>05_2022</t>
  </si>
  <si>
    <t>PRÍSTAVBA MATERSKEJ ŠKÔLKY V MESTE PODOLÍNEC</t>
  </si>
  <si>
    <t>Elektroinštalácia a bleskozvod</t>
  </si>
  <si>
    <t>Názov</t>
  </si>
  <si>
    <t>Mj</t>
  </si>
  <si>
    <t>Materiál</t>
  </si>
  <si>
    <t>Materiál celkom</t>
  </si>
  <si>
    <t>Montáž</t>
  </si>
  <si>
    <t>Montáž celkom</t>
  </si>
  <si>
    <t>Cena Celkom</t>
  </si>
  <si>
    <t>Elektomontáže</t>
  </si>
  <si>
    <t>Kábel silový CYKY-J 5x10mm2</t>
  </si>
  <si>
    <t>Kábel silový CYKY-J 5x6mm2</t>
  </si>
  <si>
    <t>Kábel silový CYKY-J 5x2,5mm2</t>
  </si>
  <si>
    <t>Kábel silový CYKY-J 3x2,5mm2</t>
  </si>
  <si>
    <t>920</t>
  </si>
  <si>
    <t>Kábel silový CYKY-J 3x1,5mm2</t>
  </si>
  <si>
    <t>720</t>
  </si>
  <si>
    <t>Kábel silový CHKE-R-J 3x1,5mm2</t>
  </si>
  <si>
    <t>Vodič CY 6mm2 ZŽ</t>
  </si>
  <si>
    <t>Trubka FXP 16</t>
  </si>
  <si>
    <t>400</t>
  </si>
  <si>
    <t>Zásuvka 230V</t>
  </si>
  <si>
    <t>Prepínač zapustený rad. 1</t>
  </si>
  <si>
    <t>Prepínač zapustený rad. 5</t>
  </si>
  <si>
    <t>Prepínač zapustený rad. 6</t>
  </si>
  <si>
    <t>svietidlo LED panel 120x30 min. 3500lm, IP20 prisadený</t>
  </si>
  <si>
    <t>svietidlo LED panel min. 1800lm, IPx3 nástenné</t>
  </si>
  <si>
    <t>svietidlo LED stropné min.1800lm, IP20</t>
  </si>
  <si>
    <t>Svietidlo núdzové s piktogramom</t>
  </si>
  <si>
    <t>Rozvádzač RSx</t>
  </si>
  <si>
    <t>Úprava pôvodného rozvádzača</t>
  </si>
  <si>
    <t>Slaboprúd</t>
  </si>
  <si>
    <t>Skriňa RACK s príslušenstvom komlet dodávka</t>
  </si>
  <si>
    <t>kus</t>
  </si>
  <si>
    <t>Zásuvka PC dvojnásobná tienená 2xRJ45</t>
  </si>
  <si>
    <t>Kábel FTP 4x2x0,5 min. cat 5E</t>
  </si>
  <si>
    <t>Bleskozvod</t>
  </si>
  <si>
    <t>Podpera vedenia HR PV</t>
  </si>
  <si>
    <t>Okapová svorka HR SO</t>
  </si>
  <si>
    <t>Vodič FeZn 8 /1m=0,4kg</t>
  </si>
  <si>
    <t>Vodič FeZn 30/4 /1m=0,952kg</t>
  </si>
  <si>
    <t>Odbočná spojovacia svorka HR SR</t>
  </si>
  <si>
    <t>Skúšobná svorka HR SZ</t>
  </si>
  <si>
    <t>Uzemňovacia svorka HR SR03</t>
  </si>
  <si>
    <t>Pripájacia svorka kovových súčastí HR SP1</t>
  </si>
  <si>
    <t>Spojovacia svorka HR SS</t>
  </si>
  <si>
    <t>Inštalačná kmrabica KO 125</t>
  </si>
  <si>
    <t>Trubka netrieštivá samozhášavá FXP 25</t>
  </si>
  <si>
    <t>Prepojenie na pôvodný bleskozvod</t>
  </si>
  <si>
    <t>Revízia zariadenia</t>
  </si>
  <si>
    <t xml:space="preserve">Drobné stavebné úpravy                                                          </t>
  </si>
  <si>
    <t xml:space="preserve">Zapojenie inšt. a ukončenie káblov                                              </t>
  </si>
  <si>
    <t>Prepojenie inštalácie</t>
  </si>
  <si>
    <t>Pomocné a nevyšpecifikované práce</t>
  </si>
  <si>
    <t xml:space="preserve">Pripojenie vodičov pospájania a uzemnenia                                       </t>
  </si>
  <si>
    <t>Elektomontáže celkom</t>
  </si>
  <si>
    <t>Stavba: Prístavba materskej škôlky v meste Podolínec</t>
  </si>
  <si>
    <t>Výkaz výmer - detské ihrisko</t>
  </si>
  <si>
    <t>p.</t>
  </si>
  <si>
    <t>popis</t>
  </si>
  <si>
    <t>mn.</t>
  </si>
  <si>
    <t>jedn.</t>
  </si>
  <si>
    <t xml:space="preserve">j.c. </t>
  </si>
  <si>
    <t>cena bez DPH</t>
  </si>
  <si>
    <t xml:space="preserve">1. </t>
  </si>
  <si>
    <t>Dodávka a montáž Hernej zostavy  110</t>
  </si>
  <si>
    <t>2.</t>
  </si>
  <si>
    <t>Dodávka a montáž dvojhojdačky - konštrukcia a hojdačky</t>
  </si>
  <si>
    <t>3.</t>
  </si>
  <si>
    <t>Úprava povrchu bezpečnostnej zóny *</t>
  </si>
  <si>
    <t>4.</t>
  </si>
  <si>
    <t>Dodávka bezpečnostnej rohože 150 x 100</t>
  </si>
  <si>
    <t>5.</t>
  </si>
  <si>
    <t>Dodávka kotviacich prvkov pre rohože</t>
  </si>
  <si>
    <t>6.</t>
  </si>
  <si>
    <t>Pokládka bezp. rohože</t>
  </si>
  <si>
    <t>7.</t>
  </si>
  <si>
    <t>Doprava</t>
  </si>
  <si>
    <t>km</t>
  </si>
  <si>
    <t>8.</t>
  </si>
  <si>
    <t>Výsev trávnika parkového s dodávkov semena</t>
  </si>
  <si>
    <t>Cena celkom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</si>
</sst>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%"/>
    <numFmt numFmtId="165" formatCode="dd\.mm\.yyyy"/>
    <numFmt numFmtId="166" formatCode="#,##0.00000"/>
    <numFmt numFmtId="167" formatCode="#,##0.000"/>
    <numFmt numFmtId="168" formatCode="#,##0.00\ &quot;€&quot;"/>
  </numFmts>
  <fonts count="50">
    <font>
      <sz val="8"/>
      <name val="Arial CE"/>
      <family val="2"/>
    </font>
    <font>
      <sz val="11"/>
      <color theme="1"/>
      <name val="Calibri"/>
      <family val="2"/>
      <charset val="238"/>
      <scheme val="minor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u/>
      <sz val="11"/>
      <color theme="10"/>
      <name val="Calibri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sz val="12"/>
      <name val="Arial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41" fillId="0" borderId="0" applyNumberFormat="0" applyFill="0" applyBorder="0" applyAlignment="0" applyProtection="0"/>
    <xf numFmtId="0" fontId="43" fillId="0" borderId="0"/>
    <xf numFmtId="0" fontId="1" fillId="0" borderId="0"/>
  </cellStyleXfs>
  <cellXfs count="30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9" fillId="0" borderId="0" xfId="0" applyFont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3" borderId="0" xfId="0" applyFont="1" applyFill="1" applyAlignment="1" applyProtection="1">
      <alignment horizontal="left" vertical="center"/>
      <protection locked="0"/>
    </xf>
    <xf numFmtId="49" fontId="3" fillId="3" borderId="0" xfId="0" applyNumberFormat="1" applyFont="1" applyFill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5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5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2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3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5" fillId="5" borderId="0" xfId="0" applyFont="1" applyFill="1" applyAlignment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4" fontId="23" fillId="0" borderId="14" xfId="0" applyNumberFormat="1" applyFont="1" applyBorder="1" applyAlignment="1">
      <alignment vertical="center"/>
    </xf>
    <xf numFmtId="4" fontId="23" fillId="0" borderId="0" xfId="0" applyNumberFormat="1" applyFont="1" applyBorder="1" applyAlignment="1">
      <alignment vertical="center"/>
    </xf>
    <xf numFmtId="166" fontId="23" fillId="0" borderId="0" xfId="0" applyNumberFormat="1" applyFont="1" applyBorder="1" applyAlignment="1">
      <alignment vertical="center"/>
    </xf>
    <xf numFmtId="4" fontId="23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" fontId="31" fillId="0" borderId="14" xfId="0" applyNumberFormat="1" applyFont="1" applyBorder="1" applyAlignment="1">
      <alignment vertical="center"/>
    </xf>
    <xf numFmtId="4" fontId="31" fillId="0" borderId="0" xfId="0" applyNumberFormat="1" applyFont="1" applyBorder="1" applyAlignment="1">
      <alignment vertical="center"/>
    </xf>
    <xf numFmtId="166" fontId="31" fillId="0" borderId="0" xfId="0" applyNumberFormat="1" applyFont="1" applyBorder="1" applyAlignment="1">
      <alignment vertical="center"/>
    </xf>
    <xf numFmtId="4" fontId="31" fillId="0" borderId="15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32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2" fillId="0" borderId="14" xfId="0" applyNumberFormat="1" applyFont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166" fontId="2" fillId="0" borderId="0" xfId="0" applyNumberFormat="1" applyFont="1" applyBorder="1" applyAlignment="1">
      <alignment vertical="center"/>
    </xf>
    <xf numFmtId="4" fontId="2" fillId="0" borderId="15" xfId="0" applyNumberFormat="1" applyFont="1" applyBorder="1" applyAlignment="1">
      <alignment vertical="center"/>
    </xf>
    <xf numFmtId="4" fontId="2" fillId="0" borderId="19" xfId="0" applyNumberFormat="1" applyFont="1" applyBorder="1" applyAlignment="1">
      <alignment vertical="center"/>
    </xf>
    <xf numFmtId="4" fontId="2" fillId="0" borderId="20" xfId="0" applyNumberFormat="1" applyFont="1" applyBorder="1" applyAlignment="1">
      <alignment vertical="center"/>
    </xf>
    <xf numFmtId="166" fontId="2" fillId="0" borderId="20" xfId="0" applyNumberFormat="1" applyFont="1" applyBorder="1" applyAlignment="1">
      <alignment vertical="center"/>
    </xf>
    <xf numFmtId="4" fontId="2" fillId="0" borderId="21" xfId="0" applyNumberFormat="1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9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5" fillId="5" borderId="6" xfId="0" applyFont="1" applyFill="1" applyBorder="1" applyAlignment="1">
      <alignment horizontal="left" vertical="center"/>
    </xf>
    <xf numFmtId="0" fontId="5" fillId="5" borderId="7" xfId="0" applyFont="1" applyFill="1" applyBorder="1" applyAlignment="1">
      <alignment horizontal="right" vertical="center"/>
    </xf>
    <xf numFmtId="0" fontId="5" fillId="5" borderId="7" xfId="0" applyFont="1" applyFill="1" applyBorder="1" applyAlignment="1">
      <alignment horizontal="center" vertical="center"/>
    </xf>
    <xf numFmtId="4" fontId="5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25" fillId="5" borderId="0" xfId="0" applyFont="1" applyFill="1" applyAlignment="1">
      <alignment horizontal="left" vertical="center"/>
    </xf>
    <xf numFmtId="0" fontId="25" fillId="5" borderId="0" xfId="0" applyFont="1" applyFill="1" applyAlignment="1">
      <alignment horizontal="right" vertical="center"/>
    </xf>
    <xf numFmtId="0" fontId="35" fillId="0" borderId="0" xfId="0" applyFont="1" applyAlignment="1">
      <alignment horizontal="left"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20" xfId="0" applyFont="1" applyBorder="1" applyAlignment="1">
      <alignment horizontal="left" vertical="center"/>
    </xf>
    <xf numFmtId="0" fontId="8" fillId="0" borderId="20" xfId="0" applyFont="1" applyBorder="1" applyAlignment="1">
      <alignment vertical="center"/>
    </xf>
    <xf numFmtId="4" fontId="8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5" fillId="5" borderId="16" xfId="0" applyFont="1" applyFill="1" applyBorder="1" applyAlignment="1">
      <alignment horizontal="center" vertical="center" wrapText="1"/>
    </xf>
    <xf numFmtId="0" fontId="25" fillId="5" borderId="17" xfId="0" applyFont="1" applyFill="1" applyBorder="1" applyAlignment="1">
      <alignment horizontal="center" vertical="center" wrapText="1"/>
    </xf>
    <xf numFmtId="0" fontId="25" fillId="5" borderId="18" xfId="0" applyFont="1" applyFill="1" applyBorder="1" applyAlignment="1">
      <alignment horizontal="center" vertical="center" wrapText="1"/>
    </xf>
    <xf numFmtId="0" fontId="25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7" fillId="0" borderId="0" xfId="0" applyNumberFormat="1" applyFont="1" applyAlignment="1"/>
    <xf numFmtId="166" fontId="36" fillId="0" borderId="12" xfId="0" applyNumberFormat="1" applyFont="1" applyBorder="1" applyAlignment="1"/>
    <xf numFmtId="166" fontId="36" fillId="0" borderId="13" xfId="0" applyNumberFormat="1" applyFont="1" applyBorder="1" applyAlignment="1"/>
    <xf numFmtId="4" fontId="37" fillId="0" borderId="0" xfId="0" applyNumberFormat="1" applyFont="1" applyAlignment="1">
      <alignment vertical="center"/>
    </xf>
    <xf numFmtId="0" fontId="9" fillId="0" borderId="3" xfId="0" applyFont="1" applyBorder="1" applyAlignment="1"/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 applyProtection="1">
      <protection locked="0"/>
    </xf>
    <xf numFmtId="4" fontId="7" fillId="0" borderId="0" xfId="0" applyNumberFormat="1" applyFont="1" applyAlignment="1"/>
    <xf numFmtId="0" fontId="9" fillId="0" borderId="14" xfId="0" applyFont="1" applyBorder="1" applyAlignment="1"/>
    <xf numFmtId="0" fontId="9" fillId="0" borderId="0" xfId="0" applyFont="1" applyBorder="1" applyAlignment="1"/>
    <xf numFmtId="166" fontId="9" fillId="0" borderId="0" xfId="0" applyNumberFormat="1" applyFont="1" applyBorder="1" applyAlignment="1"/>
    <xf numFmtId="166" fontId="9" fillId="0" borderId="15" xfId="0" applyNumberFormat="1" applyFont="1" applyBorder="1" applyAlignme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vertical="center"/>
    </xf>
    <xf numFmtId="0" fontId="8" fillId="0" borderId="0" xfId="0" applyFont="1" applyAlignment="1">
      <alignment horizontal="left"/>
    </xf>
    <xf numFmtId="4" fontId="8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5" fillId="0" borderId="22" xfId="0" applyFont="1" applyBorder="1" applyAlignment="1" applyProtection="1">
      <alignment horizontal="center" vertical="center"/>
      <protection locked="0"/>
    </xf>
    <xf numFmtId="49" fontId="25" fillId="0" borderId="22" xfId="0" applyNumberFormat="1" applyFont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center" vertical="center" wrapText="1"/>
      <protection locked="0"/>
    </xf>
    <xf numFmtId="167" fontId="25" fillId="0" borderId="22" xfId="0" applyNumberFormat="1" applyFont="1" applyBorder="1" applyAlignment="1" applyProtection="1">
      <alignment vertical="center"/>
      <protection locked="0"/>
    </xf>
    <xf numFmtId="4" fontId="25" fillId="3" borderId="22" xfId="0" applyNumberFormat="1" applyFont="1" applyFill="1" applyBorder="1" applyAlignment="1" applyProtection="1">
      <alignment vertical="center"/>
      <protection locked="0"/>
    </xf>
    <xf numFmtId="4" fontId="25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6" fillId="3" borderId="14" xfId="0" applyFont="1" applyFill="1" applyBorder="1" applyAlignment="1" applyProtection="1">
      <alignment horizontal="left" vertical="center"/>
      <protection locked="0"/>
    </xf>
    <xf numFmtId="0" fontId="26" fillId="0" borderId="0" xfId="0" applyFont="1" applyBorder="1" applyAlignment="1">
      <alignment horizontal="center" vertical="center"/>
    </xf>
    <xf numFmtId="166" fontId="26" fillId="0" borderId="0" xfId="0" applyNumberFormat="1" applyFont="1" applyBorder="1" applyAlignment="1">
      <alignment vertical="center"/>
    </xf>
    <xf numFmtId="166" fontId="26" fillId="0" borderId="15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8" fillId="0" borderId="22" xfId="0" applyFont="1" applyBorder="1" applyAlignment="1" applyProtection="1">
      <alignment horizontal="center" vertical="center"/>
      <protection locked="0"/>
    </xf>
    <xf numFmtId="49" fontId="38" fillId="0" borderId="22" xfId="0" applyNumberFormat="1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center" vertical="center" wrapText="1"/>
      <protection locked="0"/>
    </xf>
    <xf numFmtId="167" fontId="38" fillId="0" borderId="22" xfId="0" applyNumberFormat="1" applyFont="1" applyBorder="1" applyAlignment="1" applyProtection="1">
      <alignment vertical="center"/>
      <protection locked="0"/>
    </xf>
    <xf numFmtId="4" fontId="38" fillId="3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  <protection locked="0"/>
    </xf>
    <xf numFmtId="0" fontId="39" fillId="0" borderId="22" xfId="0" applyFont="1" applyBorder="1" applyAlignment="1" applyProtection="1">
      <alignment vertical="center"/>
      <protection locked="0"/>
    </xf>
    <xf numFmtId="0" fontId="39" fillId="0" borderId="3" xfId="0" applyFont="1" applyBorder="1" applyAlignment="1">
      <alignment vertical="center"/>
    </xf>
    <xf numFmtId="0" fontId="38" fillId="3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>
      <alignment horizontal="center" vertical="center"/>
    </xf>
    <xf numFmtId="0" fontId="26" fillId="3" borderId="19" xfId="0" applyFont="1" applyFill="1" applyBorder="1" applyAlignment="1" applyProtection="1">
      <alignment horizontal="left" vertical="center"/>
      <protection locked="0"/>
    </xf>
    <xf numFmtId="0" fontId="26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166" fontId="26" fillId="0" borderId="21" xfId="0" applyNumberFormat="1" applyFont="1" applyBorder="1" applyAlignment="1">
      <alignment vertical="center"/>
    </xf>
    <xf numFmtId="167" fontId="25" fillId="3" borderId="22" xfId="0" applyNumberFormat="1" applyFont="1" applyFill="1" applyBorder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4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2" fillId="0" borderId="19" xfId="0" applyFont="1" applyBorder="1" applyAlignment="1">
      <alignment vertical="center"/>
    </xf>
    <xf numFmtId="0" fontId="12" fillId="0" borderId="20" xfId="0" applyFont="1" applyBorder="1" applyAlignment="1">
      <alignment vertical="center"/>
    </xf>
    <xf numFmtId="0" fontId="12" fillId="0" borderId="21" xfId="0" applyFont="1" applyBorder="1" applyAlignment="1">
      <alignment vertical="center"/>
    </xf>
    <xf numFmtId="0" fontId="38" fillId="3" borderId="19" xfId="0" applyFont="1" applyFill="1" applyBorder="1" applyAlignment="1" applyProtection="1">
      <alignment horizontal="left" vertical="center"/>
      <protection locked="0"/>
    </xf>
    <xf numFmtId="0" fontId="38" fillId="0" borderId="2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4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4" fontId="8" fillId="0" borderId="0" xfId="0" applyNumberFormat="1" applyFont="1" applyAlignment="1">
      <alignment vertical="center"/>
    </xf>
    <xf numFmtId="4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4" fontId="30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25" fillId="5" borderId="7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left" vertical="center"/>
    </xf>
    <xf numFmtId="0" fontId="25" fillId="5" borderId="6" xfId="0" applyFont="1" applyFill="1" applyBorder="1" applyAlignment="1">
      <alignment horizontal="center" vertical="center"/>
    </xf>
    <xf numFmtId="165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5" fillId="5" borderId="7" xfId="0" applyFont="1" applyFill="1" applyBorder="1" applyAlignment="1">
      <alignment horizontal="right" vertical="center"/>
    </xf>
    <xf numFmtId="0" fontId="25" fillId="5" borderId="8" xfId="0" applyFont="1" applyFill="1" applyBorder="1" applyAlignment="1">
      <alignment horizontal="left" vertical="center"/>
    </xf>
    <xf numFmtId="4" fontId="27" fillId="0" borderId="0" xfId="0" applyNumberFormat="1" applyFont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/>
    <xf numFmtId="0" fontId="4" fillId="0" borderId="0" xfId="0" applyFont="1" applyAlignment="1">
      <alignment horizontal="left" vertical="top" wrapText="1"/>
    </xf>
    <xf numFmtId="49" fontId="3" fillId="3" borderId="0" xfId="0" applyNumberFormat="1" applyFont="1" applyFill="1" applyAlignment="1" applyProtection="1">
      <alignment horizontal="left" vertical="center"/>
      <protection locked="0"/>
    </xf>
    <xf numFmtId="49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164" fontId="19" fillId="0" borderId="0" xfId="0" applyNumberFormat="1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4" fontId="5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5" fillId="4" borderId="7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3" fillId="3" borderId="0" xfId="0" applyFont="1" applyFill="1" applyAlignment="1" applyProtection="1">
      <alignment horizontal="left" vertical="center"/>
      <protection locked="0"/>
    </xf>
    <xf numFmtId="0" fontId="24" fillId="0" borderId="0" xfId="0" applyFont="1" applyAlignment="1">
      <alignment horizontal="left" vertical="center"/>
    </xf>
    <xf numFmtId="0" fontId="44" fillId="0" borderId="0" xfId="2" applyFont="1"/>
    <xf numFmtId="0" fontId="45" fillId="0" borderId="0" xfId="2" applyFont="1" applyAlignment="1">
      <alignment horizontal="center"/>
    </xf>
    <xf numFmtId="0" fontId="45" fillId="0" borderId="0" xfId="2" applyFont="1"/>
    <xf numFmtId="0" fontId="46" fillId="0" borderId="0" xfId="2" applyFont="1" applyAlignment="1">
      <alignment horizontal="left" wrapText="1"/>
    </xf>
    <xf numFmtId="0" fontId="45" fillId="0" borderId="0" xfId="2" applyFont="1" applyAlignment="1">
      <alignment horizontal="center" wrapText="1"/>
    </xf>
    <xf numFmtId="49" fontId="45" fillId="0" borderId="0" xfId="2" applyNumberFormat="1" applyFont="1" applyAlignment="1">
      <alignment horizontal="center" wrapText="1"/>
    </xf>
    <xf numFmtId="4" fontId="45" fillId="0" borderId="0" xfId="2" applyNumberFormat="1" applyFont="1" applyAlignment="1">
      <alignment horizontal="center" wrapText="1"/>
    </xf>
    <xf numFmtId="0" fontId="45" fillId="0" borderId="0" xfId="2" applyFont="1" applyAlignment="1">
      <alignment wrapText="1"/>
    </xf>
    <xf numFmtId="0" fontId="45" fillId="0" borderId="23" xfId="2" applyFont="1" applyBorder="1" applyAlignment="1">
      <alignment horizontal="center" vertical="center" wrapText="1"/>
    </xf>
    <xf numFmtId="49" fontId="45" fillId="0" borderId="23" xfId="2" applyNumberFormat="1" applyFont="1" applyBorder="1" applyAlignment="1">
      <alignment horizontal="center" vertical="center" wrapText="1"/>
    </xf>
    <xf numFmtId="4" fontId="45" fillId="0" borderId="23" xfId="2" applyNumberFormat="1" applyFont="1" applyBorder="1" applyAlignment="1">
      <alignment horizontal="center" vertical="center" wrapText="1"/>
    </xf>
    <xf numFmtId="0" fontId="45" fillId="0" borderId="23" xfId="2" applyFont="1" applyBorder="1" applyAlignment="1">
      <alignment horizontal="left" wrapText="1"/>
    </xf>
    <xf numFmtId="0" fontId="45" fillId="0" borderId="23" xfId="2" applyFont="1" applyBorder="1" applyAlignment="1">
      <alignment horizontal="center" wrapText="1"/>
    </xf>
    <xf numFmtId="49" fontId="45" fillId="0" borderId="23" xfId="2" applyNumberFormat="1" applyFont="1" applyBorder="1" applyAlignment="1">
      <alignment horizontal="center" wrapText="1"/>
    </xf>
    <xf numFmtId="4" fontId="45" fillId="0" borderId="23" xfId="2" applyNumberFormat="1" applyFont="1" applyBorder="1" applyAlignment="1">
      <alignment horizontal="center" wrapText="1"/>
    </xf>
    <xf numFmtId="0" fontId="45" fillId="0" borderId="0" xfId="2" applyFont="1" applyAlignment="1">
      <alignment horizontal="left" wrapText="1"/>
    </xf>
    <xf numFmtId="0" fontId="47" fillId="0" borderId="24" xfId="2" applyFont="1" applyBorder="1" applyAlignment="1">
      <alignment horizontal="center" vertical="center" wrapText="1"/>
    </xf>
    <xf numFmtId="0" fontId="47" fillId="0" borderId="25" xfId="2" applyFont="1" applyBorder="1" applyAlignment="1">
      <alignment horizontal="center" vertical="center" wrapText="1"/>
    </xf>
    <xf numFmtId="4" fontId="47" fillId="0" borderId="26" xfId="2" applyNumberFormat="1" applyFont="1" applyBorder="1" applyAlignment="1">
      <alignment horizontal="center" vertical="center" wrapText="1"/>
    </xf>
    <xf numFmtId="0" fontId="48" fillId="0" borderId="25" xfId="2" applyFont="1" applyBorder="1" applyAlignment="1">
      <alignment horizontal="center" vertical="center" wrapText="1"/>
    </xf>
    <xf numFmtId="4" fontId="45" fillId="0" borderId="0" xfId="2" applyNumberFormat="1" applyFont="1" applyAlignment="1">
      <alignment wrapText="1"/>
    </xf>
    <xf numFmtId="0" fontId="49" fillId="0" borderId="0" xfId="3" applyFont="1" applyAlignment="1">
      <alignment horizontal="center" vertical="center"/>
    </xf>
    <xf numFmtId="0" fontId="1" fillId="0" borderId="0" xfId="3"/>
    <xf numFmtId="0" fontId="49" fillId="0" borderId="27" xfId="3" applyFont="1" applyBorder="1" applyAlignment="1">
      <alignment horizontal="center" vertical="center"/>
    </xf>
    <xf numFmtId="0" fontId="1" fillId="0" borderId="23" xfId="3" applyBorder="1" applyAlignment="1">
      <alignment horizontal="center" vertical="center"/>
    </xf>
    <xf numFmtId="0" fontId="1" fillId="0" borderId="23" xfId="3" applyBorder="1" applyAlignment="1">
      <alignment horizontal="center" vertical="center" wrapText="1"/>
    </xf>
    <xf numFmtId="0" fontId="1" fillId="0" borderId="23" xfId="3" applyBorder="1" applyAlignment="1">
      <alignment vertical="center"/>
    </xf>
    <xf numFmtId="0" fontId="1" fillId="0" borderId="23" xfId="3" applyBorder="1" applyAlignment="1">
      <alignment vertical="center" wrapText="1"/>
    </xf>
    <xf numFmtId="4" fontId="1" fillId="0" borderId="23" xfId="3" applyNumberFormat="1" applyBorder="1" applyAlignment="1">
      <alignment vertical="center"/>
    </xf>
    <xf numFmtId="168" fontId="1" fillId="0" borderId="23" xfId="3" applyNumberFormat="1" applyBorder="1" applyAlignment="1">
      <alignment vertical="center"/>
    </xf>
    <xf numFmtId="0" fontId="1" fillId="0" borderId="0" xfId="3" applyAlignment="1">
      <alignment vertical="center"/>
    </xf>
    <xf numFmtId="4" fontId="1" fillId="0" borderId="0" xfId="3" applyNumberFormat="1" applyAlignment="1">
      <alignment vertical="center"/>
    </xf>
    <xf numFmtId="168" fontId="1" fillId="0" borderId="0" xfId="3" applyNumberFormat="1" applyAlignment="1">
      <alignment vertical="center"/>
    </xf>
    <xf numFmtId="168" fontId="42" fillId="0" borderId="0" xfId="3" applyNumberFormat="1" applyFont="1"/>
  </cellXfs>
  <cellStyles count="4">
    <cellStyle name="Hypertextové prepojenie" xfId="1" builtinId="8"/>
    <cellStyle name="Normálna" xfId="0" builtinId="0" customBuiltin="1"/>
    <cellStyle name="Normálna 2" xfId="2" xr:uid="{00F744DF-8EBD-4146-AE8C-07DD6719088D}"/>
    <cellStyle name="Normálna 3" xfId="3" xr:uid="{CD51D5F2-4DCB-407C-852F-25DD549F0553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22"/>
  <sheetViews>
    <sheetView showGridLines="0" tabSelected="1" topLeftCell="A61" workbookViewId="0">
      <selection activeCell="L90" sqref="L90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s="1" customFormat="1" ht="36.950000000000003" customHeight="1">
      <c r="AR2" s="265" t="s">
        <v>5</v>
      </c>
      <c r="AS2" s="247"/>
      <c r="AT2" s="247"/>
      <c r="AU2" s="247"/>
      <c r="AV2" s="247"/>
      <c r="AW2" s="247"/>
      <c r="AX2" s="247"/>
      <c r="AY2" s="247"/>
      <c r="AZ2" s="247"/>
      <c r="BA2" s="247"/>
      <c r="BB2" s="247"/>
      <c r="BC2" s="247"/>
      <c r="BD2" s="247"/>
      <c r="BE2" s="247"/>
      <c r="BS2" s="17" t="s">
        <v>6</v>
      </c>
      <c r="BT2" s="17" t="s">
        <v>7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7</v>
      </c>
    </row>
    <row r="4" spans="1:74" s="1" customFormat="1" ht="24.95" customHeight="1">
      <c r="B4" s="20"/>
      <c r="D4" s="21" t="s">
        <v>8</v>
      </c>
      <c r="AR4" s="20"/>
      <c r="AS4" s="22" t="s">
        <v>9</v>
      </c>
      <c r="BE4" s="23" t="s">
        <v>10</v>
      </c>
      <c r="BS4" s="17" t="s">
        <v>11</v>
      </c>
    </row>
    <row r="5" spans="1:74" s="1" customFormat="1" ht="12" customHeight="1">
      <c r="B5" s="20"/>
      <c r="D5" s="24" t="s">
        <v>12</v>
      </c>
      <c r="K5" s="246" t="s">
        <v>13</v>
      </c>
      <c r="L5" s="247"/>
      <c r="M5" s="247"/>
      <c r="N5" s="247"/>
      <c r="O5" s="247"/>
      <c r="P5" s="247"/>
      <c r="Q5" s="247"/>
      <c r="R5" s="247"/>
      <c r="S5" s="247"/>
      <c r="T5" s="247"/>
      <c r="U5" s="247"/>
      <c r="V5" s="247"/>
      <c r="W5" s="247"/>
      <c r="X5" s="247"/>
      <c r="Y5" s="247"/>
      <c r="Z5" s="247"/>
      <c r="AA5" s="247"/>
      <c r="AB5" s="247"/>
      <c r="AC5" s="247"/>
      <c r="AD5" s="247"/>
      <c r="AE5" s="247"/>
      <c r="AF5" s="247"/>
      <c r="AG5" s="247"/>
      <c r="AH5" s="247"/>
      <c r="AI5" s="247"/>
      <c r="AJ5" s="247"/>
      <c r="AK5" s="247"/>
      <c r="AL5" s="247"/>
      <c r="AM5" s="247"/>
      <c r="AN5" s="247"/>
      <c r="AO5" s="247"/>
      <c r="AR5" s="20"/>
      <c r="BE5" s="243" t="s">
        <v>14</v>
      </c>
      <c r="BS5" s="17" t="s">
        <v>6</v>
      </c>
    </row>
    <row r="6" spans="1:74" s="1" customFormat="1" ht="36.950000000000003" customHeight="1">
      <c r="B6" s="20"/>
      <c r="D6" s="26" t="s">
        <v>15</v>
      </c>
      <c r="K6" s="248" t="s">
        <v>16</v>
      </c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47"/>
      <c r="W6" s="247"/>
      <c r="X6" s="247"/>
      <c r="Y6" s="247"/>
      <c r="Z6" s="247"/>
      <c r="AA6" s="247"/>
      <c r="AB6" s="247"/>
      <c r="AC6" s="247"/>
      <c r="AD6" s="247"/>
      <c r="AE6" s="247"/>
      <c r="AF6" s="247"/>
      <c r="AG6" s="247"/>
      <c r="AH6" s="247"/>
      <c r="AI6" s="247"/>
      <c r="AJ6" s="247"/>
      <c r="AK6" s="247"/>
      <c r="AL6" s="247"/>
      <c r="AM6" s="247"/>
      <c r="AN6" s="247"/>
      <c r="AO6" s="247"/>
      <c r="AR6" s="20"/>
      <c r="BE6" s="244"/>
      <c r="BS6" s="17" t="s">
        <v>6</v>
      </c>
    </row>
    <row r="7" spans="1:74" s="1" customFormat="1" ht="12" customHeight="1">
      <c r="B7" s="20"/>
      <c r="D7" s="27" t="s">
        <v>17</v>
      </c>
      <c r="K7" s="25" t="s">
        <v>1</v>
      </c>
      <c r="AK7" s="27" t="s">
        <v>18</v>
      </c>
      <c r="AN7" s="25" t="s">
        <v>1</v>
      </c>
      <c r="AR7" s="20"/>
      <c r="BE7" s="244"/>
      <c r="BS7" s="17" t="s">
        <v>6</v>
      </c>
    </row>
    <row r="8" spans="1:74" s="1" customFormat="1" ht="12" customHeight="1">
      <c r="B8" s="20"/>
      <c r="D8" s="27" t="s">
        <v>19</v>
      </c>
      <c r="K8" s="25" t="s">
        <v>20</v>
      </c>
      <c r="AK8" s="27" t="s">
        <v>21</v>
      </c>
      <c r="AN8" s="28" t="s">
        <v>3115</v>
      </c>
      <c r="AR8" s="20"/>
      <c r="BE8" s="244"/>
      <c r="BS8" s="17" t="s">
        <v>6</v>
      </c>
    </row>
    <row r="9" spans="1:74" s="1" customFormat="1" ht="14.45" customHeight="1">
      <c r="B9" s="20"/>
      <c r="AR9" s="20"/>
      <c r="BE9" s="244"/>
      <c r="BS9" s="17" t="s">
        <v>6</v>
      </c>
    </row>
    <row r="10" spans="1:74" s="1" customFormat="1" ht="12" customHeight="1">
      <c r="B10" s="20"/>
      <c r="D10" s="27" t="s">
        <v>22</v>
      </c>
      <c r="AK10" s="27" t="s">
        <v>23</v>
      </c>
      <c r="AN10" s="25" t="s">
        <v>1</v>
      </c>
      <c r="AR10" s="20"/>
      <c r="BE10" s="244"/>
      <c r="BS10" s="17" t="s">
        <v>6</v>
      </c>
    </row>
    <row r="11" spans="1:74" s="1" customFormat="1" ht="18.399999999999999" customHeight="1">
      <c r="B11" s="20"/>
      <c r="E11" s="25" t="s">
        <v>24</v>
      </c>
      <c r="AK11" s="27" t="s">
        <v>25</v>
      </c>
      <c r="AN11" s="25" t="s">
        <v>1</v>
      </c>
      <c r="AR11" s="20"/>
      <c r="BE11" s="244"/>
      <c r="BS11" s="17" t="s">
        <v>6</v>
      </c>
    </row>
    <row r="12" spans="1:74" s="1" customFormat="1" ht="6.95" customHeight="1">
      <c r="B12" s="20"/>
      <c r="AR12" s="20"/>
      <c r="BE12" s="244"/>
      <c r="BS12" s="17" t="s">
        <v>6</v>
      </c>
    </row>
    <row r="13" spans="1:74" s="1" customFormat="1" ht="12" customHeight="1">
      <c r="B13" s="20"/>
      <c r="D13" s="27" t="s">
        <v>26</v>
      </c>
      <c r="AK13" s="27" t="s">
        <v>23</v>
      </c>
      <c r="AN13" s="29"/>
      <c r="AR13" s="20"/>
      <c r="BE13" s="244"/>
      <c r="BS13" s="17" t="s">
        <v>6</v>
      </c>
    </row>
    <row r="14" spans="1:74" ht="12.75">
      <c r="B14" s="20"/>
      <c r="E14" s="249"/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0"/>
      <c r="R14" s="250"/>
      <c r="S14" s="250"/>
      <c r="T14" s="250"/>
      <c r="U14" s="250"/>
      <c r="V14" s="250"/>
      <c r="W14" s="250"/>
      <c r="X14" s="250"/>
      <c r="Y14" s="250"/>
      <c r="Z14" s="250"/>
      <c r="AA14" s="250"/>
      <c r="AB14" s="250"/>
      <c r="AC14" s="250"/>
      <c r="AD14" s="250"/>
      <c r="AE14" s="250"/>
      <c r="AF14" s="250"/>
      <c r="AG14" s="250"/>
      <c r="AH14" s="250"/>
      <c r="AI14" s="250"/>
      <c r="AJ14" s="250"/>
      <c r="AK14" s="27" t="s">
        <v>25</v>
      </c>
      <c r="AN14" s="29"/>
      <c r="AR14" s="20"/>
      <c r="BE14" s="244"/>
      <c r="BS14" s="17" t="s">
        <v>6</v>
      </c>
    </row>
    <row r="15" spans="1:74" s="1" customFormat="1" ht="6.95" customHeight="1">
      <c r="B15" s="20"/>
      <c r="AR15" s="20"/>
      <c r="BE15" s="244"/>
      <c r="BS15" s="17" t="s">
        <v>3</v>
      </c>
    </row>
    <row r="16" spans="1:74" s="1" customFormat="1" ht="12" customHeight="1">
      <c r="B16" s="20"/>
      <c r="D16" s="27" t="s">
        <v>27</v>
      </c>
      <c r="AK16" s="27" t="s">
        <v>23</v>
      </c>
      <c r="AN16" s="25" t="s">
        <v>1</v>
      </c>
      <c r="AR16" s="20"/>
      <c r="BE16" s="244"/>
      <c r="BS16" s="17" t="s">
        <v>3</v>
      </c>
    </row>
    <row r="17" spans="1:71" s="1" customFormat="1" ht="18.399999999999999" customHeight="1">
      <c r="B17" s="20"/>
      <c r="E17" s="25" t="s">
        <v>28</v>
      </c>
      <c r="AK17" s="27" t="s">
        <v>25</v>
      </c>
      <c r="AN17" s="25" t="s">
        <v>1</v>
      </c>
      <c r="AR17" s="20"/>
      <c r="BE17" s="244"/>
      <c r="BS17" s="17" t="s">
        <v>29</v>
      </c>
    </row>
    <row r="18" spans="1:71" s="1" customFormat="1" ht="6.95" customHeight="1">
      <c r="B18" s="20"/>
      <c r="AR18" s="20"/>
      <c r="BE18" s="244"/>
      <c r="BS18" s="17" t="s">
        <v>6</v>
      </c>
    </row>
    <row r="19" spans="1:71" s="1" customFormat="1" ht="12" customHeight="1">
      <c r="B19" s="20"/>
      <c r="D19" s="27" t="s">
        <v>30</v>
      </c>
      <c r="AK19" s="27" t="s">
        <v>23</v>
      </c>
      <c r="AN19" s="25" t="s">
        <v>1</v>
      </c>
      <c r="AR19" s="20"/>
      <c r="BE19" s="244"/>
      <c r="BS19" s="17" t="s">
        <v>6</v>
      </c>
    </row>
    <row r="20" spans="1:71" s="1" customFormat="1" ht="18.399999999999999" customHeight="1">
      <c r="B20" s="20"/>
      <c r="E20" s="25" t="s">
        <v>31</v>
      </c>
      <c r="AK20" s="27" t="s">
        <v>25</v>
      </c>
      <c r="AN20" s="25" t="s">
        <v>1</v>
      </c>
      <c r="AR20" s="20"/>
      <c r="BE20" s="244"/>
      <c r="BS20" s="17" t="s">
        <v>29</v>
      </c>
    </row>
    <row r="21" spans="1:71" s="1" customFormat="1" ht="6.95" customHeight="1">
      <c r="B21" s="20"/>
      <c r="AR21" s="20"/>
      <c r="BE21" s="244"/>
    </row>
    <row r="22" spans="1:71" s="1" customFormat="1" ht="12" customHeight="1">
      <c r="B22" s="20"/>
      <c r="D22" s="27" t="s">
        <v>32</v>
      </c>
      <c r="AR22" s="20"/>
      <c r="BE22" s="244"/>
    </row>
    <row r="23" spans="1:71" s="1" customFormat="1" ht="16.5" customHeight="1">
      <c r="B23" s="20"/>
      <c r="E23" s="251" t="s">
        <v>1</v>
      </c>
      <c r="F23" s="251"/>
      <c r="G23" s="251"/>
      <c r="H23" s="251"/>
      <c r="I23" s="251"/>
      <c r="J23" s="251"/>
      <c r="K23" s="251"/>
      <c r="L23" s="251"/>
      <c r="M23" s="251"/>
      <c r="N23" s="251"/>
      <c r="O23" s="251"/>
      <c r="P23" s="251"/>
      <c r="Q23" s="251"/>
      <c r="R23" s="251"/>
      <c r="S23" s="251"/>
      <c r="T23" s="251"/>
      <c r="U23" s="251"/>
      <c r="V23" s="251"/>
      <c r="W23" s="251"/>
      <c r="X23" s="251"/>
      <c r="Y23" s="251"/>
      <c r="Z23" s="251"/>
      <c r="AA23" s="251"/>
      <c r="AB23" s="251"/>
      <c r="AC23" s="251"/>
      <c r="AD23" s="251"/>
      <c r="AE23" s="251"/>
      <c r="AF23" s="251"/>
      <c r="AG23" s="251"/>
      <c r="AH23" s="251"/>
      <c r="AI23" s="251"/>
      <c r="AJ23" s="251"/>
      <c r="AK23" s="251"/>
      <c r="AL23" s="251"/>
      <c r="AM23" s="251"/>
      <c r="AN23" s="251"/>
      <c r="AR23" s="20"/>
      <c r="BE23" s="244"/>
    </row>
    <row r="24" spans="1:71" s="1" customFormat="1" ht="6.95" customHeight="1">
      <c r="B24" s="20"/>
      <c r="AR24" s="20"/>
      <c r="BE24" s="244"/>
    </row>
    <row r="25" spans="1:71" s="1" customFormat="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44"/>
    </row>
    <row r="26" spans="1:71" s="2" customFormat="1" ht="25.9" customHeight="1">
      <c r="A26" s="32"/>
      <c r="B26" s="33"/>
      <c r="C26" s="32"/>
      <c r="D26" s="34" t="s">
        <v>33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52">
        <f>ROUND(AG94,2)</f>
        <v>0</v>
      </c>
      <c r="AL26" s="253"/>
      <c r="AM26" s="253"/>
      <c r="AN26" s="253"/>
      <c r="AO26" s="253"/>
      <c r="AP26" s="32"/>
      <c r="AQ26" s="32"/>
      <c r="AR26" s="33"/>
      <c r="BE26" s="244"/>
    </row>
    <row r="27" spans="1:71" s="2" customFormat="1" ht="6.95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3"/>
      <c r="BE27" s="244"/>
    </row>
    <row r="28" spans="1:71" s="2" customFormat="1" ht="12.75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254" t="s">
        <v>34</v>
      </c>
      <c r="M28" s="254"/>
      <c r="N28" s="254"/>
      <c r="O28" s="254"/>
      <c r="P28" s="254"/>
      <c r="Q28" s="32"/>
      <c r="R28" s="32"/>
      <c r="S28" s="32"/>
      <c r="T28" s="32"/>
      <c r="U28" s="32"/>
      <c r="V28" s="32"/>
      <c r="W28" s="254" t="s">
        <v>35</v>
      </c>
      <c r="X28" s="254"/>
      <c r="Y28" s="254"/>
      <c r="Z28" s="254"/>
      <c r="AA28" s="254"/>
      <c r="AB28" s="254"/>
      <c r="AC28" s="254"/>
      <c r="AD28" s="254"/>
      <c r="AE28" s="254"/>
      <c r="AF28" s="32"/>
      <c r="AG28" s="32"/>
      <c r="AH28" s="32"/>
      <c r="AI28" s="32"/>
      <c r="AJ28" s="32"/>
      <c r="AK28" s="254" t="s">
        <v>36</v>
      </c>
      <c r="AL28" s="254"/>
      <c r="AM28" s="254"/>
      <c r="AN28" s="254"/>
      <c r="AO28" s="254"/>
      <c r="AP28" s="32"/>
      <c r="AQ28" s="32"/>
      <c r="AR28" s="33"/>
      <c r="BE28" s="244"/>
    </row>
    <row r="29" spans="1:71" s="3" customFormat="1" ht="14.45" customHeight="1">
      <c r="B29" s="37"/>
      <c r="D29" s="27" t="s">
        <v>37</v>
      </c>
      <c r="F29" s="38" t="s">
        <v>38</v>
      </c>
      <c r="L29" s="257">
        <v>0.2</v>
      </c>
      <c r="M29" s="256"/>
      <c r="N29" s="256"/>
      <c r="O29" s="256"/>
      <c r="P29" s="256"/>
      <c r="Q29" s="39"/>
      <c r="R29" s="39"/>
      <c r="S29" s="39"/>
      <c r="T29" s="39"/>
      <c r="U29" s="39"/>
      <c r="V29" s="39"/>
      <c r="W29" s="255">
        <f>ROUND(AZ94, 2)</f>
        <v>0</v>
      </c>
      <c r="X29" s="256"/>
      <c r="Y29" s="256"/>
      <c r="Z29" s="256"/>
      <c r="AA29" s="256"/>
      <c r="AB29" s="256"/>
      <c r="AC29" s="256"/>
      <c r="AD29" s="256"/>
      <c r="AE29" s="256"/>
      <c r="AF29" s="39"/>
      <c r="AG29" s="39"/>
      <c r="AH29" s="39"/>
      <c r="AI29" s="39"/>
      <c r="AJ29" s="39"/>
      <c r="AK29" s="255">
        <f>ROUND(AV94, 2)</f>
        <v>0</v>
      </c>
      <c r="AL29" s="256"/>
      <c r="AM29" s="256"/>
      <c r="AN29" s="256"/>
      <c r="AO29" s="256"/>
      <c r="AP29" s="39"/>
      <c r="AQ29" s="39"/>
      <c r="AR29" s="40"/>
      <c r="AS29" s="39"/>
      <c r="AT29" s="39"/>
      <c r="AU29" s="39"/>
      <c r="AV29" s="39"/>
      <c r="AW29" s="39"/>
      <c r="AX29" s="39"/>
      <c r="AY29" s="39"/>
      <c r="AZ29" s="39"/>
      <c r="BE29" s="245"/>
    </row>
    <row r="30" spans="1:71" s="3" customFormat="1" ht="14.45" customHeight="1">
      <c r="B30" s="37"/>
      <c r="F30" s="38" t="s">
        <v>39</v>
      </c>
      <c r="L30" s="257">
        <v>0.2</v>
      </c>
      <c r="M30" s="256"/>
      <c r="N30" s="256"/>
      <c r="O30" s="256"/>
      <c r="P30" s="256"/>
      <c r="Q30" s="39"/>
      <c r="R30" s="39"/>
      <c r="S30" s="39"/>
      <c r="T30" s="39"/>
      <c r="U30" s="39"/>
      <c r="V30" s="39"/>
      <c r="W30" s="255">
        <f>ROUND(BA94, 2)</f>
        <v>0</v>
      </c>
      <c r="X30" s="256"/>
      <c r="Y30" s="256"/>
      <c r="Z30" s="256"/>
      <c r="AA30" s="256"/>
      <c r="AB30" s="256"/>
      <c r="AC30" s="256"/>
      <c r="AD30" s="256"/>
      <c r="AE30" s="256"/>
      <c r="AF30" s="39"/>
      <c r="AG30" s="39"/>
      <c r="AH30" s="39"/>
      <c r="AI30" s="39"/>
      <c r="AJ30" s="39"/>
      <c r="AK30" s="255">
        <f>ROUND(AW94, 2)</f>
        <v>0</v>
      </c>
      <c r="AL30" s="256"/>
      <c r="AM30" s="256"/>
      <c r="AN30" s="256"/>
      <c r="AO30" s="256"/>
      <c r="AP30" s="39"/>
      <c r="AQ30" s="39"/>
      <c r="AR30" s="40"/>
      <c r="AS30" s="39"/>
      <c r="AT30" s="39"/>
      <c r="AU30" s="39"/>
      <c r="AV30" s="39"/>
      <c r="AW30" s="39"/>
      <c r="AX30" s="39"/>
      <c r="AY30" s="39"/>
      <c r="AZ30" s="39"/>
      <c r="BE30" s="245"/>
    </row>
    <row r="31" spans="1:71" s="3" customFormat="1" ht="14.45" hidden="1" customHeight="1">
      <c r="B31" s="37"/>
      <c r="F31" s="27" t="s">
        <v>40</v>
      </c>
      <c r="L31" s="260">
        <v>0.2</v>
      </c>
      <c r="M31" s="259"/>
      <c r="N31" s="259"/>
      <c r="O31" s="259"/>
      <c r="P31" s="259"/>
      <c r="W31" s="258">
        <f>ROUND(BB94, 2)</f>
        <v>0</v>
      </c>
      <c r="X31" s="259"/>
      <c r="Y31" s="259"/>
      <c r="Z31" s="259"/>
      <c r="AA31" s="259"/>
      <c r="AB31" s="259"/>
      <c r="AC31" s="259"/>
      <c r="AD31" s="259"/>
      <c r="AE31" s="259"/>
      <c r="AK31" s="258">
        <v>0</v>
      </c>
      <c r="AL31" s="259"/>
      <c r="AM31" s="259"/>
      <c r="AN31" s="259"/>
      <c r="AO31" s="259"/>
      <c r="AR31" s="37"/>
      <c r="BE31" s="245"/>
    </row>
    <row r="32" spans="1:71" s="3" customFormat="1" ht="14.45" hidden="1" customHeight="1">
      <c r="B32" s="37"/>
      <c r="F32" s="27" t="s">
        <v>41</v>
      </c>
      <c r="L32" s="260">
        <v>0.2</v>
      </c>
      <c r="M32" s="259"/>
      <c r="N32" s="259"/>
      <c r="O32" s="259"/>
      <c r="P32" s="259"/>
      <c r="W32" s="258">
        <f>ROUND(BC94, 2)</f>
        <v>0</v>
      </c>
      <c r="X32" s="259"/>
      <c r="Y32" s="259"/>
      <c r="Z32" s="259"/>
      <c r="AA32" s="259"/>
      <c r="AB32" s="259"/>
      <c r="AC32" s="259"/>
      <c r="AD32" s="259"/>
      <c r="AE32" s="259"/>
      <c r="AK32" s="258">
        <v>0</v>
      </c>
      <c r="AL32" s="259"/>
      <c r="AM32" s="259"/>
      <c r="AN32" s="259"/>
      <c r="AO32" s="259"/>
      <c r="AR32" s="37"/>
      <c r="BE32" s="245"/>
    </row>
    <row r="33" spans="1:57" s="3" customFormat="1" ht="14.45" hidden="1" customHeight="1">
      <c r="B33" s="37"/>
      <c r="F33" s="38" t="s">
        <v>42</v>
      </c>
      <c r="L33" s="257">
        <v>0</v>
      </c>
      <c r="M33" s="256"/>
      <c r="N33" s="256"/>
      <c r="O33" s="256"/>
      <c r="P33" s="256"/>
      <c r="Q33" s="39"/>
      <c r="R33" s="39"/>
      <c r="S33" s="39"/>
      <c r="T33" s="39"/>
      <c r="U33" s="39"/>
      <c r="V33" s="39"/>
      <c r="W33" s="255">
        <f>ROUND(BD94, 2)</f>
        <v>0</v>
      </c>
      <c r="X33" s="256"/>
      <c r="Y33" s="256"/>
      <c r="Z33" s="256"/>
      <c r="AA33" s="256"/>
      <c r="AB33" s="256"/>
      <c r="AC33" s="256"/>
      <c r="AD33" s="256"/>
      <c r="AE33" s="256"/>
      <c r="AF33" s="39"/>
      <c r="AG33" s="39"/>
      <c r="AH33" s="39"/>
      <c r="AI33" s="39"/>
      <c r="AJ33" s="39"/>
      <c r="AK33" s="255">
        <v>0</v>
      </c>
      <c r="AL33" s="256"/>
      <c r="AM33" s="256"/>
      <c r="AN33" s="256"/>
      <c r="AO33" s="256"/>
      <c r="AP33" s="39"/>
      <c r="AQ33" s="39"/>
      <c r="AR33" s="40"/>
      <c r="AS33" s="39"/>
      <c r="AT33" s="39"/>
      <c r="AU33" s="39"/>
      <c r="AV33" s="39"/>
      <c r="AW33" s="39"/>
      <c r="AX33" s="39"/>
      <c r="AY33" s="39"/>
      <c r="AZ33" s="39"/>
      <c r="BE33" s="245"/>
    </row>
    <row r="34" spans="1:57" s="2" customFormat="1" ht="6.95" customHeight="1">
      <c r="A34" s="32"/>
      <c r="B34" s="33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3"/>
      <c r="BE34" s="244"/>
    </row>
    <row r="35" spans="1:57" s="2" customFormat="1" ht="25.9" customHeight="1">
      <c r="A35" s="32"/>
      <c r="B35" s="33"/>
      <c r="C35" s="41"/>
      <c r="D35" s="42" t="s">
        <v>43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4" t="s">
        <v>44</v>
      </c>
      <c r="U35" s="43"/>
      <c r="V35" s="43"/>
      <c r="W35" s="43"/>
      <c r="X35" s="264" t="s">
        <v>45</v>
      </c>
      <c r="Y35" s="262"/>
      <c r="Z35" s="262"/>
      <c r="AA35" s="262"/>
      <c r="AB35" s="262"/>
      <c r="AC35" s="43"/>
      <c r="AD35" s="43"/>
      <c r="AE35" s="43"/>
      <c r="AF35" s="43"/>
      <c r="AG35" s="43"/>
      <c r="AH35" s="43"/>
      <c r="AI35" s="43"/>
      <c r="AJ35" s="43"/>
      <c r="AK35" s="261">
        <f>SUM(AK26:AK33)</f>
        <v>0</v>
      </c>
      <c r="AL35" s="262"/>
      <c r="AM35" s="262"/>
      <c r="AN35" s="262"/>
      <c r="AO35" s="263"/>
      <c r="AP35" s="41"/>
      <c r="AQ35" s="41"/>
      <c r="AR35" s="33"/>
      <c r="BE35" s="32"/>
    </row>
    <row r="36" spans="1:57" s="2" customFormat="1" ht="6.95" customHeight="1">
      <c r="A36" s="32"/>
      <c r="B36" s="33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3"/>
      <c r="BE36" s="32"/>
    </row>
    <row r="37" spans="1:57" s="2" customFormat="1" ht="14.45" customHeight="1">
      <c r="A37" s="32"/>
      <c r="B37" s="33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3"/>
      <c r="BE37" s="32"/>
    </row>
    <row r="38" spans="1:57" s="1" customFormat="1" ht="14.45" customHeight="1">
      <c r="B38" s="20"/>
      <c r="AR38" s="20"/>
    </row>
    <row r="39" spans="1:57" s="1" customFormat="1" ht="14.45" customHeight="1">
      <c r="B39" s="20"/>
      <c r="AR39" s="20"/>
    </row>
    <row r="40" spans="1:57" s="1" customFormat="1" ht="14.45" customHeight="1">
      <c r="B40" s="20"/>
      <c r="AR40" s="20"/>
    </row>
    <row r="41" spans="1:57" s="1" customFormat="1" ht="14.45" customHeight="1">
      <c r="B41" s="20"/>
      <c r="AR41" s="20"/>
    </row>
    <row r="42" spans="1:57" s="1" customFormat="1" ht="14.45" customHeight="1">
      <c r="B42" s="20"/>
      <c r="AR42" s="20"/>
    </row>
    <row r="43" spans="1:57" s="1" customFormat="1" ht="14.45" customHeight="1">
      <c r="B43" s="20"/>
      <c r="AR43" s="20"/>
    </row>
    <row r="44" spans="1:57" s="1" customFormat="1" ht="14.45" customHeight="1">
      <c r="B44" s="20"/>
      <c r="AR44" s="20"/>
    </row>
    <row r="45" spans="1:57" s="1" customFormat="1" ht="14.45" customHeight="1">
      <c r="B45" s="20"/>
      <c r="AR45" s="20"/>
    </row>
    <row r="46" spans="1:57" s="1" customFormat="1" ht="14.45" customHeight="1">
      <c r="B46" s="20"/>
      <c r="AR46" s="20"/>
    </row>
    <row r="47" spans="1:57" s="1" customFormat="1" ht="14.45" customHeight="1">
      <c r="B47" s="20"/>
      <c r="AR47" s="20"/>
    </row>
    <row r="48" spans="1:57" s="1" customFormat="1" ht="14.45" customHeight="1">
      <c r="B48" s="20"/>
      <c r="AR48" s="20"/>
    </row>
    <row r="49" spans="1:57" s="2" customFormat="1" ht="14.45" customHeight="1">
      <c r="B49" s="45"/>
      <c r="D49" s="46" t="s">
        <v>46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6" t="s">
        <v>47</v>
      </c>
      <c r="AI49" s="47"/>
      <c r="AJ49" s="47"/>
      <c r="AK49" s="47"/>
      <c r="AL49" s="47"/>
      <c r="AM49" s="47"/>
      <c r="AN49" s="47"/>
      <c r="AO49" s="47"/>
      <c r="AR49" s="45"/>
    </row>
    <row r="50" spans="1:57" ht="11.25">
      <c r="B50" s="20"/>
      <c r="AR50" s="20"/>
    </row>
    <row r="51" spans="1:57" ht="11.25">
      <c r="B51" s="20"/>
      <c r="AR51" s="20"/>
    </row>
    <row r="52" spans="1:57" ht="11.25">
      <c r="B52" s="20"/>
      <c r="AR52" s="20"/>
    </row>
    <row r="53" spans="1:57" ht="11.25">
      <c r="B53" s="20"/>
      <c r="AR53" s="20"/>
    </row>
    <row r="54" spans="1:57" ht="11.25">
      <c r="B54" s="20"/>
      <c r="AR54" s="20"/>
    </row>
    <row r="55" spans="1:57" ht="11.25">
      <c r="B55" s="20"/>
      <c r="AR55" s="20"/>
    </row>
    <row r="56" spans="1:57" ht="11.25">
      <c r="B56" s="20"/>
      <c r="AR56" s="20"/>
    </row>
    <row r="57" spans="1:57" ht="11.25">
      <c r="B57" s="20"/>
      <c r="AR57" s="20"/>
    </row>
    <row r="58" spans="1:57" ht="11.25">
      <c r="B58" s="20"/>
      <c r="AR58" s="20"/>
    </row>
    <row r="59" spans="1:57" ht="11.25">
      <c r="B59" s="20"/>
      <c r="AR59" s="20"/>
    </row>
    <row r="60" spans="1:57" s="2" customFormat="1" ht="12.75">
      <c r="A60" s="32"/>
      <c r="B60" s="33"/>
      <c r="C60" s="32"/>
      <c r="D60" s="48" t="s">
        <v>48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48" t="s">
        <v>49</v>
      </c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48" t="s">
        <v>48</v>
      </c>
      <c r="AI60" s="35"/>
      <c r="AJ60" s="35"/>
      <c r="AK60" s="35"/>
      <c r="AL60" s="35"/>
      <c r="AM60" s="48" t="s">
        <v>49</v>
      </c>
      <c r="AN60" s="35"/>
      <c r="AO60" s="35"/>
      <c r="AP60" s="32"/>
      <c r="AQ60" s="32"/>
      <c r="AR60" s="33"/>
      <c r="BE60" s="32"/>
    </row>
    <row r="61" spans="1:57" ht="11.25">
      <c r="B61" s="20"/>
      <c r="AR61" s="20"/>
    </row>
    <row r="62" spans="1:57" ht="11.25">
      <c r="B62" s="20"/>
      <c r="AR62" s="20"/>
    </row>
    <row r="63" spans="1:57" ht="11.25">
      <c r="B63" s="20"/>
      <c r="AR63" s="20"/>
    </row>
    <row r="64" spans="1:57" s="2" customFormat="1" ht="12.75">
      <c r="A64" s="32"/>
      <c r="B64" s="33"/>
      <c r="C64" s="32"/>
      <c r="D64" s="46" t="s">
        <v>50</v>
      </c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6" t="s">
        <v>51</v>
      </c>
      <c r="AI64" s="49"/>
      <c r="AJ64" s="49"/>
      <c r="AK64" s="49"/>
      <c r="AL64" s="49"/>
      <c r="AM64" s="49"/>
      <c r="AN64" s="49"/>
      <c r="AO64" s="49"/>
      <c r="AP64" s="32"/>
      <c r="AQ64" s="32"/>
      <c r="AR64" s="33"/>
      <c r="BE64" s="32"/>
    </row>
    <row r="65" spans="1:57" ht="11.25">
      <c r="B65" s="20"/>
      <c r="AR65" s="20"/>
    </row>
    <row r="66" spans="1:57" ht="11.25">
      <c r="B66" s="20"/>
      <c r="AR66" s="20"/>
    </row>
    <row r="67" spans="1:57" ht="11.25">
      <c r="B67" s="20"/>
      <c r="AR67" s="20"/>
    </row>
    <row r="68" spans="1:57" ht="11.25">
      <c r="B68" s="20"/>
      <c r="AR68" s="20"/>
    </row>
    <row r="69" spans="1:57" ht="11.25">
      <c r="B69" s="20"/>
      <c r="AR69" s="20"/>
    </row>
    <row r="70" spans="1:57" ht="11.25">
      <c r="B70" s="20"/>
      <c r="AR70" s="20"/>
    </row>
    <row r="71" spans="1:57" ht="11.25">
      <c r="B71" s="20"/>
      <c r="AR71" s="20"/>
    </row>
    <row r="72" spans="1:57" ht="11.25">
      <c r="B72" s="20"/>
      <c r="AR72" s="20"/>
    </row>
    <row r="73" spans="1:57" ht="11.25">
      <c r="B73" s="20"/>
      <c r="AR73" s="20"/>
    </row>
    <row r="74" spans="1:57" ht="11.25">
      <c r="B74" s="20"/>
      <c r="AR74" s="20"/>
    </row>
    <row r="75" spans="1:57" s="2" customFormat="1" ht="12.75">
      <c r="A75" s="32"/>
      <c r="B75" s="33"/>
      <c r="C75" s="32"/>
      <c r="D75" s="48" t="s">
        <v>48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48" t="s">
        <v>49</v>
      </c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48" t="s">
        <v>48</v>
      </c>
      <c r="AI75" s="35"/>
      <c r="AJ75" s="35"/>
      <c r="AK75" s="35"/>
      <c r="AL75" s="35"/>
      <c r="AM75" s="48" t="s">
        <v>49</v>
      </c>
      <c r="AN75" s="35"/>
      <c r="AO75" s="35"/>
      <c r="AP75" s="32"/>
      <c r="AQ75" s="32"/>
      <c r="AR75" s="33"/>
      <c r="BE75" s="32"/>
    </row>
    <row r="76" spans="1:57" s="2" customFormat="1" ht="11.25">
      <c r="A76" s="32"/>
      <c r="B76" s="33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3"/>
      <c r="BE76" s="32"/>
    </row>
    <row r="77" spans="1:57" s="2" customFormat="1" ht="6.95" customHeight="1">
      <c r="A77" s="32"/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33"/>
      <c r="BE77" s="32"/>
    </row>
    <row r="81" spans="1:91" s="2" customFormat="1" ht="6.95" customHeight="1">
      <c r="A81" s="32"/>
      <c r="B81" s="52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53"/>
      <c r="AP81" s="53"/>
      <c r="AQ81" s="53"/>
      <c r="AR81" s="33"/>
      <c r="BE81" s="32"/>
    </row>
    <row r="82" spans="1:91" s="2" customFormat="1" ht="24.95" customHeight="1">
      <c r="A82" s="32"/>
      <c r="B82" s="33"/>
      <c r="C82" s="21" t="s">
        <v>52</v>
      </c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3"/>
      <c r="BE82" s="32"/>
    </row>
    <row r="83" spans="1:9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3"/>
      <c r="BE83" s="32"/>
    </row>
    <row r="84" spans="1:91" s="4" customFormat="1" ht="12" customHeight="1">
      <c r="B84" s="54"/>
      <c r="C84" s="27" t="s">
        <v>12</v>
      </c>
      <c r="L84" s="4" t="str">
        <f>K5</f>
        <v>R_22028</v>
      </c>
      <c r="AR84" s="54"/>
    </row>
    <row r="85" spans="1:91" s="5" customFormat="1" ht="36.950000000000003" customHeight="1">
      <c r="B85" s="55"/>
      <c r="C85" s="56" t="s">
        <v>15</v>
      </c>
      <c r="L85" s="227" t="str">
        <f>K6</f>
        <v>Prístavba materskej škôlky v meste Podolínec</v>
      </c>
      <c r="M85" s="228"/>
      <c r="N85" s="228"/>
      <c r="O85" s="228"/>
      <c r="P85" s="228"/>
      <c r="Q85" s="228"/>
      <c r="R85" s="228"/>
      <c r="S85" s="228"/>
      <c r="T85" s="228"/>
      <c r="U85" s="228"/>
      <c r="V85" s="228"/>
      <c r="W85" s="228"/>
      <c r="X85" s="228"/>
      <c r="Y85" s="228"/>
      <c r="Z85" s="228"/>
      <c r="AA85" s="228"/>
      <c r="AB85" s="228"/>
      <c r="AC85" s="228"/>
      <c r="AD85" s="228"/>
      <c r="AE85" s="228"/>
      <c r="AF85" s="228"/>
      <c r="AG85" s="228"/>
      <c r="AH85" s="228"/>
      <c r="AI85" s="228"/>
      <c r="AJ85" s="228"/>
      <c r="AK85" s="228"/>
      <c r="AL85" s="228"/>
      <c r="AM85" s="228"/>
      <c r="AN85" s="228"/>
      <c r="AO85" s="228"/>
      <c r="AR85" s="55"/>
    </row>
    <row r="86" spans="1:91" s="2" customFormat="1" ht="6.95" customHeight="1">
      <c r="A86" s="32"/>
      <c r="B86" s="33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3"/>
      <c r="BE86" s="32"/>
    </row>
    <row r="87" spans="1:91" s="2" customFormat="1" ht="12" customHeight="1">
      <c r="A87" s="32"/>
      <c r="B87" s="33"/>
      <c r="C87" s="27" t="s">
        <v>19</v>
      </c>
      <c r="D87" s="32"/>
      <c r="E87" s="32"/>
      <c r="F87" s="32"/>
      <c r="G87" s="32"/>
      <c r="H87" s="32"/>
      <c r="I87" s="32"/>
      <c r="J87" s="32"/>
      <c r="K87" s="32"/>
      <c r="L87" s="57" t="str">
        <f>IF(K8="","",K8)</f>
        <v>Podolínec</v>
      </c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27" t="s">
        <v>21</v>
      </c>
      <c r="AJ87" s="32"/>
      <c r="AK87" s="32"/>
      <c r="AL87" s="32"/>
      <c r="AM87" s="232" t="str">
        <f>IF(AN8= "","",AN8)</f>
        <v>05_2022</v>
      </c>
      <c r="AN87" s="232"/>
      <c r="AO87" s="32"/>
      <c r="AP87" s="32"/>
      <c r="AQ87" s="32"/>
      <c r="AR87" s="33"/>
      <c r="BE87" s="32"/>
    </row>
    <row r="88" spans="1:91" s="2" customFormat="1" ht="6.95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3"/>
      <c r="BE88" s="32"/>
    </row>
    <row r="89" spans="1:91" s="2" customFormat="1" ht="15.2" customHeight="1">
      <c r="A89" s="32"/>
      <c r="B89" s="33"/>
      <c r="C89" s="27" t="s">
        <v>22</v>
      </c>
      <c r="D89" s="32"/>
      <c r="E89" s="32"/>
      <c r="F89" s="32"/>
      <c r="G89" s="32"/>
      <c r="H89" s="32"/>
      <c r="I89" s="32"/>
      <c r="J89" s="32"/>
      <c r="K89" s="32"/>
      <c r="L89" s="4" t="str">
        <f>IF(E11= "","",E11)</f>
        <v>Mesto Podolínec</v>
      </c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27" t="s">
        <v>27</v>
      </c>
      <c r="AJ89" s="32"/>
      <c r="AK89" s="32"/>
      <c r="AL89" s="32"/>
      <c r="AM89" s="233" t="str">
        <f>IF(E17="","",E17)</f>
        <v>AIP projekt s.r.o.</v>
      </c>
      <c r="AN89" s="234"/>
      <c r="AO89" s="234"/>
      <c r="AP89" s="234"/>
      <c r="AQ89" s="32"/>
      <c r="AR89" s="33"/>
      <c r="AS89" s="235" t="s">
        <v>53</v>
      </c>
      <c r="AT89" s="236"/>
      <c r="AU89" s="59"/>
      <c r="AV89" s="59"/>
      <c r="AW89" s="59"/>
      <c r="AX89" s="59"/>
      <c r="AY89" s="59"/>
      <c r="AZ89" s="59"/>
      <c r="BA89" s="59"/>
      <c r="BB89" s="59"/>
      <c r="BC89" s="59"/>
      <c r="BD89" s="60"/>
      <c r="BE89" s="32"/>
    </row>
    <row r="90" spans="1:91" s="2" customFormat="1" ht="15.2" customHeight="1">
      <c r="A90" s="32"/>
      <c r="B90" s="33"/>
      <c r="C90" s="27" t="s">
        <v>26</v>
      </c>
      <c r="D90" s="32"/>
      <c r="E90" s="32"/>
      <c r="F90" s="32"/>
      <c r="G90" s="32"/>
      <c r="H90" s="32"/>
      <c r="I90" s="32"/>
      <c r="J90" s="32"/>
      <c r="K90" s="32"/>
      <c r="L90" s="4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27" t="s">
        <v>30</v>
      </c>
      <c r="AJ90" s="32"/>
      <c r="AK90" s="32"/>
      <c r="AL90" s="32"/>
      <c r="AM90" s="233" t="str">
        <f>IF(E20="","",E20)</f>
        <v xml:space="preserve"> </v>
      </c>
      <c r="AN90" s="234"/>
      <c r="AO90" s="234"/>
      <c r="AP90" s="234"/>
      <c r="AQ90" s="32"/>
      <c r="AR90" s="33"/>
      <c r="AS90" s="237"/>
      <c r="AT90" s="238"/>
      <c r="AU90" s="61"/>
      <c r="AV90" s="61"/>
      <c r="AW90" s="61"/>
      <c r="AX90" s="61"/>
      <c r="AY90" s="61"/>
      <c r="AZ90" s="61"/>
      <c r="BA90" s="61"/>
      <c r="BB90" s="61"/>
      <c r="BC90" s="61"/>
      <c r="BD90" s="62"/>
      <c r="BE90" s="32"/>
    </row>
    <row r="91" spans="1:91" s="2" customFormat="1" ht="10.9" customHeight="1">
      <c r="A91" s="32"/>
      <c r="B91" s="33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3"/>
      <c r="AS91" s="237"/>
      <c r="AT91" s="238"/>
      <c r="AU91" s="61"/>
      <c r="AV91" s="61"/>
      <c r="AW91" s="61"/>
      <c r="AX91" s="61"/>
      <c r="AY91" s="61"/>
      <c r="AZ91" s="61"/>
      <c r="BA91" s="61"/>
      <c r="BB91" s="61"/>
      <c r="BC91" s="61"/>
      <c r="BD91" s="62"/>
      <c r="BE91" s="32"/>
    </row>
    <row r="92" spans="1:91" s="2" customFormat="1" ht="29.25" customHeight="1">
      <c r="A92" s="32"/>
      <c r="B92" s="33"/>
      <c r="C92" s="231" t="s">
        <v>54</v>
      </c>
      <c r="D92" s="230"/>
      <c r="E92" s="230"/>
      <c r="F92" s="230"/>
      <c r="G92" s="230"/>
      <c r="H92" s="63"/>
      <c r="I92" s="229" t="s">
        <v>55</v>
      </c>
      <c r="J92" s="230"/>
      <c r="K92" s="230"/>
      <c r="L92" s="230"/>
      <c r="M92" s="230"/>
      <c r="N92" s="230"/>
      <c r="O92" s="230"/>
      <c r="P92" s="230"/>
      <c r="Q92" s="230"/>
      <c r="R92" s="230"/>
      <c r="S92" s="230"/>
      <c r="T92" s="230"/>
      <c r="U92" s="230"/>
      <c r="V92" s="230"/>
      <c r="W92" s="230"/>
      <c r="X92" s="230"/>
      <c r="Y92" s="230"/>
      <c r="Z92" s="230"/>
      <c r="AA92" s="230"/>
      <c r="AB92" s="230"/>
      <c r="AC92" s="230"/>
      <c r="AD92" s="230"/>
      <c r="AE92" s="230"/>
      <c r="AF92" s="230"/>
      <c r="AG92" s="239" t="s">
        <v>56</v>
      </c>
      <c r="AH92" s="230"/>
      <c r="AI92" s="230"/>
      <c r="AJ92" s="230"/>
      <c r="AK92" s="230"/>
      <c r="AL92" s="230"/>
      <c r="AM92" s="230"/>
      <c r="AN92" s="229" t="s">
        <v>57</v>
      </c>
      <c r="AO92" s="230"/>
      <c r="AP92" s="240"/>
      <c r="AQ92" s="64" t="s">
        <v>58</v>
      </c>
      <c r="AR92" s="33"/>
      <c r="AS92" s="65" t="s">
        <v>59</v>
      </c>
      <c r="AT92" s="66" t="s">
        <v>60</v>
      </c>
      <c r="AU92" s="66" t="s">
        <v>61</v>
      </c>
      <c r="AV92" s="66" t="s">
        <v>62</v>
      </c>
      <c r="AW92" s="66" t="s">
        <v>63</v>
      </c>
      <c r="AX92" s="66" t="s">
        <v>64</v>
      </c>
      <c r="AY92" s="66" t="s">
        <v>65</v>
      </c>
      <c r="AZ92" s="66" t="s">
        <v>66</v>
      </c>
      <c r="BA92" s="66" t="s">
        <v>67</v>
      </c>
      <c r="BB92" s="66" t="s">
        <v>68</v>
      </c>
      <c r="BC92" s="66" t="s">
        <v>69</v>
      </c>
      <c r="BD92" s="67" t="s">
        <v>70</v>
      </c>
      <c r="BE92" s="32"/>
    </row>
    <row r="93" spans="1:91" s="2" customFormat="1" ht="10.9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3"/>
      <c r="AS93" s="68"/>
      <c r="AT93" s="69"/>
      <c r="AU93" s="69"/>
      <c r="AV93" s="69"/>
      <c r="AW93" s="69"/>
      <c r="AX93" s="69"/>
      <c r="AY93" s="69"/>
      <c r="AZ93" s="69"/>
      <c r="BA93" s="69"/>
      <c r="BB93" s="69"/>
      <c r="BC93" s="69"/>
      <c r="BD93" s="70"/>
      <c r="BE93" s="32"/>
    </row>
    <row r="94" spans="1:91" s="6" customFormat="1" ht="32.450000000000003" customHeight="1">
      <c r="B94" s="71"/>
      <c r="C94" s="72" t="s">
        <v>71</v>
      </c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241">
        <f>ROUND(AG95+AG100+AG116+AG117+AG119,2)</f>
        <v>0</v>
      </c>
      <c r="AH94" s="241"/>
      <c r="AI94" s="241"/>
      <c r="AJ94" s="241"/>
      <c r="AK94" s="241"/>
      <c r="AL94" s="241"/>
      <c r="AM94" s="241"/>
      <c r="AN94" s="242">
        <f t="shared" ref="AN94:AN120" si="0">SUM(AG94,AT94)</f>
        <v>0</v>
      </c>
      <c r="AO94" s="242"/>
      <c r="AP94" s="242"/>
      <c r="AQ94" s="75" t="s">
        <v>1</v>
      </c>
      <c r="AR94" s="71"/>
      <c r="AS94" s="76">
        <f>ROUND(AS95+AS100+AS116+AS117+AS119,2)</f>
        <v>0</v>
      </c>
      <c r="AT94" s="77">
        <f t="shared" ref="AT94:AT120" si="1">ROUND(SUM(AV94:AW94),2)</f>
        <v>0</v>
      </c>
      <c r="AU94" s="78">
        <f>ROUND(AU95+AU100+AU116+AU117+AU119,5)</f>
        <v>0</v>
      </c>
      <c r="AV94" s="77">
        <f>ROUND(AZ94*L29,2)</f>
        <v>0</v>
      </c>
      <c r="AW94" s="77">
        <f>ROUND(BA94*L30,2)</f>
        <v>0</v>
      </c>
      <c r="AX94" s="77">
        <f>ROUND(BB94*L29,2)</f>
        <v>0</v>
      </c>
      <c r="AY94" s="77">
        <f>ROUND(BC94*L30,2)</f>
        <v>0</v>
      </c>
      <c r="AZ94" s="77">
        <f>ROUND(AZ95+AZ100+AZ116+AZ117+AZ119,2)</f>
        <v>0</v>
      </c>
      <c r="BA94" s="77">
        <f>ROUND(BA95+BA100+BA116+BA117+BA119,2)</f>
        <v>0</v>
      </c>
      <c r="BB94" s="77">
        <f>ROUND(BB95+BB100+BB116+BB117+BB119,2)</f>
        <v>0</v>
      </c>
      <c r="BC94" s="77">
        <f>ROUND(BC95+BC100+BC116+BC117+BC119,2)</f>
        <v>0</v>
      </c>
      <c r="BD94" s="79">
        <f>ROUND(BD95+BD100+BD116+BD117+BD119,2)</f>
        <v>0</v>
      </c>
      <c r="BS94" s="80" t="s">
        <v>72</v>
      </c>
      <c r="BT94" s="80" t="s">
        <v>73</v>
      </c>
      <c r="BU94" s="81" t="s">
        <v>74</v>
      </c>
      <c r="BV94" s="80" t="s">
        <v>75</v>
      </c>
      <c r="BW94" s="80" t="s">
        <v>4</v>
      </c>
      <c r="BX94" s="80" t="s">
        <v>76</v>
      </c>
      <c r="CL94" s="80" t="s">
        <v>1</v>
      </c>
    </row>
    <row r="95" spans="1:91" s="7" customFormat="1" ht="16.5" customHeight="1">
      <c r="B95" s="82"/>
      <c r="C95" s="83"/>
      <c r="D95" s="220" t="s">
        <v>77</v>
      </c>
      <c r="E95" s="220"/>
      <c r="F95" s="220"/>
      <c r="G95" s="220"/>
      <c r="H95" s="220"/>
      <c r="I95" s="84"/>
      <c r="J95" s="220" t="s">
        <v>78</v>
      </c>
      <c r="K95" s="220"/>
      <c r="L95" s="220"/>
      <c r="M95" s="220"/>
      <c r="N95" s="220"/>
      <c r="O95" s="220"/>
      <c r="P95" s="220"/>
      <c r="Q95" s="220"/>
      <c r="R95" s="220"/>
      <c r="S95" s="220"/>
      <c r="T95" s="220"/>
      <c r="U95" s="220"/>
      <c r="V95" s="220"/>
      <c r="W95" s="220"/>
      <c r="X95" s="220"/>
      <c r="Y95" s="220"/>
      <c r="Z95" s="220"/>
      <c r="AA95" s="220"/>
      <c r="AB95" s="220"/>
      <c r="AC95" s="220"/>
      <c r="AD95" s="220"/>
      <c r="AE95" s="220"/>
      <c r="AF95" s="220"/>
      <c r="AG95" s="226">
        <f>ROUND(SUM(AG96:AG99),2)</f>
        <v>0</v>
      </c>
      <c r="AH95" s="225"/>
      <c r="AI95" s="225"/>
      <c r="AJ95" s="225"/>
      <c r="AK95" s="225"/>
      <c r="AL95" s="225"/>
      <c r="AM95" s="225"/>
      <c r="AN95" s="224">
        <f t="shared" si="0"/>
        <v>0</v>
      </c>
      <c r="AO95" s="225"/>
      <c r="AP95" s="225"/>
      <c r="AQ95" s="85" t="s">
        <v>79</v>
      </c>
      <c r="AR95" s="82"/>
      <c r="AS95" s="86">
        <f>ROUND(SUM(AS96:AS99),2)</f>
        <v>0</v>
      </c>
      <c r="AT95" s="87">
        <f t="shared" si="1"/>
        <v>0</v>
      </c>
      <c r="AU95" s="88">
        <f>ROUND(SUM(AU96:AU99),5)</f>
        <v>0</v>
      </c>
      <c r="AV95" s="87">
        <f>ROUND(AZ95*L29,2)</f>
        <v>0</v>
      </c>
      <c r="AW95" s="87">
        <f>ROUND(BA95*L30,2)</f>
        <v>0</v>
      </c>
      <c r="AX95" s="87">
        <f>ROUND(BB95*L29,2)</f>
        <v>0</v>
      </c>
      <c r="AY95" s="87">
        <f>ROUND(BC95*L30,2)</f>
        <v>0</v>
      </c>
      <c r="AZ95" s="87">
        <f>ROUND(SUM(AZ96:AZ99),2)</f>
        <v>0</v>
      </c>
      <c r="BA95" s="87">
        <f>ROUND(SUM(BA96:BA99),2)</f>
        <v>0</v>
      </c>
      <c r="BB95" s="87">
        <f>ROUND(SUM(BB96:BB99),2)</f>
        <v>0</v>
      </c>
      <c r="BC95" s="87">
        <f>ROUND(SUM(BC96:BC99),2)</f>
        <v>0</v>
      </c>
      <c r="BD95" s="89">
        <f>ROUND(SUM(BD96:BD99),2)</f>
        <v>0</v>
      </c>
      <c r="BS95" s="90" t="s">
        <v>72</v>
      </c>
      <c r="BT95" s="90" t="s">
        <v>80</v>
      </c>
      <c r="BU95" s="90" t="s">
        <v>74</v>
      </c>
      <c r="BV95" s="90" t="s">
        <v>75</v>
      </c>
      <c r="BW95" s="90" t="s">
        <v>81</v>
      </c>
      <c r="BX95" s="90" t="s">
        <v>4</v>
      </c>
      <c r="CL95" s="90" t="s">
        <v>1</v>
      </c>
      <c r="CM95" s="90" t="s">
        <v>73</v>
      </c>
    </row>
    <row r="96" spans="1:91" s="4" customFormat="1" ht="16.5" customHeight="1">
      <c r="A96" s="91" t="s">
        <v>82</v>
      </c>
      <c r="B96" s="54"/>
      <c r="C96" s="10"/>
      <c r="D96" s="10"/>
      <c r="E96" s="219" t="s">
        <v>83</v>
      </c>
      <c r="F96" s="219"/>
      <c r="G96" s="219"/>
      <c r="H96" s="219"/>
      <c r="I96" s="219"/>
      <c r="J96" s="10"/>
      <c r="K96" s="219" t="s">
        <v>84</v>
      </c>
      <c r="L96" s="219"/>
      <c r="M96" s="219"/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219"/>
      <c r="AF96" s="219"/>
      <c r="AG96" s="223">
        <f>'01 - Vonkajšie rozvody vody'!J32</f>
        <v>0</v>
      </c>
      <c r="AH96" s="222"/>
      <c r="AI96" s="222"/>
      <c r="AJ96" s="222"/>
      <c r="AK96" s="222"/>
      <c r="AL96" s="222"/>
      <c r="AM96" s="222"/>
      <c r="AN96" s="223">
        <f t="shared" si="0"/>
        <v>0</v>
      </c>
      <c r="AO96" s="222"/>
      <c r="AP96" s="222"/>
      <c r="AQ96" s="92" t="s">
        <v>85</v>
      </c>
      <c r="AR96" s="54"/>
      <c r="AS96" s="93">
        <v>0</v>
      </c>
      <c r="AT96" s="94">
        <f t="shared" si="1"/>
        <v>0</v>
      </c>
      <c r="AU96" s="95">
        <f>'01 - Vonkajšie rozvody vody'!P131</f>
        <v>0</v>
      </c>
      <c r="AV96" s="94">
        <f>'01 - Vonkajšie rozvody vody'!J35</f>
        <v>0</v>
      </c>
      <c r="AW96" s="94">
        <f>'01 - Vonkajšie rozvody vody'!J36</f>
        <v>0</v>
      </c>
      <c r="AX96" s="94">
        <f>'01 - Vonkajšie rozvody vody'!J37</f>
        <v>0</v>
      </c>
      <c r="AY96" s="94">
        <f>'01 - Vonkajšie rozvody vody'!J38</f>
        <v>0</v>
      </c>
      <c r="AZ96" s="94">
        <f>'01 - Vonkajšie rozvody vody'!F35</f>
        <v>0</v>
      </c>
      <c r="BA96" s="94">
        <f>'01 - Vonkajšie rozvody vody'!F36</f>
        <v>0</v>
      </c>
      <c r="BB96" s="94">
        <f>'01 - Vonkajšie rozvody vody'!F37</f>
        <v>0</v>
      </c>
      <c r="BC96" s="94">
        <f>'01 - Vonkajšie rozvody vody'!F38</f>
        <v>0</v>
      </c>
      <c r="BD96" s="96">
        <f>'01 - Vonkajšie rozvody vody'!F39</f>
        <v>0</v>
      </c>
      <c r="BT96" s="25" t="s">
        <v>86</v>
      </c>
      <c r="BV96" s="25" t="s">
        <v>75</v>
      </c>
      <c r="BW96" s="25" t="s">
        <v>87</v>
      </c>
      <c r="BX96" s="25" t="s">
        <v>81</v>
      </c>
      <c r="CL96" s="25" t="s">
        <v>1</v>
      </c>
    </row>
    <row r="97" spans="1:91" s="4" customFormat="1" ht="16.5" customHeight="1">
      <c r="A97" s="91" t="s">
        <v>82</v>
      </c>
      <c r="B97" s="54"/>
      <c r="C97" s="10"/>
      <c r="D97" s="10"/>
      <c r="E97" s="219" t="s">
        <v>88</v>
      </c>
      <c r="F97" s="219"/>
      <c r="G97" s="219"/>
      <c r="H97" s="219"/>
      <c r="I97" s="219"/>
      <c r="J97" s="10"/>
      <c r="K97" s="219" t="s">
        <v>89</v>
      </c>
      <c r="L97" s="219"/>
      <c r="M97" s="219"/>
      <c r="N97" s="219"/>
      <c r="O97" s="219"/>
      <c r="P97" s="219"/>
      <c r="Q97" s="219"/>
      <c r="R97" s="219"/>
      <c r="S97" s="219"/>
      <c r="T97" s="219"/>
      <c r="U97" s="219"/>
      <c r="V97" s="219"/>
      <c r="W97" s="219"/>
      <c r="X97" s="219"/>
      <c r="Y97" s="219"/>
      <c r="Z97" s="219"/>
      <c r="AA97" s="219"/>
      <c r="AB97" s="219"/>
      <c r="AC97" s="219"/>
      <c r="AD97" s="219"/>
      <c r="AE97" s="219"/>
      <c r="AF97" s="219"/>
      <c r="AG97" s="223">
        <f>'02 - Vonkajšie rozvody ka...'!J32</f>
        <v>0</v>
      </c>
      <c r="AH97" s="222"/>
      <c r="AI97" s="222"/>
      <c r="AJ97" s="222"/>
      <c r="AK97" s="222"/>
      <c r="AL97" s="222"/>
      <c r="AM97" s="222"/>
      <c r="AN97" s="223">
        <f t="shared" si="0"/>
        <v>0</v>
      </c>
      <c r="AO97" s="222"/>
      <c r="AP97" s="222"/>
      <c r="AQ97" s="92" t="s">
        <v>85</v>
      </c>
      <c r="AR97" s="54"/>
      <c r="AS97" s="93">
        <v>0</v>
      </c>
      <c r="AT97" s="94">
        <f t="shared" si="1"/>
        <v>0</v>
      </c>
      <c r="AU97" s="95">
        <f>'02 - Vonkajšie rozvody ka...'!P126</f>
        <v>0</v>
      </c>
      <c r="AV97" s="94">
        <f>'02 - Vonkajšie rozvody ka...'!J35</f>
        <v>0</v>
      </c>
      <c r="AW97" s="94">
        <f>'02 - Vonkajšie rozvody ka...'!J36</f>
        <v>0</v>
      </c>
      <c r="AX97" s="94">
        <f>'02 - Vonkajšie rozvody ka...'!J37</f>
        <v>0</v>
      </c>
      <c r="AY97" s="94">
        <f>'02 - Vonkajšie rozvody ka...'!J38</f>
        <v>0</v>
      </c>
      <c r="AZ97" s="94">
        <f>'02 - Vonkajšie rozvody ka...'!F35</f>
        <v>0</v>
      </c>
      <c r="BA97" s="94">
        <f>'02 - Vonkajšie rozvody ka...'!F36</f>
        <v>0</v>
      </c>
      <c r="BB97" s="94">
        <f>'02 - Vonkajšie rozvody ka...'!F37</f>
        <v>0</v>
      </c>
      <c r="BC97" s="94">
        <f>'02 - Vonkajšie rozvody ka...'!F38</f>
        <v>0</v>
      </c>
      <c r="BD97" s="96">
        <f>'02 - Vonkajšie rozvody ka...'!F39</f>
        <v>0</v>
      </c>
      <c r="BT97" s="25" t="s">
        <v>86</v>
      </c>
      <c r="BV97" s="25" t="s">
        <v>75</v>
      </c>
      <c r="BW97" s="25" t="s">
        <v>90</v>
      </c>
      <c r="BX97" s="25" t="s">
        <v>81</v>
      </c>
      <c r="CL97" s="25" t="s">
        <v>1</v>
      </c>
    </row>
    <row r="98" spans="1:91" s="4" customFormat="1" ht="16.5" customHeight="1">
      <c r="A98" s="91" t="s">
        <v>82</v>
      </c>
      <c r="B98" s="54"/>
      <c r="C98" s="10"/>
      <c r="D98" s="10"/>
      <c r="E98" s="219" t="s">
        <v>91</v>
      </c>
      <c r="F98" s="219"/>
      <c r="G98" s="219"/>
      <c r="H98" s="219"/>
      <c r="I98" s="219"/>
      <c r="J98" s="10"/>
      <c r="K98" s="219" t="s">
        <v>92</v>
      </c>
      <c r="L98" s="219"/>
      <c r="M98" s="219"/>
      <c r="N98" s="219"/>
      <c r="O98" s="219"/>
      <c r="P98" s="219"/>
      <c r="Q98" s="219"/>
      <c r="R98" s="219"/>
      <c r="S98" s="219"/>
      <c r="T98" s="219"/>
      <c r="U98" s="219"/>
      <c r="V98" s="219"/>
      <c r="W98" s="219"/>
      <c r="X98" s="219"/>
      <c r="Y98" s="219"/>
      <c r="Z98" s="219"/>
      <c r="AA98" s="219"/>
      <c r="AB98" s="219"/>
      <c r="AC98" s="219"/>
      <c r="AD98" s="219"/>
      <c r="AE98" s="219"/>
      <c r="AF98" s="219"/>
      <c r="AG98" s="223">
        <f>'03 - OPZ - Odberné plynov...'!J32</f>
        <v>0</v>
      </c>
      <c r="AH98" s="222"/>
      <c r="AI98" s="222"/>
      <c r="AJ98" s="222"/>
      <c r="AK98" s="222"/>
      <c r="AL98" s="222"/>
      <c r="AM98" s="222"/>
      <c r="AN98" s="223">
        <f t="shared" si="0"/>
        <v>0</v>
      </c>
      <c r="AO98" s="222"/>
      <c r="AP98" s="222"/>
      <c r="AQ98" s="92" t="s">
        <v>85</v>
      </c>
      <c r="AR98" s="54"/>
      <c r="AS98" s="93">
        <v>0</v>
      </c>
      <c r="AT98" s="94">
        <f t="shared" si="1"/>
        <v>0</v>
      </c>
      <c r="AU98" s="95">
        <f>'03 - OPZ - Odberné plynov...'!P135</f>
        <v>0</v>
      </c>
      <c r="AV98" s="94">
        <f>'03 - OPZ - Odberné plynov...'!J35</f>
        <v>0</v>
      </c>
      <c r="AW98" s="94">
        <f>'03 - OPZ - Odberné plynov...'!J36</f>
        <v>0</v>
      </c>
      <c r="AX98" s="94">
        <f>'03 - OPZ - Odberné plynov...'!J37</f>
        <v>0</v>
      </c>
      <c r="AY98" s="94">
        <f>'03 - OPZ - Odberné plynov...'!J38</f>
        <v>0</v>
      </c>
      <c r="AZ98" s="94">
        <f>'03 - OPZ - Odberné plynov...'!F35</f>
        <v>0</v>
      </c>
      <c r="BA98" s="94">
        <f>'03 - OPZ - Odberné plynov...'!F36</f>
        <v>0</v>
      </c>
      <c r="BB98" s="94">
        <f>'03 - OPZ - Odberné plynov...'!F37</f>
        <v>0</v>
      </c>
      <c r="BC98" s="94">
        <f>'03 - OPZ - Odberné plynov...'!F38</f>
        <v>0</v>
      </c>
      <c r="BD98" s="96">
        <f>'03 - OPZ - Odberné plynov...'!F39</f>
        <v>0</v>
      </c>
      <c r="BT98" s="25" t="s">
        <v>86</v>
      </c>
      <c r="BV98" s="25" t="s">
        <v>75</v>
      </c>
      <c r="BW98" s="25" t="s">
        <v>93</v>
      </c>
      <c r="BX98" s="25" t="s">
        <v>81</v>
      </c>
      <c r="CL98" s="25" t="s">
        <v>1</v>
      </c>
    </row>
    <row r="99" spans="1:91" s="4" customFormat="1" ht="16.5" customHeight="1">
      <c r="A99" s="91" t="s">
        <v>82</v>
      </c>
      <c r="B99" s="54"/>
      <c r="C99" s="10"/>
      <c r="D99" s="10"/>
      <c r="E99" s="219" t="s">
        <v>94</v>
      </c>
      <c r="F99" s="219"/>
      <c r="G99" s="219"/>
      <c r="H99" s="219"/>
      <c r="I99" s="219"/>
      <c r="J99" s="10"/>
      <c r="K99" s="219" t="s">
        <v>95</v>
      </c>
      <c r="L99" s="219"/>
      <c r="M99" s="219"/>
      <c r="N99" s="219"/>
      <c r="O99" s="219"/>
      <c r="P99" s="219"/>
      <c r="Q99" s="219"/>
      <c r="R99" s="219"/>
      <c r="S99" s="219"/>
      <c r="T99" s="219"/>
      <c r="U99" s="219"/>
      <c r="V99" s="219"/>
      <c r="W99" s="219"/>
      <c r="X99" s="219"/>
      <c r="Y99" s="219"/>
      <c r="Z99" s="219"/>
      <c r="AA99" s="219"/>
      <c r="AB99" s="219"/>
      <c r="AC99" s="219"/>
      <c r="AD99" s="219"/>
      <c r="AE99" s="219"/>
      <c r="AF99" s="219"/>
      <c r="AG99" s="223">
        <f>'04 - Búracie práce a výsp...'!J32</f>
        <v>0</v>
      </c>
      <c r="AH99" s="222"/>
      <c r="AI99" s="222"/>
      <c r="AJ99" s="222"/>
      <c r="AK99" s="222"/>
      <c r="AL99" s="222"/>
      <c r="AM99" s="222"/>
      <c r="AN99" s="223">
        <f t="shared" si="0"/>
        <v>0</v>
      </c>
      <c r="AO99" s="222"/>
      <c r="AP99" s="222"/>
      <c r="AQ99" s="92" t="s">
        <v>85</v>
      </c>
      <c r="AR99" s="54"/>
      <c r="AS99" s="93">
        <v>0</v>
      </c>
      <c r="AT99" s="94">
        <f t="shared" si="1"/>
        <v>0</v>
      </c>
      <c r="AU99" s="95">
        <f>'04 - Búracie práce a výsp...'!P129</f>
        <v>0</v>
      </c>
      <c r="AV99" s="94">
        <f>'04 - Búracie práce a výsp...'!J35</f>
        <v>0</v>
      </c>
      <c r="AW99" s="94">
        <f>'04 - Búracie práce a výsp...'!J36</f>
        <v>0</v>
      </c>
      <c r="AX99" s="94">
        <f>'04 - Búracie práce a výsp...'!J37</f>
        <v>0</v>
      </c>
      <c r="AY99" s="94">
        <f>'04 - Búracie práce a výsp...'!J38</f>
        <v>0</v>
      </c>
      <c r="AZ99" s="94">
        <f>'04 - Búracie práce a výsp...'!F35</f>
        <v>0</v>
      </c>
      <c r="BA99" s="94">
        <f>'04 - Búracie práce a výsp...'!F36</f>
        <v>0</v>
      </c>
      <c r="BB99" s="94">
        <f>'04 - Búracie práce a výsp...'!F37</f>
        <v>0</v>
      </c>
      <c r="BC99" s="94">
        <f>'04 - Búracie práce a výsp...'!F38</f>
        <v>0</v>
      </c>
      <c r="BD99" s="96">
        <f>'04 - Búracie práce a výsp...'!F39</f>
        <v>0</v>
      </c>
      <c r="BT99" s="25" t="s">
        <v>86</v>
      </c>
      <c r="BV99" s="25" t="s">
        <v>75</v>
      </c>
      <c r="BW99" s="25" t="s">
        <v>96</v>
      </c>
      <c r="BX99" s="25" t="s">
        <v>81</v>
      </c>
      <c r="CL99" s="25" t="s">
        <v>1</v>
      </c>
    </row>
    <row r="100" spans="1:91" s="7" customFormat="1" ht="16.5" customHeight="1">
      <c r="B100" s="82"/>
      <c r="C100" s="83"/>
      <c r="D100" s="220" t="s">
        <v>97</v>
      </c>
      <c r="E100" s="220"/>
      <c r="F100" s="220"/>
      <c r="G100" s="220"/>
      <c r="H100" s="220"/>
      <c r="I100" s="84"/>
      <c r="J100" s="220" t="s">
        <v>98</v>
      </c>
      <c r="K100" s="220"/>
      <c r="L100" s="220"/>
      <c r="M100" s="220"/>
      <c r="N100" s="220"/>
      <c r="O100" s="220"/>
      <c r="P100" s="220"/>
      <c r="Q100" s="220"/>
      <c r="R100" s="220"/>
      <c r="S100" s="220"/>
      <c r="T100" s="220"/>
      <c r="U100" s="220"/>
      <c r="V100" s="220"/>
      <c r="W100" s="220"/>
      <c r="X100" s="220"/>
      <c r="Y100" s="220"/>
      <c r="Z100" s="220"/>
      <c r="AA100" s="220"/>
      <c r="AB100" s="220"/>
      <c r="AC100" s="220"/>
      <c r="AD100" s="220"/>
      <c r="AE100" s="220"/>
      <c r="AF100" s="220"/>
      <c r="AG100" s="226">
        <f>ROUND(AG101+AG109+AG110+SUM(AG113:AG115),2)</f>
        <v>0</v>
      </c>
      <c r="AH100" s="225"/>
      <c r="AI100" s="225"/>
      <c r="AJ100" s="225"/>
      <c r="AK100" s="225"/>
      <c r="AL100" s="225"/>
      <c r="AM100" s="225"/>
      <c r="AN100" s="224">
        <f t="shared" si="0"/>
        <v>0</v>
      </c>
      <c r="AO100" s="225"/>
      <c r="AP100" s="225"/>
      <c r="AQ100" s="85" t="s">
        <v>79</v>
      </c>
      <c r="AR100" s="82"/>
      <c r="AS100" s="86">
        <f>ROUND(AS101+AS109+AS110+SUM(AS113:AS115),2)</f>
        <v>0</v>
      </c>
      <c r="AT100" s="87">
        <f t="shared" si="1"/>
        <v>0</v>
      </c>
      <c r="AU100" s="88">
        <f>ROUND(AU101+AU109+AU110+SUM(AU113:AU115),5)</f>
        <v>0</v>
      </c>
      <c r="AV100" s="87">
        <f>ROUND(AZ100*L29,2)</f>
        <v>0</v>
      </c>
      <c r="AW100" s="87">
        <f>ROUND(BA100*L30,2)</f>
        <v>0</v>
      </c>
      <c r="AX100" s="87">
        <f>ROUND(BB100*L29,2)</f>
        <v>0</v>
      </c>
      <c r="AY100" s="87">
        <f>ROUND(BC100*L30,2)</f>
        <v>0</v>
      </c>
      <c r="AZ100" s="87">
        <f>ROUND(AZ101+AZ109+AZ110+SUM(AZ113:AZ115),2)</f>
        <v>0</v>
      </c>
      <c r="BA100" s="87">
        <f>ROUND(BA101+BA109+BA110+SUM(BA113:BA115),2)</f>
        <v>0</v>
      </c>
      <c r="BB100" s="87">
        <f>ROUND(BB101+BB109+BB110+SUM(BB113:BB115),2)</f>
        <v>0</v>
      </c>
      <c r="BC100" s="87">
        <f>ROUND(BC101+BC109+BC110+SUM(BC113:BC115),2)</f>
        <v>0</v>
      </c>
      <c r="BD100" s="89">
        <f>ROUND(BD101+BD109+BD110+SUM(BD113:BD115),2)</f>
        <v>0</v>
      </c>
      <c r="BS100" s="90" t="s">
        <v>72</v>
      </c>
      <c r="BT100" s="90" t="s">
        <v>80</v>
      </c>
      <c r="BU100" s="90" t="s">
        <v>74</v>
      </c>
      <c r="BV100" s="90" t="s">
        <v>75</v>
      </c>
      <c r="BW100" s="90" t="s">
        <v>99</v>
      </c>
      <c r="BX100" s="90" t="s">
        <v>4</v>
      </c>
      <c r="CL100" s="90" t="s">
        <v>1</v>
      </c>
      <c r="CM100" s="90" t="s">
        <v>73</v>
      </c>
    </row>
    <row r="101" spans="1:91" s="4" customFormat="1" ht="16.5" customHeight="1">
      <c r="B101" s="54"/>
      <c r="C101" s="10"/>
      <c r="D101" s="10"/>
      <c r="E101" s="219" t="s">
        <v>80</v>
      </c>
      <c r="F101" s="219"/>
      <c r="G101" s="219"/>
      <c r="H101" s="219"/>
      <c r="I101" s="219"/>
      <c r="J101" s="10"/>
      <c r="K101" s="219" t="s">
        <v>100</v>
      </c>
      <c r="L101" s="219"/>
      <c r="M101" s="219"/>
      <c r="N101" s="219"/>
      <c r="O101" s="219"/>
      <c r="P101" s="219"/>
      <c r="Q101" s="219"/>
      <c r="R101" s="219"/>
      <c r="S101" s="219"/>
      <c r="T101" s="219"/>
      <c r="U101" s="219"/>
      <c r="V101" s="219"/>
      <c r="W101" s="219"/>
      <c r="X101" s="219"/>
      <c r="Y101" s="219"/>
      <c r="Z101" s="219"/>
      <c r="AA101" s="219"/>
      <c r="AB101" s="219"/>
      <c r="AC101" s="219"/>
      <c r="AD101" s="219"/>
      <c r="AE101" s="219"/>
      <c r="AF101" s="219"/>
      <c r="AG101" s="221">
        <f>ROUND(SUM(AG102:AG108),2)</f>
        <v>0</v>
      </c>
      <c r="AH101" s="222"/>
      <c r="AI101" s="222"/>
      <c r="AJ101" s="222"/>
      <c r="AK101" s="222"/>
      <c r="AL101" s="222"/>
      <c r="AM101" s="222"/>
      <c r="AN101" s="223">
        <f t="shared" si="0"/>
        <v>0</v>
      </c>
      <c r="AO101" s="222"/>
      <c r="AP101" s="222"/>
      <c r="AQ101" s="92" t="s">
        <v>85</v>
      </c>
      <c r="AR101" s="54"/>
      <c r="AS101" s="93">
        <f>ROUND(SUM(AS102:AS108),2)</f>
        <v>0</v>
      </c>
      <c r="AT101" s="94">
        <f t="shared" si="1"/>
        <v>0</v>
      </c>
      <c r="AU101" s="95">
        <f>ROUND(SUM(AU102:AU108),5)</f>
        <v>0</v>
      </c>
      <c r="AV101" s="94">
        <f>ROUND(AZ101*L29,2)</f>
        <v>0</v>
      </c>
      <c r="AW101" s="94">
        <f>ROUND(BA101*L30,2)</f>
        <v>0</v>
      </c>
      <c r="AX101" s="94">
        <f>ROUND(BB101*L29,2)</f>
        <v>0</v>
      </c>
      <c r="AY101" s="94">
        <f>ROUND(BC101*L30,2)</f>
        <v>0</v>
      </c>
      <c r="AZ101" s="94">
        <f>ROUND(SUM(AZ102:AZ108),2)</f>
        <v>0</v>
      </c>
      <c r="BA101" s="94">
        <f>ROUND(SUM(BA102:BA108),2)</f>
        <v>0</v>
      </c>
      <c r="BB101" s="94">
        <f>ROUND(SUM(BB102:BB108),2)</f>
        <v>0</v>
      </c>
      <c r="BC101" s="94">
        <f>ROUND(SUM(BC102:BC108),2)</f>
        <v>0</v>
      </c>
      <c r="BD101" s="96">
        <f>ROUND(SUM(BD102:BD108),2)</f>
        <v>0</v>
      </c>
      <c r="BS101" s="25" t="s">
        <v>72</v>
      </c>
      <c r="BT101" s="25" t="s">
        <v>86</v>
      </c>
      <c r="BU101" s="25" t="s">
        <v>74</v>
      </c>
      <c r="BV101" s="25" t="s">
        <v>75</v>
      </c>
      <c r="BW101" s="25" t="s">
        <v>101</v>
      </c>
      <c r="BX101" s="25" t="s">
        <v>99</v>
      </c>
      <c r="CL101" s="25" t="s">
        <v>1</v>
      </c>
    </row>
    <row r="102" spans="1:91" s="4" customFormat="1" ht="16.5" customHeight="1">
      <c r="A102" s="91" t="s">
        <v>82</v>
      </c>
      <c r="B102" s="54"/>
      <c r="C102" s="10"/>
      <c r="D102" s="10"/>
      <c r="E102" s="10"/>
      <c r="F102" s="219" t="s">
        <v>83</v>
      </c>
      <c r="G102" s="219"/>
      <c r="H102" s="219"/>
      <c r="I102" s="219"/>
      <c r="J102" s="219"/>
      <c r="K102" s="10"/>
      <c r="L102" s="219" t="s">
        <v>102</v>
      </c>
      <c r="M102" s="219"/>
      <c r="N102" s="219"/>
      <c r="O102" s="219"/>
      <c r="P102" s="219"/>
      <c r="Q102" s="219"/>
      <c r="R102" s="219"/>
      <c r="S102" s="219"/>
      <c r="T102" s="219"/>
      <c r="U102" s="219"/>
      <c r="V102" s="219"/>
      <c r="W102" s="219"/>
      <c r="X102" s="219"/>
      <c r="Y102" s="219"/>
      <c r="Z102" s="219"/>
      <c r="AA102" s="219"/>
      <c r="AB102" s="219"/>
      <c r="AC102" s="219"/>
      <c r="AD102" s="219"/>
      <c r="AE102" s="219"/>
      <c r="AF102" s="219"/>
      <c r="AG102" s="223">
        <f>'01 - Zemné práce a základ...'!J34</f>
        <v>0</v>
      </c>
      <c r="AH102" s="222"/>
      <c r="AI102" s="222"/>
      <c r="AJ102" s="222"/>
      <c r="AK102" s="222"/>
      <c r="AL102" s="222"/>
      <c r="AM102" s="222"/>
      <c r="AN102" s="223">
        <f t="shared" si="0"/>
        <v>0</v>
      </c>
      <c r="AO102" s="222"/>
      <c r="AP102" s="222"/>
      <c r="AQ102" s="92" t="s">
        <v>85</v>
      </c>
      <c r="AR102" s="54"/>
      <c r="AS102" s="93">
        <v>0</v>
      </c>
      <c r="AT102" s="94">
        <f t="shared" si="1"/>
        <v>0</v>
      </c>
      <c r="AU102" s="95">
        <f>'01 - Zemné práce a základ...'!P131</f>
        <v>0</v>
      </c>
      <c r="AV102" s="94">
        <f>'01 - Zemné práce a základ...'!J37</f>
        <v>0</v>
      </c>
      <c r="AW102" s="94">
        <f>'01 - Zemné práce a základ...'!J38</f>
        <v>0</v>
      </c>
      <c r="AX102" s="94">
        <f>'01 - Zemné práce a základ...'!J39</f>
        <v>0</v>
      </c>
      <c r="AY102" s="94">
        <f>'01 - Zemné práce a základ...'!J40</f>
        <v>0</v>
      </c>
      <c r="AZ102" s="94">
        <f>'01 - Zemné práce a základ...'!F37</f>
        <v>0</v>
      </c>
      <c r="BA102" s="94">
        <f>'01 - Zemné práce a základ...'!F38</f>
        <v>0</v>
      </c>
      <c r="BB102" s="94">
        <f>'01 - Zemné práce a základ...'!F39</f>
        <v>0</v>
      </c>
      <c r="BC102" s="94">
        <f>'01 - Zemné práce a základ...'!F40</f>
        <v>0</v>
      </c>
      <c r="BD102" s="96">
        <f>'01 - Zemné práce a základ...'!F41</f>
        <v>0</v>
      </c>
      <c r="BT102" s="25" t="s">
        <v>103</v>
      </c>
      <c r="BV102" s="25" t="s">
        <v>75</v>
      </c>
      <c r="BW102" s="25" t="s">
        <v>104</v>
      </c>
      <c r="BX102" s="25" t="s">
        <v>101</v>
      </c>
      <c r="CL102" s="25" t="s">
        <v>1</v>
      </c>
    </row>
    <row r="103" spans="1:91" s="4" customFormat="1" ht="16.5" customHeight="1">
      <c r="A103" s="91" t="s">
        <v>82</v>
      </c>
      <c r="B103" s="54"/>
      <c r="C103" s="10"/>
      <c r="D103" s="10"/>
      <c r="E103" s="10"/>
      <c r="F103" s="219" t="s">
        <v>88</v>
      </c>
      <c r="G103" s="219"/>
      <c r="H103" s="219"/>
      <c r="I103" s="219"/>
      <c r="J103" s="219"/>
      <c r="K103" s="10"/>
      <c r="L103" s="219" t="s">
        <v>105</v>
      </c>
      <c r="M103" s="219"/>
      <c r="N103" s="219"/>
      <c r="O103" s="219"/>
      <c r="P103" s="219"/>
      <c r="Q103" s="219"/>
      <c r="R103" s="219"/>
      <c r="S103" s="219"/>
      <c r="T103" s="219"/>
      <c r="U103" s="219"/>
      <c r="V103" s="219"/>
      <c r="W103" s="219"/>
      <c r="X103" s="219"/>
      <c r="Y103" s="219"/>
      <c r="Z103" s="219"/>
      <c r="AA103" s="219"/>
      <c r="AB103" s="219"/>
      <c r="AC103" s="219"/>
      <c r="AD103" s="219"/>
      <c r="AE103" s="219"/>
      <c r="AF103" s="219"/>
      <c r="AG103" s="223">
        <f>'02 - Zvislé a vodorovné k...'!J34</f>
        <v>0</v>
      </c>
      <c r="AH103" s="222"/>
      <c r="AI103" s="222"/>
      <c r="AJ103" s="222"/>
      <c r="AK103" s="222"/>
      <c r="AL103" s="222"/>
      <c r="AM103" s="222"/>
      <c r="AN103" s="223">
        <f t="shared" si="0"/>
        <v>0</v>
      </c>
      <c r="AO103" s="222"/>
      <c r="AP103" s="222"/>
      <c r="AQ103" s="92" t="s">
        <v>85</v>
      </c>
      <c r="AR103" s="54"/>
      <c r="AS103" s="93">
        <v>0</v>
      </c>
      <c r="AT103" s="94">
        <f t="shared" si="1"/>
        <v>0</v>
      </c>
      <c r="AU103" s="95">
        <f>'02 - Zvislé a vodorovné k...'!P130</f>
        <v>0</v>
      </c>
      <c r="AV103" s="94">
        <f>'02 - Zvislé a vodorovné k...'!J37</f>
        <v>0</v>
      </c>
      <c r="AW103" s="94">
        <f>'02 - Zvislé a vodorovné k...'!J38</f>
        <v>0</v>
      </c>
      <c r="AX103" s="94">
        <f>'02 - Zvislé a vodorovné k...'!J39</f>
        <v>0</v>
      </c>
      <c r="AY103" s="94">
        <f>'02 - Zvislé a vodorovné k...'!J40</f>
        <v>0</v>
      </c>
      <c r="AZ103" s="94">
        <f>'02 - Zvislé a vodorovné k...'!F37</f>
        <v>0</v>
      </c>
      <c r="BA103" s="94">
        <f>'02 - Zvislé a vodorovné k...'!F38</f>
        <v>0</v>
      </c>
      <c r="BB103" s="94">
        <f>'02 - Zvislé a vodorovné k...'!F39</f>
        <v>0</v>
      </c>
      <c r="BC103" s="94">
        <f>'02 - Zvislé a vodorovné k...'!F40</f>
        <v>0</v>
      </c>
      <c r="BD103" s="96">
        <f>'02 - Zvislé a vodorovné k...'!F41</f>
        <v>0</v>
      </c>
      <c r="BT103" s="25" t="s">
        <v>103</v>
      </c>
      <c r="BV103" s="25" t="s">
        <v>75</v>
      </c>
      <c r="BW103" s="25" t="s">
        <v>106</v>
      </c>
      <c r="BX103" s="25" t="s">
        <v>101</v>
      </c>
      <c r="CL103" s="25" t="s">
        <v>1</v>
      </c>
    </row>
    <row r="104" spans="1:91" s="4" customFormat="1" ht="16.5" customHeight="1">
      <c r="A104" s="91" t="s">
        <v>82</v>
      </c>
      <c r="B104" s="54"/>
      <c r="C104" s="10"/>
      <c r="D104" s="10"/>
      <c r="E104" s="10"/>
      <c r="F104" s="219" t="s">
        <v>91</v>
      </c>
      <c r="G104" s="219"/>
      <c r="H104" s="219"/>
      <c r="I104" s="219"/>
      <c r="J104" s="219"/>
      <c r="K104" s="10"/>
      <c r="L104" s="219" t="s">
        <v>107</v>
      </c>
      <c r="M104" s="219"/>
      <c r="N104" s="219"/>
      <c r="O104" s="219"/>
      <c r="P104" s="219"/>
      <c r="Q104" s="219"/>
      <c r="R104" s="219"/>
      <c r="S104" s="219"/>
      <c r="T104" s="219"/>
      <c r="U104" s="219"/>
      <c r="V104" s="219"/>
      <c r="W104" s="219"/>
      <c r="X104" s="219"/>
      <c r="Y104" s="219"/>
      <c r="Z104" s="219"/>
      <c r="AA104" s="219"/>
      <c r="AB104" s="219"/>
      <c r="AC104" s="219"/>
      <c r="AD104" s="219"/>
      <c r="AE104" s="219"/>
      <c r="AF104" s="219"/>
      <c r="AG104" s="223">
        <f>'03 - Zastrešenie'!J34</f>
        <v>0</v>
      </c>
      <c r="AH104" s="222"/>
      <c r="AI104" s="222"/>
      <c r="AJ104" s="222"/>
      <c r="AK104" s="222"/>
      <c r="AL104" s="222"/>
      <c r="AM104" s="222"/>
      <c r="AN104" s="223">
        <f t="shared" si="0"/>
        <v>0</v>
      </c>
      <c r="AO104" s="222"/>
      <c r="AP104" s="222"/>
      <c r="AQ104" s="92" t="s">
        <v>85</v>
      </c>
      <c r="AR104" s="54"/>
      <c r="AS104" s="93">
        <v>0</v>
      </c>
      <c r="AT104" s="94">
        <f t="shared" si="1"/>
        <v>0</v>
      </c>
      <c r="AU104" s="95">
        <f>'03 - Zastrešenie'!P137</f>
        <v>0</v>
      </c>
      <c r="AV104" s="94">
        <f>'03 - Zastrešenie'!J37</f>
        <v>0</v>
      </c>
      <c r="AW104" s="94">
        <f>'03 - Zastrešenie'!J38</f>
        <v>0</v>
      </c>
      <c r="AX104" s="94">
        <f>'03 - Zastrešenie'!J39</f>
        <v>0</v>
      </c>
      <c r="AY104" s="94">
        <f>'03 - Zastrešenie'!J40</f>
        <v>0</v>
      </c>
      <c r="AZ104" s="94">
        <f>'03 - Zastrešenie'!F37</f>
        <v>0</v>
      </c>
      <c r="BA104" s="94">
        <f>'03 - Zastrešenie'!F38</f>
        <v>0</v>
      </c>
      <c r="BB104" s="94">
        <f>'03 - Zastrešenie'!F39</f>
        <v>0</v>
      </c>
      <c r="BC104" s="94">
        <f>'03 - Zastrešenie'!F40</f>
        <v>0</v>
      </c>
      <c r="BD104" s="96">
        <f>'03 - Zastrešenie'!F41</f>
        <v>0</v>
      </c>
      <c r="BT104" s="25" t="s">
        <v>103</v>
      </c>
      <c r="BV104" s="25" t="s">
        <v>75</v>
      </c>
      <c r="BW104" s="25" t="s">
        <v>108</v>
      </c>
      <c r="BX104" s="25" t="s">
        <v>101</v>
      </c>
      <c r="CL104" s="25" t="s">
        <v>1</v>
      </c>
    </row>
    <row r="105" spans="1:91" s="4" customFormat="1" ht="16.5" customHeight="1">
      <c r="A105" s="91" t="s">
        <v>82</v>
      </c>
      <c r="B105" s="54"/>
      <c r="C105" s="10"/>
      <c r="D105" s="10"/>
      <c r="E105" s="10"/>
      <c r="F105" s="219" t="s">
        <v>94</v>
      </c>
      <c r="G105" s="219"/>
      <c r="H105" s="219"/>
      <c r="I105" s="219"/>
      <c r="J105" s="219"/>
      <c r="K105" s="10"/>
      <c r="L105" s="219" t="s">
        <v>109</v>
      </c>
      <c r="M105" s="219"/>
      <c r="N105" s="219"/>
      <c r="O105" s="219"/>
      <c r="P105" s="219"/>
      <c r="Q105" s="219"/>
      <c r="R105" s="219"/>
      <c r="S105" s="219"/>
      <c r="T105" s="219"/>
      <c r="U105" s="219"/>
      <c r="V105" s="219"/>
      <c r="W105" s="219"/>
      <c r="X105" s="219"/>
      <c r="Y105" s="219"/>
      <c r="Z105" s="219"/>
      <c r="AA105" s="219"/>
      <c r="AB105" s="219"/>
      <c r="AC105" s="219"/>
      <c r="AD105" s="219"/>
      <c r="AE105" s="219"/>
      <c r="AF105" s="219"/>
      <c r="AG105" s="223">
        <f>'04 - Fasáda'!J34</f>
        <v>0</v>
      </c>
      <c r="AH105" s="222"/>
      <c r="AI105" s="222"/>
      <c r="AJ105" s="222"/>
      <c r="AK105" s="222"/>
      <c r="AL105" s="222"/>
      <c r="AM105" s="222"/>
      <c r="AN105" s="223">
        <f t="shared" si="0"/>
        <v>0</v>
      </c>
      <c r="AO105" s="222"/>
      <c r="AP105" s="222"/>
      <c r="AQ105" s="92" t="s">
        <v>85</v>
      </c>
      <c r="AR105" s="54"/>
      <c r="AS105" s="93">
        <v>0</v>
      </c>
      <c r="AT105" s="94">
        <f t="shared" si="1"/>
        <v>0</v>
      </c>
      <c r="AU105" s="95">
        <f>'04 - Fasáda'!P131</f>
        <v>0</v>
      </c>
      <c r="AV105" s="94">
        <f>'04 - Fasáda'!J37</f>
        <v>0</v>
      </c>
      <c r="AW105" s="94">
        <f>'04 - Fasáda'!J38</f>
        <v>0</v>
      </c>
      <c r="AX105" s="94">
        <f>'04 - Fasáda'!J39</f>
        <v>0</v>
      </c>
      <c r="AY105" s="94">
        <f>'04 - Fasáda'!J40</f>
        <v>0</v>
      </c>
      <c r="AZ105" s="94">
        <f>'04 - Fasáda'!F37</f>
        <v>0</v>
      </c>
      <c r="BA105" s="94">
        <f>'04 - Fasáda'!F38</f>
        <v>0</v>
      </c>
      <c r="BB105" s="94">
        <f>'04 - Fasáda'!F39</f>
        <v>0</v>
      </c>
      <c r="BC105" s="94">
        <f>'04 - Fasáda'!F40</f>
        <v>0</v>
      </c>
      <c r="BD105" s="96">
        <f>'04 - Fasáda'!F41</f>
        <v>0</v>
      </c>
      <c r="BT105" s="25" t="s">
        <v>103</v>
      </c>
      <c r="BV105" s="25" t="s">
        <v>75</v>
      </c>
      <c r="BW105" s="25" t="s">
        <v>110</v>
      </c>
      <c r="BX105" s="25" t="s">
        <v>101</v>
      </c>
      <c r="CL105" s="25" t="s">
        <v>1</v>
      </c>
    </row>
    <row r="106" spans="1:91" s="4" customFormat="1" ht="16.5" customHeight="1">
      <c r="A106" s="91" t="s">
        <v>82</v>
      </c>
      <c r="B106" s="54"/>
      <c r="C106" s="10"/>
      <c r="D106" s="10"/>
      <c r="E106" s="10"/>
      <c r="F106" s="219" t="s">
        <v>111</v>
      </c>
      <c r="G106" s="219"/>
      <c r="H106" s="219"/>
      <c r="I106" s="219"/>
      <c r="J106" s="219"/>
      <c r="K106" s="10"/>
      <c r="L106" s="219" t="s">
        <v>112</v>
      </c>
      <c r="M106" s="219"/>
      <c r="N106" s="219"/>
      <c r="O106" s="219"/>
      <c r="P106" s="219"/>
      <c r="Q106" s="219"/>
      <c r="R106" s="219"/>
      <c r="S106" s="219"/>
      <c r="T106" s="219"/>
      <c r="U106" s="219"/>
      <c r="V106" s="219"/>
      <c r="W106" s="219"/>
      <c r="X106" s="219"/>
      <c r="Y106" s="219"/>
      <c r="Z106" s="219"/>
      <c r="AA106" s="219"/>
      <c r="AB106" s="219"/>
      <c r="AC106" s="219"/>
      <c r="AD106" s="219"/>
      <c r="AE106" s="219"/>
      <c r="AF106" s="219"/>
      <c r="AG106" s="223">
        <f>'05 - Výplňové konštrukcie'!J34</f>
        <v>0</v>
      </c>
      <c r="AH106" s="222"/>
      <c r="AI106" s="222"/>
      <c r="AJ106" s="222"/>
      <c r="AK106" s="222"/>
      <c r="AL106" s="222"/>
      <c r="AM106" s="222"/>
      <c r="AN106" s="223">
        <f t="shared" si="0"/>
        <v>0</v>
      </c>
      <c r="AO106" s="222"/>
      <c r="AP106" s="222"/>
      <c r="AQ106" s="92" t="s">
        <v>85</v>
      </c>
      <c r="AR106" s="54"/>
      <c r="AS106" s="93">
        <v>0</v>
      </c>
      <c r="AT106" s="94">
        <f t="shared" si="1"/>
        <v>0</v>
      </c>
      <c r="AU106" s="95">
        <f>'05 - Výplňové konštrukcie'!P131</f>
        <v>0</v>
      </c>
      <c r="AV106" s="94">
        <f>'05 - Výplňové konštrukcie'!J37</f>
        <v>0</v>
      </c>
      <c r="AW106" s="94">
        <f>'05 - Výplňové konštrukcie'!J38</f>
        <v>0</v>
      </c>
      <c r="AX106" s="94">
        <f>'05 - Výplňové konštrukcie'!J39</f>
        <v>0</v>
      </c>
      <c r="AY106" s="94">
        <f>'05 - Výplňové konštrukcie'!J40</f>
        <v>0</v>
      </c>
      <c r="AZ106" s="94">
        <f>'05 - Výplňové konštrukcie'!F37</f>
        <v>0</v>
      </c>
      <c r="BA106" s="94">
        <f>'05 - Výplňové konštrukcie'!F38</f>
        <v>0</v>
      </c>
      <c r="BB106" s="94">
        <f>'05 - Výplňové konštrukcie'!F39</f>
        <v>0</v>
      </c>
      <c r="BC106" s="94">
        <f>'05 - Výplňové konštrukcie'!F40</f>
        <v>0</v>
      </c>
      <c r="BD106" s="96">
        <f>'05 - Výplňové konštrukcie'!F41</f>
        <v>0</v>
      </c>
      <c r="BT106" s="25" t="s">
        <v>103</v>
      </c>
      <c r="BV106" s="25" t="s">
        <v>75</v>
      </c>
      <c r="BW106" s="25" t="s">
        <v>113</v>
      </c>
      <c r="BX106" s="25" t="s">
        <v>101</v>
      </c>
      <c r="CL106" s="25" t="s">
        <v>1</v>
      </c>
    </row>
    <row r="107" spans="1:91" s="4" customFormat="1" ht="16.5" customHeight="1">
      <c r="A107" s="91" t="s">
        <v>82</v>
      </c>
      <c r="B107" s="54"/>
      <c r="C107" s="10"/>
      <c r="D107" s="10"/>
      <c r="E107" s="10"/>
      <c r="F107" s="219" t="s">
        <v>114</v>
      </c>
      <c r="G107" s="219"/>
      <c r="H107" s="219"/>
      <c r="I107" s="219"/>
      <c r="J107" s="219"/>
      <c r="K107" s="10"/>
      <c r="L107" s="219" t="s">
        <v>115</v>
      </c>
      <c r="M107" s="219"/>
      <c r="N107" s="219"/>
      <c r="O107" s="219"/>
      <c r="P107" s="219"/>
      <c r="Q107" s="219"/>
      <c r="R107" s="219"/>
      <c r="S107" s="219"/>
      <c r="T107" s="219"/>
      <c r="U107" s="219"/>
      <c r="V107" s="219"/>
      <c r="W107" s="219"/>
      <c r="X107" s="219"/>
      <c r="Y107" s="219"/>
      <c r="Z107" s="219"/>
      <c r="AA107" s="219"/>
      <c r="AB107" s="219"/>
      <c r="AC107" s="219"/>
      <c r="AD107" s="219"/>
      <c r="AE107" s="219"/>
      <c r="AF107" s="219"/>
      <c r="AG107" s="223">
        <f>'06 - Interiér'!J34</f>
        <v>0</v>
      </c>
      <c r="AH107" s="222"/>
      <c r="AI107" s="222"/>
      <c r="AJ107" s="222"/>
      <c r="AK107" s="222"/>
      <c r="AL107" s="222"/>
      <c r="AM107" s="222"/>
      <c r="AN107" s="223">
        <f t="shared" si="0"/>
        <v>0</v>
      </c>
      <c r="AO107" s="222"/>
      <c r="AP107" s="222"/>
      <c r="AQ107" s="92" t="s">
        <v>85</v>
      </c>
      <c r="AR107" s="54"/>
      <c r="AS107" s="93">
        <v>0</v>
      </c>
      <c r="AT107" s="94">
        <f t="shared" si="1"/>
        <v>0</v>
      </c>
      <c r="AU107" s="95">
        <f>'06 - Interiér'!P135</f>
        <v>0</v>
      </c>
      <c r="AV107" s="94">
        <f>'06 - Interiér'!J37</f>
        <v>0</v>
      </c>
      <c r="AW107" s="94">
        <f>'06 - Interiér'!J38</f>
        <v>0</v>
      </c>
      <c r="AX107" s="94">
        <f>'06 - Interiér'!J39</f>
        <v>0</v>
      </c>
      <c r="AY107" s="94">
        <f>'06 - Interiér'!J40</f>
        <v>0</v>
      </c>
      <c r="AZ107" s="94">
        <f>'06 - Interiér'!F37</f>
        <v>0</v>
      </c>
      <c r="BA107" s="94">
        <f>'06 - Interiér'!F38</f>
        <v>0</v>
      </c>
      <c r="BB107" s="94">
        <f>'06 - Interiér'!F39</f>
        <v>0</v>
      </c>
      <c r="BC107" s="94">
        <f>'06 - Interiér'!F40</f>
        <v>0</v>
      </c>
      <c r="BD107" s="96">
        <f>'06 - Interiér'!F41</f>
        <v>0</v>
      </c>
      <c r="BT107" s="25" t="s">
        <v>103</v>
      </c>
      <c r="BV107" s="25" t="s">
        <v>75</v>
      </c>
      <c r="BW107" s="25" t="s">
        <v>116</v>
      </c>
      <c r="BX107" s="25" t="s">
        <v>101</v>
      </c>
      <c r="CL107" s="25" t="s">
        <v>1</v>
      </c>
    </row>
    <row r="108" spans="1:91" s="4" customFormat="1" ht="16.5" customHeight="1">
      <c r="A108" s="91" t="s">
        <v>82</v>
      </c>
      <c r="B108" s="54"/>
      <c r="C108" s="10"/>
      <c r="D108" s="10"/>
      <c r="E108" s="10"/>
      <c r="F108" s="219" t="s">
        <v>117</v>
      </c>
      <c r="G108" s="219"/>
      <c r="H108" s="219"/>
      <c r="I108" s="219"/>
      <c r="J108" s="219"/>
      <c r="K108" s="10"/>
      <c r="L108" s="219" t="s">
        <v>118</v>
      </c>
      <c r="M108" s="219"/>
      <c r="N108" s="219"/>
      <c r="O108" s="219"/>
      <c r="P108" s="219"/>
      <c r="Q108" s="219"/>
      <c r="R108" s="219"/>
      <c r="S108" s="219"/>
      <c r="T108" s="219"/>
      <c r="U108" s="219"/>
      <c r="V108" s="219"/>
      <c r="W108" s="219"/>
      <c r="X108" s="219"/>
      <c r="Y108" s="219"/>
      <c r="Z108" s="219"/>
      <c r="AA108" s="219"/>
      <c r="AB108" s="219"/>
      <c r="AC108" s="219"/>
      <c r="AD108" s="219"/>
      <c r="AE108" s="219"/>
      <c r="AF108" s="219"/>
      <c r="AG108" s="223">
        <f>'07 - Ostatné'!J34</f>
        <v>0</v>
      </c>
      <c r="AH108" s="222"/>
      <c r="AI108" s="222"/>
      <c r="AJ108" s="222"/>
      <c r="AK108" s="222"/>
      <c r="AL108" s="222"/>
      <c r="AM108" s="222"/>
      <c r="AN108" s="223">
        <f t="shared" si="0"/>
        <v>0</v>
      </c>
      <c r="AO108" s="222"/>
      <c r="AP108" s="222"/>
      <c r="AQ108" s="92" t="s">
        <v>85</v>
      </c>
      <c r="AR108" s="54"/>
      <c r="AS108" s="93">
        <v>0</v>
      </c>
      <c r="AT108" s="94">
        <f t="shared" si="1"/>
        <v>0</v>
      </c>
      <c r="AU108" s="95">
        <f>'07 - Ostatné'!P139</f>
        <v>0</v>
      </c>
      <c r="AV108" s="94">
        <f>'07 - Ostatné'!J37</f>
        <v>0</v>
      </c>
      <c r="AW108" s="94">
        <f>'07 - Ostatné'!J38</f>
        <v>0</v>
      </c>
      <c r="AX108" s="94">
        <f>'07 - Ostatné'!J39</f>
        <v>0</v>
      </c>
      <c r="AY108" s="94">
        <f>'07 - Ostatné'!J40</f>
        <v>0</v>
      </c>
      <c r="AZ108" s="94">
        <f>'07 - Ostatné'!F37</f>
        <v>0</v>
      </c>
      <c r="BA108" s="94">
        <f>'07 - Ostatné'!F38</f>
        <v>0</v>
      </c>
      <c r="BB108" s="94">
        <f>'07 - Ostatné'!F39</f>
        <v>0</v>
      </c>
      <c r="BC108" s="94">
        <f>'07 - Ostatné'!F40</f>
        <v>0</v>
      </c>
      <c r="BD108" s="96">
        <f>'07 - Ostatné'!F41</f>
        <v>0</v>
      </c>
      <c r="BT108" s="25" t="s">
        <v>103</v>
      </c>
      <c r="BV108" s="25" t="s">
        <v>75</v>
      </c>
      <c r="BW108" s="25" t="s">
        <v>119</v>
      </c>
      <c r="BX108" s="25" t="s">
        <v>101</v>
      </c>
      <c r="CL108" s="25" t="s">
        <v>1</v>
      </c>
    </row>
    <row r="109" spans="1:91" s="4" customFormat="1" ht="16.5" customHeight="1">
      <c r="A109" s="91" t="s">
        <v>82</v>
      </c>
      <c r="B109" s="54"/>
      <c r="C109" s="10"/>
      <c r="D109" s="10"/>
      <c r="E109" s="219" t="s">
        <v>86</v>
      </c>
      <c r="F109" s="219"/>
      <c r="G109" s="219"/>
      <c r="H109" s="219"/>
      <c r="I109" s="219"/>
      <c r="J109" s="10"/>
      <c r="K109" s="219" t="s">
        <v>120</v>
      </c>
      <c r="L109" s="219"/>
      <c r="M109" s="219"/>
      <c r="N109" s="219"/>
      <c r="O109" s="219"/>
      <c r="P109" s="219"/>
      <c r="Q109" s="219"/>
      <c r="R109" s="219"/>
      <c r="S109" s="219"/>
      <c r="T109" s="219"/>
      <c r="U109" s="219"/>
      <c r="V109" s="219"/>
      <c r="W109" s="219"/>
      <c r="X109" s="219"/>
      <c r="Y109" s="219"/>
      <c r="Z109" s="219"/>
      <c r="AA109" s="219"/>
      <c r="AB109" s="219"/>
      <c r="AC109" s="219"/>
      <c r="AD109" s="219"/>
      <c r="AE109" s="219"/>
      <c r="AF109" s="219"/>
      <c r="AG109" s="223">
        <f>'2 - ZTI - Zdravotechnické...'!J32</f>
        <v>0</v>
      </c>
      <c r="AH109" s="222"/>
      <c r="AI109" s="222"/>
      <c r="AJ109" s="222"/>
      <c r="AK109" s="222"/>
      <c r="AL109" s="222"/>
      <c r="AM109" s="222"/>
      <c r="AN109" s="223">
        <f t="shared" si="0"/>
        <v>0</v>
      </c>
      <c r="AO109" s="222"/>
      <c r="AP109" s="222"/>
      <c r="AQ109" s="92" t="s">
        <v>85</v>
      </c>
      <c r="AR109" s="54"/>
      <c r="AS109" s="93">
        <v>0</v>
      </c>
      <c r="AT109" s="94">
        <f t="shared" si="1"/>
        <v>0</v>
      </c>
      <c r="AU109" s="95">
        <f>'2 - ZTI - Zdravotechnické...'!P130</f>
        <v>0</v>
      </c>
      <c r="AV109" s="94">
        <f>'2 - ZTI - Zdravotechnické...'!J35</f>
        <v>0</v>
      </c>
      <c r="AW109" s="94">
        <f>'2 - ZTI - Zdravotechnické...'!J36</f>
        <v>0</v>
      </c>
      <c r="AX109" s="94">
        <f>'2 - ZTI - Zdravotechnické...'!J37</f>
        <v>0</v>
      </c>
      <c r="AY109" s="94">
        <f>'2 - ZTI - Zdravotechnické...'!J38</f>
        <v>0</v>
      </c>
      <c r="AZ109" s="94">
        <f>'2 - ZTI - Zdravotechnické...'!F35</f>
        <v>0</v>
      </c>
      <c r="BA109" s="94">
        <f>'2 - ZTI - Zdravotechnické...'!F36</f>
        <v>0</v>
      </c>
      <c r="BB109" s="94">
        <f>'2 - ZTI - Zdravotechnické...'!F37</f>
        <v>0</v>
      </c>
      <c r="BC109" s="94">
        <f>'2 - ZTI - Zdravotechnické...'!F38</f>
        <v>0</v>
      </c>
      <c r="BD109" s="96">
        <f>'2 - ZTI - Zdravotechnické...'!F39</f>
        <v>0</v>
      </c>
      <c r="BT109" s="25" t="s">
        <v>86</v>
      </c>
      <c r="BV109" s="25" t="s">
        <v>75</v>
      </c>
      <c r="BW109" s="25" t="s">
        <v>121</v>
      </c>
      <c r="BX109" s="25" t="s">
        <v>99</v>
      </c>
      <c r="CL109" s="25" t="s">
        <v>1</v>
      </c>
    </row>
    <row r="110" spans="1:91" s="4" customFormat="1" ht="16.5" customHeight="1">
      <c r="B110" s="54"/>
      <c r="C110" s="10"/>
      <c r="D110" s="10"/>
      <c r="E110" s="219" t="s">
        <v>103</v>
      </c>
      <c r="F110" s="219"/>
      <c r="G110" s="219"/>
      <c r="H110" s="219"/>
      <c r="I110" s="219"/>
      <c r="J110" s="10"/>
      <c r="K110" s="219" t="s">
        <v>122</v>
      </c>
      <c r="L110" s="219"/>
      <c r="M110" s="219"/>
      <c r="N110" s="219"/>
      <c r="O110" s="219"/>
      <c r="P110" s="219"/>
      <c r="Q110" s="219"/>
      <c r="R110" s="219"/>
      <c r="S110" s="219"/>
      <c r="T110" s="219"/>
      <c r="U110" s="219"/>
      <c r="V110" s="219"/>
      <c r="W110" s="219"/>
      <c r="X110" s="219"/>
      <c r="Y110" s="219"/>
      <c r="Z110" s="219"/>
      <c r="AA110" s="219"/>
      <c r="AB110" s="219"/>
      <c r="AC110" s="219"/>
      <c r="AD110" s="219"/>
      <c r="AE110" s="219"/>
      <c r="AF110" s="219"/>
      <c r="AG110" s="221">
        <f>ROUND(SUM(AG111:AG112),2)</f>
        <v>0</v>
      </c>
      <c r="AH110" s="222"/>
      <c r="AI110" s="222"/>
      <c r="AJ110" s="222"/>
      <c r="AK110" s="222"/>
      <c r="AL110" s="222"/>
      <c r="AM110" s="222"/>
      <c r="AN110" s="223">
        <f t="shared" si="0"/>
        <v>0</v>
      </c>
      <c r="AO110" s="222"/>
      <c r="AP110" s="222"/>
      <c r="AQ110" s="92" t="s">
        <v>85</v>
      </c>
      <c r="AR110" s="54"/>
      <c r="AS110" s="93">
        <f>ROUND(SUM(AS111:AS112),2)</f>
        <v>0</v>
      </c>
      <c r="AT110" s="94">
        <f t="shared" si="1"/>
        <v>0</v>
      </c>
      <c r="AU110" s="95">
        <f>ROUND(SUM(AU111:AU112),5)</f>
        <v>0</v>
      </c>
      <c r="AV110" s="94">
        <f>ROUND(AZ110*L29,2)</f>
        <v>0</v>
      </c>
      <c r="AW110" s="94">
        <f>ROUND(BA110*L30,2)</f>
        <v>0</v>
      </c>
      <c r="AX110" s="94">
        <f>ROUND(BB110*L29,2)</f>
        <v>0</v>
      </c>
      <c r="AY110" s="94">
        <f>ROUND(BC110*L30,2)</f>
        <v>0</v>
      </c>
      <c r="AZ110" s="94">
        <f>ROUND(SUM(AZ111:AZ112),2)</f>
        <v>0</v>
      </c>
      <c r="BA110" s="94">
        <f>ROUND(SUM(BA111:BA112),2)</f>
        <v>0</v>
      </c>
      <c r="BB110" s="94">
        <f>ROUND(SUM(BB111:BB112),2)</f>
        <v>0</v>
      </c>
      <c r="BC110" s="94">
        <f>ROUND(SUM(BC111:BC112),2)</f>
        <v>0</v>
      </c>
      <c r="BD110" s="96">
        <f>ROUND(SUM(BD111:BD112),2)</f>
        <v>0</v>
      </c>
      <c r="BS110" s="25" t="s">
        <v>72</v>
      </c>
      <c r="BT110" s="25" t="s">
        <v>86</v>
      </c>
      <c r="BU110" s="25" t="s">
        <v>74</v>
      </c>
      <c r="BV110" s="25" t="s">
        <v>75</v>
      </c>
      <c r="BW110" s="25" t="s">
        <v>123</v>
      </c>
      <c r="BX110" s="25" t="s">
        <v>99</v>
      </c>
      <c r="CL110" s="25" t="s">
        <v>1</v>
      </c>
    </row>
    <row r="111" spans="1:91" s="4" customFormat="1" ht="16.5" customHeight="1">
      <c r="A111" s="91" t="s">
        <v>82</v>
      </c>
      <c r="B111" s="54"/>
      <c r="C111" s="10"/>
      <c r="D111" s="10"/>
      <c r="E111" s="10"/>
      <c r="F111" s="219" t="s">
        <v>124</v>
      </c>
      <c r="G111" s="219"/>
      <c r="H111" s="219"/>
      <c r="I111" s="219"/>
      <c r="J111" s="219"/>
      <c r="K111" s="10"/>
      <c r="L111" s="219" t="s">
        <v>125</v>
      </c>
      <c r="M111" s="219"/>
      <c r="N111" s="219"/>
      <c r="O111" s="219"/>
      <c r="P111" s="219"/>
      <c r="Q111" s="219"/>
      <c r="R111" s="219"/>
      <c r="S111" s="219"/>
      <c r="T111" s="219"/>
      <c r="U111" s="219"/>
      <c r="V111" s="219"/>
      <c r="W111" s="219"/>
      <c r="X111" s="219"/>
      <c r="Y111" s="219"/>
      <c r="Z111" s="219"/>
      <c r="AA111" s="219"/>
      <c r="AB111" s="219"/>
      <c r="AC111" s="219"/>
      <c r="AD111" s="219"/>
      <c r="AE111" s="219"/>
      <c r="AF111" s="219"/>
      <c r="AG111" s="223">
        <f>'3.1 - UK'!J34</f>
        <v>0</v>
      </c>
      <c r="AH111" s="222"/>
      <c r="AI111" s="222"/>
      <c r="AJ111" s="222"/>
      <c r="AK111" s="222"/>
      <c r="AL111" s="222"/>
      <c r="AM111" s="222"/>
      <c r="AN111" s="223">
        <f t="shared" si="0"/>
        <v>0</v>
      </c>
      <c r="AO111" s="222"/>
      <c r="AP111" s="222"/>
      <c r="AQ111" s="92" t="s">
        <v>85</v>
      </c>
      <c r="AR111" s="54"/>
      <c r="AS111" s="93">
        <v>0</v>
      </c>
      <c r="AT111" s="94">
        <f t="shared" si="1"/>
        <v>0</v>
      </c>
      <c r="AU111" s="95">
        <f>'3.1 - UK'!P134</f>
        <v>0</v>
      </c>
      <c r="AV111" s="94">
        <f>'3.1 - UK'!J37</f>
        <v>0</v>
      </c>
      <c r="AW111" s="94">
        <f>'3.1 - UK'!J38</f>
        <v>0</v>
      </c>
      <c r="AX111" s="94">
        <f>'3.1 - UK'!J39</f>
        <v>0</v>
      </c>
      <c r="AY111" s="94">
        <f>'3.1 - UK'!J40</f>
        <v>0</v>
      </c>
      <c r="AZ111" s="94">
        <f>'3.1 - UK'!F37</f>
        <v>0</v>
      </c>
      <c r="BA111" s="94">
        <f>'3.1 - UK'!F38</f>
        <v>0</v>
      </c>
      <c r="BB111" s="94">
        <f>'3.1 - UK'!F39</f>
        <v>0</v>
      </c>
      <c r="BC111" s="94">
        <f>'3.1 - UK'!F40</f>
        <v>0</v>
      </c>
      <c r="BD111" s="96">
        <f>'3.1 - UK'!F41</f>
        <v>0</v>
      </c>
      <c r="BT111" s="25" t="s">
        <v>103</v>
      </c>
      <c r="BV111" s="25" t="s">
        <v>75</v>
      </c>
      <c r="BW111" s="25" t="s">
        <v>126</v>
      </c>
      <c r="BX111" s="25" t="s">
        <v>123</v>
      </c>
      <c r="CL111" s="25" t="s">
        <v>1</v>
      </c>
    </row>
    <row r="112" spans="1:91" s="4" customFormat="1" ht="16.5" customHeight="1">
      <c r="A112" s="91" t="s">
        <v>82</v>
      </c>
      <c r="B112" s="54"/>
      <c r="C112" s="10"/>
      <c r="D112" s="10"/>
      <c r="E112" s="10"/>
      <c r="F112" s="219" t="s">
        <v>127</v>
      </c>
      <c r="G112" s="219"/>
      <c r="H112" s="219"/>
      <c r="I112" s="219"/>
      <c r="J112" s="219"/>
      <c r="K112" s="10"/>
      <c r="L112" s="219" t="s">
        <v>128</v>
      </c>
      <c r="M112" s="219"/>
      <c r="N112" s="219"/>
      <c r="O112" s="219"/>
      <c r="P112" s="219"/>
      <c r="Q112" s="219"/>
      <c r="R112" s="219"/>
      <c r="S112" s="219"/>
      <c r="T112" s="219"/>
      <c r="U112" s="219"/>
      <c r="V112" s="219"/>
      <c r="W112" s="219"/>
      <c r="X112" s="219"/>
      <c r="Y112" s="219"/>
      <c r="Z112" s="219"/>
      <c r="AA112" s="219"/>
      <c r="AB112" s="219"/>
      <c r="AC112" s="219"/>
      <c r="AD112" s="219"/>
      <c r="AE112" s="219"/>
      <c r="AF112" s="219"/>
      <c r="AG112" s="223">
        <f>'3.2 - Strojovňa'!J34</f>
        <v>0</v>
      </c>
      <c r="AH112" s="222"/>
      <c r="AI112" s="222"/>
      <c r="AJ112" s="222"/>
      <c r="AK112" s="222"/>
      <c r="AL112" s="222"/>
      <c r="AM112" s="222"/>
      <c r="AN112" s="223">
        <f t="shared" si="0"/>
        <v>0</v>
      </c>
      <c r="AO112" s="222"/>
      <c r="AP112" s="222"/>
      <c r="AQ112" s="92" t="s">
        <v>85</v>
      </c>
      <c r="AR112" s="54"/>
      <c r="AS112" s="93">
        <v>0</v>
      </c>
      <c r="AT112" s="94">
        <f t="shared" si="1"/>
        <v>0</v>
      </c>
      <c r="AU112" s="95">
        <f>'3.2 - Strojovňa'!P135</f>
        <v>0</v>
      </c>
      <c r="AV112" s="94">
        <f>'3.2 - Strojovňa'!J37</f>
        <v>0</v>
      </c>
      <c r="AW112" s="94">
        <f>'3.2 - Strojovňa'!J38</f>
        <v>0</v>
      </c>
      <c r="AX112" s="94">
        <f>'3.2 - Strojovňa'!J39</f>
        <v>0</v>
      </c>
      <c r="AY112" s="94">
        <f>'3.2 - Strojovňa'!J40</f>
        <v>0</v>
      </c>
      <c r="AZ112" s="94">
        <f>'3.2 - Strojovňa'!F37</f>
        <v>0</v>
      </c>
      <c r="BA112" s="94">
        <f>'3.2 - Strojovňa'!F38</f>
        <v>0</v>
      </c>
      <c r="BB112" s="94">
        <f>'3.2 - Strojovňa'!F39</f>
        <v>0</v>
      </c>
      <c r="BC112" s="94">
        <f>'3.2 - Strojovňa'!F40</f>
        <v>0</v>
      </c>
      <c r="BD112" s="96">
        <f>'3.2 - Strojovňa'!F41</f>
        <v>0</v>
      </c>
      <c r="BT112" s="25" t="s">
        <v>103</v>
      </c>
      <c r="BV112" s="25" t="s">
        <v>75</v>
      </c>
      <c r="BW112" s="25" t="s">
        <v>129</v>
      </c>
      <c r="BX112" s="25" t="s">
        <v>123</v>
      </c>
      <c r="CL112" s="25" t="s">
        <v>1</v>
      </c>
    </row>
    <row r="113" spans="1:91" s="4" customFormat="1" ht="16.5" customHeight="1">
      <c r="A113" s="91" t="s">
        <v>82</v>
      </c>
      <c r="B113" s="54"/>
      <c r="C113" s="10"/>
      <c r="D113" s="10"/>
      <c r="E113" s="219" t="s">
        <v>130</v>
      </c>
      <c r="F113" s="219"/>
      <c r="G113" s="219"/>
      <c r="H113" s="219"/>
      <c r="I113" s="219"/>
      <c r="J113" s="10"/>
      <c r="K113" s="219" t="s">
        <v>131</v>
      </c>
      <c r="L113" s="219"/>
      <c r="M113" s="219"/>
      <c r="N113" s="219"/>
      <c r="O113" s="219"/>
      <c r="P113" s="219"/>
      <c r="Q113" s="219"/>
      <c r="R113" s="219"/>
      <c r="S113" s="219"/>
      <c r="T113" s="219"/>
      <c r="U113" s="219"/>
      <c r="V113" s="219"/>
      <c r="W113" s="219"/>
      <c r="X113" s="219"/>
      <c r="Y113" s="219"/>
      <c r="Z113" s="219"/>
      <c r="AA113" s="219"/>
      <c r="AB113" s="219"/>
      <c r="AC113" s="219"/>
      <c r="AD113" s="219"/>
      <c r="AE113" s="219"/>
      <c r="AF113" s="219"/>
      <c r="AG113" s="223">
        <f>'4 - VZT - Vzduchotechnika'!J32</f>
        <v>0</v>
      </c>
      <c r="AH113" s="222"/>
      <c r="AI113" s="222"/>
      <c r="AJ113" s="222"/>
      <c r="AK113" s="222"/>
      <c r="AL113" s="222"/>
      <c r="AM113" s="222"/>
      <c r="AN113" s="223">
        <f t="shared" si="0"/>
        <v>0</v>
      </c>
      <c r="AO113" s="222"/>
      <c r="AP113" s="222"/>
      <c r="AQ113" s="92" t="s">
        <v>85</v>
      </c>
      <c r="AR113" s="54"/>
      <c r="AS113" s="93">
        <v>0</v>
      </c>
      <c r="AT113" s="94">
        <f t="shared" si="1"/>
        <v>0</v>
      </c>
      <c r="AU113" s="95">
        <f>'4 - VZT - Vzduchotechnika'!P127</f>
        <v>0</v>
      </c>
      <c r="AV113" s="94">
        <f>'4 - VZT - Vzduchotechnika'!J35</f>
        <v>0</v>
      </c>
      <c r="AW113" s="94">
        <f>'4 - VZT - Vzduchotechnika'!J36</f>
        <v>0</v>
      </c>
      <c r="AX113" s="94">
        <f>'4 - VZT - Vzduchotechnika'!J37</f>
        <v>0</v>
      </c>
      <c r="AY113" s="94">
        <f>'4 - VZT - Vzduchotechnika'!J38</f>
        <v>0</v>
      </c>
      <c r="AZ113" s="94">
        <f>'4 - VZT - Vzduchotechnika'!F35</f>
        <v>0</v>
      </c>
      <c r="BA113" s="94">
        <f>'4 - VZT - Vzduchotechnika'!F36</f>
        <v>0</v>
      </c>
      <c r="BB113" s="94">
        <f>'4 - VZT - Vzduchotechnika'!F37</f>
        <v>0</v>
      </c>
      <c r="BC113" s="94">
        <f>'4 - VZT - Vzduchotechnika'!F38</f>
        <v>0</v>
      </c>
      <c r="BD113" s="96">
        <f>'4 - VZT - Vzduchotechnika'!F39</f>
        <v>0</v>
      </c>
      <c r="BT113" s="25" t="s">
        <v>86</v>
      </c>
      <c r="BV113" s="25" t="s">
        <v>75</v>
      </c>
      <c r="BW113" s="25" t="s">
        <v>132</v>
      </c>
      <c r="BX113" s="25" t="s">
        <v>99</v>
      </c>
      <c r="CL113" s="25" t="s">
        <v>1</v>
      </c>
    </row>
    <row r="114" spans="1:91" s="4" customFormat="1" ht="16.5" customHeight="1">
      <c r="A114" s="91" t="s">
        <v>82</v>
      </c>
      <c r="B114" s="54"/>
      <c r="C114" s="10"/>
      <c r="D114" s="10"/>
      <c r="E114" s="219" t="s">
        <v>133</v>
      </c>
      <c r="F114" s="219"/>
      <c r="G114" s="219"/>
      <c r="H114" s="219"/>
      <c r="I114" s="219"/>
      <c r="J114" s="10"/>
      <c r="K114" s="219" t="s">
        <v>134</v>
      </c>
      <c r="L114" s="219"/>
      <c r="M114" s="219"/>
      <c r="N114" s="219"/>
      <c r="O114" s="219"/>
      <c r="P114" s="219"/>
      <c r="Q114" s="219"/>
      <c r="R114" s="219"/>
      <c r="S114" s="219"/>
      <c r="T114" s="219"/>
      <c r="U114" s="219"/>
      <c r="V114" s="219"/>
      <c r="W114" s="219"/>
      <c r="X114" s="219"/>
      <c r="Y114" s="219"/>
      <c r="Z114" s="219"/>
      <c r="AA114" s="219"/>
      <c r="AB114" s="219"/>
      <c r="AC114" s="219"/>
      <c r="AD114" s="219"/>
      <c r="AE114" s="219"/>
      <c r="AF114" s="219"/>
      <c r="AG114" s="223">
        <f>'5 - ELI - Elektroinštalác...'!J32</f>
        <v>0</v>
      </c>
      <c r="AH114" s="222"/>
      <c r="AI114" s="222"/>
      <c r="AJ114" s="222"/>
      <c r="AK114" s="222"/>
      <c r="AL114" s="222"/>
      <c r="AM114" s="222"/>
      <c r="AN114" s="223">
        <f t="shared" si="0"/>
        <v>0</v>
      </c>
      <c r="AO114" s="222"/>
      <c r="AP114" s="222"/>
      <c r="AQ114" s="92" t="s">
        <v>85</v>
      </c>
      <c r="AR114" s="54"/>
      <c r="AS114" s="93">
        <v>0</v>
      </c>
      <c r="AT114" s="94">
        <f t="shared" si="1"/>
        <v>0</v>
      </c>
      <c r="AU114" s="95">
        <f>'5 - ELI - Elektroinštalác...'!P122</f>
        <v>0</v>
      </c>
      <c r="AV114" s="94">
        <f>'5 - ELI - Elektroinštalác...'!J35</f>
        <v>0</v>
      </c>
      <c r="AW114" s="94">
        <f>'5 - ELI - Elektroinštalác...'!J36</f>
        <v>0</v>
      </c>
      <c r="AX114" s="94">
        <f>'5 - ELI - Elektroinštalác...'!J37</f>
        <v>0</v>
      </c>
      <c r="AY114" s="94">
        <f>'5 - ELI - Elektroinštalác...'!J38</f>
        <v>0</v>
      </c>
      <c r="AZ114" s="94">
        <f>'5 - ELI - Elektroinštalác...'!F35</f>
        <v>0</v>
      </c>
      <c r="BA114" s="94">
        <f>'5 - ELI - Elektroinštalác...'!F36</f>
        <v>0</v>
      </c>
      <c r="BB114" s="94">
        <f>'5 - ELI - Elektroinštalác...'!F37</f>
        <v>0</v>
      </c>
      <c r="BC114" s="94">
        <f>'5 - ELI - Elektroinštalác...'!F38</f>
        <v>0</v>
      </c>
      <c r="BD114" s="96">
        <f>'5 - ELI - Elektroinštalác...'!F39</f>
        <v>0</v>
      </c>
      <c r="BT114" s="25" t="s">
        <v>86</v>
      </c>
      <c r="BV114" s="25" t="s">
        <v>75</v>
      </c>
      <c r="BW114" s="25" t="s">
        <v>135</v>
      </c>
      <c r="BX114" s="25" t="s">
        <v>99</v>
      </c>
      <c r="CL114" s="25" t="s">
        <v>1</v>
      </c>
    </row>
    <row r="115" spans="1:91" s="4" customFormat="1" ht="23.25" customHeight="1">
      <c r="A115" s="91" t="s">
        <v>82</v>
      </c>
      <c r="B115" s="54"/>
      <c r="C115" s="10"/>
      <c r="D115" s="10"/>
      <c r="E115" s="219" t="s">
        <v>136</v>
      </c>
      <c r="F115" s="219"/>
      <c r="G115" s="219"/>
      <c r="H115" s="219"/>
      <c r="I115" s="219"/>
      <c r="J115" s="10"/>
      <c r="K115" s="219" t="s">
        <v>137</v>
      </c>
      <c r="L115" s="219"/>
      <c r="M115" s="219"/>
      <c r="N115" s="219"/>
      <c r="O115" s="219"/>
      <c r="P115" s="219"/>
      <c r="Q115" s="219"/>
      <c r="R115" s="219"/>
      <c r="S115" s="219"/>
      <c r="T115" s="219"/>
      <c r="U115" s="219"/>
      <c r="V115" s="219"/>
      <c r="W115" s="219"/>
      <c r="X115" s="219"/>
      <c r="Y115" s="219"/>
      <c r="Z115" s="219"/>
      <c r="AA115" s="219"/>
      <c r="AB115" s="219"/>
      <c r="AC115" s="219"/>
      <c r="AD115" s="219"/>
      <c r="AE115" s="219"/>
      <c r="AF115" s="219"/>
      <c r="AG115" s="223">
        <f>'6 - Rozvody vody, kanal. ...'!J32</f>
        <v>0</v>
      </c>
      <c r="AH115" s="222"/>
      <c r="AI115" s="222"/>
      <c r="AJ115" s="222"/>
      <c r="AK115" s="222"/>
      <c r="AL115" s="222"/>
      <c r="AM115" s="222"/>
      <c r="AN115" s="223">
        <f t="shared" si="0"/>
        <v>0</v>
      </c>
      <c r="AO115" s="222"/>
      <c r="AP115" s="222"/>
      <c r="AQ115" s="92" t="s">
        <v>85</v>
      </c>
      <c r="AR115" s="54"/>
      <c r="AS115" s="93">
        <v>0</v>
      </c>
      <c r="AT115" s="94">
        <f t="shared" si="1"/>
        <v>0</v>
      </c>
      <c r="AU115" s="95">
        <f>'6 - Rozvody vody, kanal. ...'!P132</f>
        <v>0</v>
      </c>
      <c r="AV115" s="94">
        <f>'6 - Rozvody vody, kanal. ...'!J35</f>
        <v>0</v>
      </c>
      <c r="AW115" s="94">
        <f>'6 - Rozvody vody, kanal. ...'!J36</f>
        <v>0</v>
      </c>
      <c r="AX115" s="94">
        <f>'6 - Rozvody vody, kanal. ...'!J37</f>
        <v>0</v>
      </c>
      <c r="AY115" s="94">
        <f>'6 - Rozvody vody, kanal. ...'!J38</f>
        <v>0</v>
      </c>
      <c r="AZ115" s="94">
        <f>'6 - Rozvody vody, kanal. ...'!F35</f>
        <v>0</v>
      </c>
      <c r="BA115" s="94">
        <f>'6 - Rozvody vody, kanal. ...'!F36</f>
        <v>0</v>
      </c>
      <c r="BB115" s="94">
        <f>'6 - Rozvody vody, kanal. ...'!F37</f>
        <v>0</v>
      </c>
      <c r="BC115" s="94">
        <f>'6 - Rozvody vody, kanal. ...'!F38</f>
        <v>0</v>
      </c>
      <c r="BD115" s="96">
        <f>'6 - Rozvody vody, kanal. ...'!F39</f>
        <v>0</v>
      </c>
      <c r="BT115" s="25" t="s">
        <v>86</v>
      </c>
      <c r="BV115" s="25" t="s">
        <v>75</v>
      </c>
      <c r="BW115" s="25" t="s">
        <v>138</v>
      </c>
      <c r="BX115" s="25" t="s">
        <v>99</v>
      </c>
      <c r="CL115" s="25" t="s">
        <v>1</v>
      </c>
    </row>
    <row r="116" spans="1:91" s="7" customFormat="1" ht="16.5" customHeight="1">
      <c r="A116" s="91" t="s">
        <v>82</v>
      </c>
      <c r="B116" s="82"/>
      <c r="C116" s="83"/>
      <c r="D116" s="220" t="s">
        <v>139</v>
      </c>
      <c r="E116" s="220"/>
      <c r="F116" s="220"/>
      <c r="G116" s="220"/>
      <c r="H116" s="220"/>
      <c r="I116" s="84"/>
      <c r="J116" s="220" t="s">
        <v>140</v>
      </c>
      <c r="K116" s="220"/>
      <c r="L116" s="220"/>
      <c r="M116" s="220"/>
      <c r="N116" s="220"/>
      <c r="O116" s="220"/>
      <c r="P116" s="220"/>
      <c r="Q116" s="220"/>
      <c r="R116" s="220"/>
      <c r="S116" s="220"/>
      <c r="T116" s="220"/>
      <c r="U116" s="220"/>
      <c r="V116" s="220"/>
      <c r="W116" s="220"/>
      <c r="X116" s="220"/>
      <c r="Y116" s="220"/>
      <c r="Z116" s="220"/>
      <c r="AA116" s="220"/>
      <c r="AB116" s="220"/>
      <c r="AC116" s="220"/>
      <c r="AD116" s="220"/>
      <c r="AE116" s="220"/>
      <c r="AF116" s="220"/>
      <c r="AG116" s="224">
        <f>'SO.102 - Pergola A'!J30</f>
        <v>0</v>
      </c>
      <c r="AH116" s="225"/>
      <c r="AI116" s="225"/>
      <c r="AJ116" s="225"/>
      <c r="AK116" s="225"/>
      <c r="AL116" s="225"/>
      <c r="AM116" s="225"/>
      <c r="AN116" s="224">
        <f t="shared" si="0"/>
        <v>0</v>
      </c>
      <c r="AO116" s="225"/>
      <c r="AP116" s="225"/>
      <c r="AQ116" s="85" t="s">
        <v>79</v>
      </c>
      <c r="AR116" s="82"/>
      <c r="AS116" s="86">
        <v>0</v>
      </c>
      <c r="AT116" s="87">
        <f t="shared" si="1"/>
        <v>0</v>
      </c>
      <c r="AU116" s="88">
        <f>'SO.102 - Pergola A'!P132</f>
        <v>0</v>
      </c>
      <c r="AV116" s="87">
        <f>'SO.102 - Pergola A'!J33</f>
        <v>0</v>
      </c>
      <c r="AW116" s="87">
        <f>'SO.102 - Pergola A'!J34</f>
        <v>0</v>
      </c>
      <c r="AX116" s="87">
        <f>'SO.102 - Pergola A'!J35</f>
        <v>0</v>
      </c>
      <c r="AY116" s="87">
        <f>'SO.102 - Pergola A'!J36</f>
        <v>0</v>
      </c>
      <c r="AZ116" s="87">
        <f>'SO.102 - Pergola A'!F33</f>
        <v>0</v>
      </c>
      <c r="BA116" s="87">
        <f>'SO.102 - Pergola A'!F34</f>
        <v>0</v>
      </c>
      <c r="BB116" s="87">
        <f>'SO.102 - Pergola A'!F35</f>
        <v>0</v>
      </c>
      <c r="BC116" s="87">
        <f>'SO.102 - Pergola A'!F36</f>
        <v>0</v>
      </c>
      <c r="BD116" s="89">
        <f>'SO.102 - Pergola A'!F37</f>
        <v>0</v>
      </c>
      <c r="BT116" s="90" t="s">
        <v>80</v>
      </c>
      <c r="BV116" s="90" t="s">
        <v>75</v>
      </c>
      <c r="BW116" s="90" t="s">
        <v>141</v>
      </c>
      <c r="BX116" s="90" t="s">
        <v>4</v>
      </c>
      <c r="CL116" s="90" t="s">
        <v>1</v>
      </c>
      <c r="CM116" s="90" t="s">
        <v>73</v>
      </c>
    </row>
    <row r="117" spans="1:91" s="7" customFormat="1" ht="16.5" customHeight="1">
      <c r="B117" s="82"/>
      <c r="C117" s="83"/>
      <c r="D117" s="220" t="s">
        <v>142</v>
      </c>
      <c r="E117" s="220"/>
      <c r="F117" s="220"/>
      <c r="G117" s="220"/>
      <c r="H117" s="220"/>
      <c r="I117" s="84"/>
      <c r="J117" s="220" t="s">
        <v>143</v>
      </c>
      <c r="K117" s="220"/>
      <c r="L117" s="220"/>
      <c r="M117" s="220"/>
      <c r="N117" s="220"/>
      <c r="O117" s="220"/>
      <c r="P117" s="220"/>
      <c r="Q117" s="220"/>
      <c r="R117" s="220"/>
      <c r="S117" s="220"/>
      <c r="T117" s="220"/>
      <c r="U117" s="220"/>
      <c r="V117" s="220"/>
      <c r="W117" s="220"/>
      <c r="X117" s="220"/>
      <c r="Y117" s="220"/>
      <c r="Z117" s="220"/>
      <c r="AA117" s="220"/>
      <c r="AB117" s="220"/>
      <c r="AC117" s="220"/>
      <c r="AD117" s="220"/>
      <c r="AE117" s="220"/>
      <c r="AF117" s="220"/>
      <c r="AG117" s="226">
        <f>ROUND(AG118,2)</f>
        <v>0</v>
      </c>
      <c r="AH117" s="225"/>
      <c r="AI117" s="225"/>
      <c r="AJ117" s="225"/>
      <c r="AK117" s="225"/>
      <c r="AL117" s="225"/>
      <c r="AM117" s="225"/>
      <c r="AN117" s="224">
        <f t="shared" si="0"/>
        <v>0</v>
      </c>
      <c r="AO117" s="225"/>
      <c r="AP117" s="225"/>
      <c r="AQ117" s="85" t="s">
        <v>79</v>
      </c>
      <c r="AR117" s="82"/>
      <c r="AS117" s="86">
        <f>ROUND(AS118,2)</f>
        <v>0</v>
      </c>
      <c r="AT117" s="87">
        <f t="shared" si="1"/>
        <v>0</v>
      </c>
      <c r="AU117" s="88">
        <f>ROUND(AU118,5)</f>
        <v>0</v>
      </c>
      <c r="AV117" s="87">
        <f>ROUND(AZ117*L29,2)</f>
        <v>0</v>
      </c>
      <c r="AW117" s="87">
        <f>ROUND(BA117*L30,2)</f>
        <v>0</v>
      </c>
      <c r="AX117" s="87">
        <f>ROUND(BB117*L29,2)</f>
        <v>0</v>
      </c>
      <c r="AY117" s="87">
        <f>ROUND(BC117*L30,2)</f>
        <v>0</v>
      </c>
      <c r="AZ117" s="87">
        <f>ROUND(AZ118,2)</f>
        <v>0</v>
      </c>
      <c r="BA117" s="87">
        <f>ROUND(BA118,2)</f>
        <v>0</v>
      </c>
      <c r="BB117" s="87">
        <f>ROUND(BB118,2)</f>
        <v>0</v>
      </c>
      <c r="BC117" s="87">
        <f>ROUND(BC118,2)</f>
        <v>0</v>
      </c>
      <c r="BD117" s="89">
        <f>ROUND(BD118,2)</f>
        <v>0</v>
      </c>
      <c r="BS117" s="90" t="s">
        <v>72</v>
      </c>
      <c r="BT117" s="90" t="s">
        <v>80</v>
      </c>
      <c r="BU117" s="90" t="s">
        <v>74</v>
      </c>
      <c r="BV117" s="90" t="s">
        <v>75</v>
      </c>
      <c r="BW117" s="90" t="s">
        <v>144</v>
      </c>
      <c r="BX117" s="90" t="s">
        <v>4</v>
      </c>
      <c r="CL117" s="90" t="s">
        <v>1</v>
      </c>
      <c r="CM117" s="90" t="s">
        <v>73</v>
      </c>
    </row>
    <row r="118" spans="1:91" s="4" customFormat="1" ht="16.5" customHeight="1">
      <c r="A118" s="91" t="s">
        <v>82</v>
      </c>
      <c r="B118" s="54"/>
      <c r="C118" s="10"/>
      <c r="D118" s="10"/>
      <c r="E118" s="219" t="s">
        <v>145</v>
      </c>
      <c r="F118" s="219"/>
      <c r="G118" s="219"/>
      <c r="H118" s="219"/>
      <c r="I118" s="219"/>
      <c r="J118" s="10"/>
      <c r="K118" s="219" t="s">
        <v>146</v>
      </c>
      <c r="L118" s="219"/>
      <c r="M118" s="219"/>
      <c r="N118" s="219"/>
      <c r="O118" s="219"/>
      <c r="P118" s="219"/>
      <c r="Q118" s="219"/>
      <c r="R118" s="219"/>
      <c r="S118" s="219"/>
      <c r="T118" s="219"/>
      <c r="U118" s="219"/>
      <c r="V118" s="219"/>
      <c r="W118" s="219"/>
      <c r="X118" s="219"/>
      <c r="Y118" s="219"/>
      <c r="Z118" s="219"/>
      <c r="AA118" s="219"/>
      <c r="AB118" s="219"/>
      <c r="AC118" s="219"/>
      <c r="AD118" s="219"/>
      <c r="AE118" s="219"/>
      <c r="AF118" s="219"/>
      <c r="AG118" s="223">
        <f>'SO.201 - Chodník'!J32</f>
        <v>0</v>
      </c>
      <c r="AH118" s="222"/>
      <c r="AI118" s="222"/>
      <c r="AJ118" s="222"/>
      <c r="AK118" s="222"/>
      <c r="AL118" s="222"/>
      <c r="AM118" s="222"/>
      <c r="AN118" s="223">
        <f t="shared" si="0"/>
        <v>0</v>
      </c>
      <c r="AO118" s="222"/>
      <c r="AP118" s="222"/>
      <c r="AQ118" s="92" t="s">
        <v>85</v>
      </c>
      <c r="AR118" s="54"/>
      <c r="AS118" s="93">
        <v>0</v>
      </c>
      <c r="AT118" s="94">
        <f t="shared" si="1"/>
        <v>0</v>
      </c>
      <c r="AU118" s="95">
        <f>'SO.201 - Chodník'!P126</f>
        <v>0</v>
      </c>
      <c r="AV118" s="94">
        <f>'SO.201 - Chodník'!J35</f>
        <v>0</v>
      </c>
      <c r="AW118" s="94">
        <f>'SO.201 - Chodník'!J36</f>
        <v>0</v>
      </c>
      <c r="AX118" s="94">
        <f>'SO.201 - Chodník'!J37</f>
        <v>0</v>
      </c>
      <c r="AY118" s="94">
        <f>'SO.201 - Chodník'!J38</f>
        <v>0</v>
      </c>
      <c r="AZ118" s="94">
        <f>'SO.201 - Chodník'!F35</f>
        <v>0</v>
      </c>
      <c r="BA118" s="94">
        <f>'SO.201 - Chodník'!F36</f>
        <v>0</v>
      </c>
      <c r="BB118" s="94">
        <f>'SO.201 - Chodník'!F37</f>
        <v>0</v>
      </c>
      <c r="BC118" s="94">
        <f>'SO.201 - Chodník'!F38</f>
        <v>0</v>
      </c>
      <c r="BD118" s="96">
        <f>'SO.201 - Chodník'!F39</f>
        <v>0</v>
      </c>
      <c r="BT118" s="25" t="s">
        <v>86</v>
      </c>
      <c r="BV118" s="25" t="s">
        <v>75</v>
      </c>
      <c r="BW118" s="25" t="s">
        <v>147</v>
      </c>
      <c r="BX118" s="25" t="s">
        <v>144</v>
      </c>
      <c r="CL118" s="25" t="s">
        <v>1</v>
      </c>
    </row>
    <row r="119" spans="1:91" s="7" customFormat="1" ht="16.5" customHeight="1">
      <c r="B119" s="82"/>
      <c r="C119" s="83"/>
      <c r="D119" s="220" t="s">
        <v>148</v>
      </c>
      <c r="E119" s="220"/>
      <c r="F119" s="220"/>
      <c r="G119" s="220"/>
      <c r="H119" s="220"/>
      <c r="I119" s="84"/>
      <c r="J119" s="220" t="s">
        <v>149</v>
      </c>
      <c r="K119" s="220"/>
      <c r="L119" s="220"/>
      <c r="M119" s="220"/>
      <c r="N119" s="220"/>
      <c r="O119" s="220"/>
      <c r="P119" s="220"/>
      <c r="Q119" s="220"/>
      <c r="R119" s="220"/>
      <c r="S119" s="220"/>
      <c r="T119" s="220"/>
      <c r="U119" s="220"/>
      <c r="V119" s="220"/>
      <c r="W119" s="220"/>
      <c r="X119" s="220"/>
      <c r="Y119" s="220"/>
      <c r="Z119" s="220"/>
      <c r="AA119" s="220"/>
      <c r="AB119" s="220"/>
      <c r="AC119" s="220"/>
      <c r="AD119" s="220"/>
      <c r="AE119" s="220"/>
      <c r="AF119" s="220"/>
      <c r="AG119" s="226">
        <f>ROUND(AG120,2)</f>
        <v>0</v>
      </c>
      <c r="AH119" s="225"/>
      <c r="AI119" s="225"/>
      <c r="AJ119" s="225"/>
      <c r="AK119" s="225"/>
      <c r="AL119" s="225"/>
      <c r="AM119" s="225"/>
      <c r="AN119" s="224">
        <f t="shared" si="0"/>
        <v>0</v>
      </c>
      <c r="AO119" s="225"/>
      <c r="AP119" s="225"/>
      <c r="AQ119" s="85" t="s">
        <v>79</v>
      </c>
      <c r="AR119" s="82"/>
      <c r="AS119" s="86">
        <f>ROUND(AS120,2)</f>
        <v>0</v>
      </c>
      <c r="AT119" s="87">
        <f t="shared" si="1"/>
        <v>0</v>
      </c>
      <c r="AU119" s="88">
        <f>ROUND(AU120,5)</f>
        <v>0</v>
      </c>
      <c r="AV119" s="87">
        <f>ROUND(AZ119*L29,2)</f>
        <v>0</v>
      </c>
      <c r="AW119" s="87">
        <f>ROUND(BA119*L30,2)</f>
        <v>0</v>
      </c>
      <c r="AX119" s="87">
        <f>ROUND(BB119*L29,2)</f>
        <v>0</v>
      </c>
      <c r="AY119" s="87">
        <f>ROUND(BC119*L30,2)</f>
        <v>0</v>
      </c>
      <c r="AZ119" s="87">
        <f>ROUND(AZ120,2)</f>
        <v>0</v>
      </c>
      <c r="BA119" s="87">
        <f>ROUND(BA120,2)</f>
        <v>0</v>
      </c>
      <c r="BB119" s="87">
        <f>ROUND(BB120,2)</f>
        <v>0</v>
      </c>
      <c r="BC119" s="87">
        <f>ROUND(BC120,2)</f>
        <v>0</v>
      </c>
      <c r="BD119" s="89">
        <f>ROUND(BD120,2)</f>
        <v>0</v>
      </c>
      <c r="BS119" s="90" t="s">
        <v>72</v>
      </c>
      <c r="BT119" s="90" t="s">
        <v>80</v>
      </c>
      <c r="BU119" s="90" t="s">
        <v>74</v>
      </c>
      <c r="BV119" s="90" t="s">
        <v>75</v>
      </c>
      <c r="BW119" s="90" t="s">
        <v>150</v>
      </c>
      <c r="BX119" s="90" t="s">
        <v>4</v>
      </c>
      <c r="CL119" s="90" t="s">
        <v>1</v>
      </c>
      <c r="CM119" s="90" t="s">
        <v>73</v>
      </c>
    </row>
    <row r="120" spans="1:91" s="4" customFormat="1" ht="16.5" customHeight="1">
      <c r="A120" s="91" t="s">
        <v>82</v>
      </c>
      <c r="B120" s="54"/>
      <c r="C120" s="10"/>
      <c r="D120" s="10"/>
      <c r="E120" s="219" t="s">
        <v>151</v>
      </c>
      <c r="F120" s="219"/>
      <c r="G120" s="219"/>
      <c r="H120" s="219"/>
      <c r="I120" s="219"/>
      <c r="J120" s="10"/>
      <c r="K120" s="219" t="s">
        <v>152</v>
      </c>
      <c r="L120" s="219"/>
      <c r="M120" s="219"/>
      <c r="N120" s="219"/>
      <c r="O120" s="219"/>
      <c r="P120" s="219"/>
      <c r="Q120" s="219"/>
      <c r="R120" s="219"/>
      <c r="S120" s="219"/>
      <c r="T120" s="219"/>
      <c r="U120" s="219"/>
      <c r="V120" s="219"/>
      <c r="W120" s="219"/>
      <c r="X120" s="219"/>
      <c r="Y120" s="219"/>
      <c r="Z120" s="219"/>
      <c r="AA120" s="219"/>
      <c r="AB120" s="219"/>
      <c r="AC120" s="219"/>
      <c r="AD120" s="219"/>
      <c r="AE120" s="219"/>
      <c r="AF120" s="219"/>
      <c r="AG120" s="223">
        <f>'PS.101 - Detské ihrisko'!J32</f>
        <v>0</v>
      </c>
      <c r="AH120" s="222"/>
      <c r="AI120" s="222"/>
      <c r="AJ120" s="222"/>
      <c r="AK120" s="222"/>
      <c r="AL120" s="222"/>
      <c r="AM120" s="222"/>
      <c r="AN120" s="223">
        <f t="shared" si="0"/>
        <v>0</v>
      </c>
      <c r="AO120" s="222"/>
      <c r="AP120" s="222"/>
      <c r="AQ120" s="92" t="s">
        <v>85</v>
      </c>
      <c r="AR120" s="54"/>
      <c r="AS120" s="97">
        <v>0</v>
      </c>
      <c r="AT120" s="98">
        <f t="shared" si="1"/>
        <v>0</v>
      </c>
      <c r="AU120" s="99">
        <f>'PS.101 - Detské ihrisko'!P122</f>
        <v>0</v>
      </c>
      <c r="AV120" s="98">
        <f>'PS.101 - Detské ihrisko'!J35</f>
        <v>0</v>
      </c>
      <c r="AW120" s="98">
        <f>'PS.101 - Detské ihrisko'!J36</f>
        <v>0</v>
      </c>
      <c r="AX120" s="98">
        <f>'PS.101 - Detské ihrisko'!J37</f>
        <v>0</v>
      </c>
      <c r="AY120" s="98">
        <f>'PS.101 - Detské ihrisko'!J38</f>
        <v>0</v>
      </c>
      <c r="AZ120" s="98">
        <f>'PS.101 - Detské ihrisko'!F35</f>
        <v>0</v>
      </c>
      <c r="BA120" s="98">
        <f>'PS.101 - Detské ihrisko'!F36</f>
        <v>0</v>
      </c>
      <c r="BB120" s="98">
        <f>'PS.101 - Detské ihrisko'!F37</f>
        <v>0</v>
      </c>
      <c r="BC120" s="98">
        <f>'PS.101 - Detské ihrisko'!F38</f>
        <v>0</v>
      </c>
      <c r="BD120" s="100">
        <f>'PS.101 - Detské ihrisko'!F39</f>
        <v>0</v>
      </c>
      <c r="BT120" s="25" t="s">
        <v>86</v>
      </c>
      <c r="BV120" s="25" t="s">
        <v>75</v>
      </c>
      <c r="BW120" s="25" t="s">
        <v>153</v>
      </c>
      <c r="BX120" s="25" t="s">
        <v>150</v>
      </c>
      <c r="CL120" s="25" t="s">
        <v>1</v>
      </c>
    </row>
    <row r="121" spans="1:91" s="2" customFormat="1" ht="30" customHeight="1">
      <c r="A121" s="32"/>
      <c r="B121" s="33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  <c r="AQ121" s="32"/>
      <c r="AR121" s="33"/>
      <c r="AS121" s="32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</row>
    <row r="122" spans="1:91" s="2" customFormat="1" ht="6.95" customHeight="1">
      <c r="A122" s="32"/>
      <c r="B122" s="50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  <c r="Z122" s="51"/>
      <c r="AA122" s="51"/>
      <c r="AB122" s="51"/>
      <c r="AC122" s="51"/>
      <c r="AD122" s="51"/>
      <c r="AE122" s="51"/>
      <c r="AF122" s="51"/>
      <c r="AG122" s="51"/>
      <c r="AH122" s="51"/>
      <c r="AI122" s="51"/>
      <c r="AJ122" s="51"/>
      <c r="AK122" s="51"/>
      <c r="AL122" s="51"/>
      <c r="AM122" s="51"/>
      <c r="AN122" s="51"/>
      <c r="AO122" s="51"/>
      <c r="AP122" s="51"/>
      <c r="AQ122" s="51"/>
      <c r="AR122" s="33"/>
      <c r="AS122" s="32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</row>
  </sheetData>
  <mergeCells count="142">
    <mergeCell ref="AK35:AO35"/>
    <mergeCell ref="X35:AB35"/>
    <mergeCell ref="AR2:BE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L103:AF103"/>
    <mergeCell ref="F103:J103"/>
    <mergeCell ref="AM87:AN87"/>
    <mergeCell ref="AM89:AP89"/>
    <mergeCell ref="AS89:AT91"/>
    <mergeCell ref="AM90:AP90"/>
    <mergeCell ref="AG92:AM92"/>
    <mergeCell ref="AN92:AP92"/>
    <mergeCell ref="AG95:AM95"/>
    <mergeCell ref="AN95:AP95"/>
    <mergeCell ref="AN96:AP96"/>
    <mergeCell ref="AG96:AM96"/>
    <mergeCell ref="AG97:AM97"/>
    <mergeCell ref="AN97:AP97"/>
    <mergeCell ref="AG98:AM98"/>
    <mergeCell ref="AN98:AP98"/>
    <mergeCell ref="AN99:AP99"/>
    <mergeCell ref="AG99:AM99"/>
    <mergeCell ref="AG100:AM100"/>
    <mergeCell ref="AN100:AP100"/>
    <mergeCell ref="AG94:AM94"/>
    <mergeCell ref="AN94:AP94"/>
    <mergeCell ref="K98:AF98"/>
    <mergeCell ref="E98:I98"/>
    <mergeCell ref="K99:AF99"/>
    <mergeCell ref="E99:I99"/>
    <mergeCell ref="J100:AF100"/>
    <mergeCell ref="D100:H100"/>
    <mergeCell ref="K101:AF101"/>
    <mergeCell ref="E101:I101"/>
    <mergeCell ref="L102:AF102"/>
    <mergeCell ref="F102:J102"/>
    <mergeCell ref="L85:AO85"/>
    <mergeCell ref="I92:AF92"/>
    <mergeCell ref="C92:G92"/>
    <mergeCell ref="J95:AF95"/>
    <mergeCell ref="D95:H95"/>
    <mergeCell ref="E96:I96"/>
    <mergeCell ref="K96:AF96"/>
    <mergeCell ref="K97:AF97"/>
    <mergeCell ref="E97:I97"/>
    <mergeCell ref="AN116:AP116"/>
    <mergeCell ref="AG116:AM116"/>
    <mergeCell ref="AN117:AP117"/>
    <mergeCell ref="AG117:AM117"/>
    <mergeCell ref="AN118:AP118"/>
    <mergeCell ref="AG118:AM118"/>
    <mergeCell ref="AN119:AP119"/>
    <mergeCell ref="AG119:AM119"/>
    <mergeCell ref="AN120:AP120"/>
    <mergeCell ref="AG120:AM120"/>
    <mergeCell ref="AN111:AP111"/>
    <mergeCell ref="AG111:AM111"/>
    <mergeCell ref="AN112:AP112"/>
    <mergeCell ref="AG112:AM112"/>
    <mergeCell ref="AG113:AM113"/>
    <mergeCell ref="AN113:AP113"/>
    <mergeCell ref="AN114:AP114"/>
    <mergeCell ref="AG114:AM114"/>
    <mergeCell ref="AG115:AM115"/>
    <mergeCell ref="AN115:AP115"/>
    <mergeCell ref="D119:H119"/>
    <mergeCell ref="J119:AF119"/>
    <mergeCell ref="E120:I120"/>
    <mergeCell ref="K120:AF120"/>
    <mergeCell ref="AG101:AM101"/>
    <mergeCell ref="AN101:AP101"/>
    <mergeCell ref="AG102:AM102"/>
    <mergeCell ref="AN102:AP102"/>
    <mergeCell ref="AN103:AP103"/>
    <mergeCell ref="AG103:AM103"/>
    <mergeCell ref="AG104:AM104"/>
    <mergeCell ref="AN104:AP104"/>
    <mergeCell ref="AN105:AP105"/>
    <mergeCell ref="AG105:AM105"/>
    <mergeCell ref="AG106:AM106"/>
    <mergeCell ref="AN106:AP106"/>
    <mergeCell ref="AN107:AP107"/>
    <mergeCell ref="AG107:AM107"/>
    <mergeCell ref="AG108:AM108"/>
    <mergeCell ref="AN108:AP108"/>
    <mergeCell ref="AG109:AM109"/>
    <mergeCell ref="AN109:AP109"/>
    <mergeCell ref="AN110:AP110"/>
    <mergeCell ref="AG110:AM110"/>
    <mergeCell ref="K114:AF114"/>
    <mergeCell ref="E114:I114"/>
    <mergeCell ref="K115:AF115"/>
    <mergeCell ref="E115:I115"/>
    <mergeCell ref="J116:AF116"/>
    <mergeCell ref="D116:H116"/>
    <mergeCell ref="D117:H117"/>
    <mergeCell ref="J117:AF117"/>
    <mergeCell ref="E118:I118"/>
    <mergeCell ref="K118:AF118"/>
    <mergeCell ref="K109:AF109"/>
    <mergeCell ref="E109:I109"/>
    <mergeCell ref="K110:AF110"/>
    <mergeCell ref="E110:I110"/>
    <mergeCell ref="L111:AF111"/>
    <mergeCell ref="F111:J111"/>
    <mergeCell ref="F112:J112"/>
    <mergeCell ref="L112:AF112"/>
    <mergeCell ref="E113:I113"/>
    <mergeCell ref="K113:AF113"/>
    <mergeCell ref="L104:AF104"/>
    <mergeCell ref="F104:J104"/>
    <mergeCell ref="L105:AF105"/>
    <mergeCell ref="F105:J105"/>
    <mergeCell ref="L106:AF106"/>
    <mergeCell ref="F106:J106"/>
    <mergeCell ref="L107:AF107"/>
    <mergeCell ref="F107:J107"/>
    <mergeCell ref="L108:AF108"/>
    <mergeCell ref="F108:J108"/>
  </mergeCells>
  <hyperlinks>
    <hyperlink ref="A96" location="'01 - Vonkajšie rozvody vody'!C2" display="/" xr:uid="{00000000-0004-0000-0000-000000000000}"/>
    <hyperlink ref="A97" location="'02 - Vonkajšie rozvody ka...'!C2" display="/" xr:uid="{00000000-0004-0000-0000-000001000000}"/>
    <hyperlink ref="A98" location="'03 - OPZ - Odberné plynov...'!C2" display="/" xr:uid="{00000000-0004-0000-0000-000002000000}"/>
    <hyperlink ref="A99" location="'04 - Búracie práce a výsp...'!C2" display="/" xr:uid="{00000000-0004-0000-0000-000003000000}"/>
    <hyperlink ref="A102" location="'01 - Zemné práce a základ...'!C2" display="/" xr:uid="{00000000-0004-0000-0000-000004000000}"/>
    <hyperlink ref="A103" location="'02 - Zvislé a vodorovné k...'!C2" display="/" xr:uid="{00000000-0004-0000-0000-000005000000}"/>
    <hyperlink ref="A104" location="'03 - Zastrešenie'!C2" display="/" xr:uid="{00000000-0004-0000-0000-000006000000}"/>
    <hyperlink ref="A105" location="'04 - Fasáda'!C2" display="/" xr:uid="{00000000-0004-0000-0000-000007000000}"/>
    <hyperlink ref="A106" location="'05 - Výplňové konštrukcie'!C2" display="/" xr:uid="{00000000-0004-0000-0000-000008000000}"/>
    <hyperlink ref="A107" location="'06 - Interiér'!C2" display="/" xr:uid="{00000000-0004-0000-0000-000009000000}"/>
    <hyperlink ref="A108" location="'07 - Ostatné'!C2" display="/" xr:uid="{00000000-0004-0000-0000-00000A000000}"/>
    <hyperlink ref="A109" location="'2 - ZTI - Zdravotechnické...'!C2" display="/" xr:uid="{00000000-0004-0000-0000-00000B000000}"/>
    <hyperlink ref="A111" location="'3.1 - UK'!C2" display="/" xr:uid="{00000000-0004-0000-0000-00000C000000}"/>
    <hyperlink ref="A112" location="'3.2 - Strojovňa'!C2" display="/" xr:uid="{00000000-0004-0000-0000-00000D000000}"/>
    <hyperlink ref="A113" location="'4 - VZT - Vzduchotechnika'!C2" display="/" xr:uid="{00000000-0004-0000-0000-00000E000000}"/>
    <hyperlink ref="A114" location="'5 - ELI - Elektroinštalác...'!C2" display="/" xr:uid="{00000000-0004-0000-0000-00000F000000}"/>
    <hyperlink ref="A115" location="'6 - Rozvody vody, kanal. ...'!C2" display="/" xr:uid="{00000000-0004-0000-0000-000010000000}"/>
    <hyperlink ref="A116" location="'SO.102 - Pergola A'!C2" display="/" xr:uid="{00000000-0004-0000-0000-000011000000}"/>
    <hyperlink ref="A118" location="'SO.201 - Chodník'!C2" display="/" xr:uid="{00000000-0004-0000-0000-000012000000}"/>
    <hyperlink ref="A120" location="'PS.101 - Detské ihrisko'!C2" display="/" xr:uid="{00000000-0004-0000-0000-000013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BM410"/>
  <sheetViews>
    <sheetView showGridLines="0" workbookViewId="0">
      <selection activeCell="F128" sqref="F128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65" t="s">
        <v>5</v>
      </c>
      <c r="M2" s="247"/>
      <c r="N2" s="247"/>
      <c r="O2" s="247"/>
      <c r="P2" s="247"/>
      <c r="Q2" s="247"/>
      <c r="R2" s="247"/>
      <c r="S2" s="247"/>
      <c r="T2" s="247"/>
      <c r="U2" s="247"/>
      <c r="V2" s="247"/>
      <c r="AT2" s="17" t="s">
        <v>113</v>
      </c>
    </row>
    <row r="3" spans="1:46" s="1" customFormat="1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73</v>
      </c>
    </row>
    <row r="4" spans="1:46" s="1" customFormat="1" ht="24.95" hidden="1" customHeight="1">
      <c r="B4" s="20"/>
      <c r="D4" s="21" t="s">
        <v>154</v>
      </c>
      <c r="L4" s="20"/>
      <c r="M4" s="101" t="s">
        <v>9</v>
      </c>
      <c r="AT4" s="17" t="s">
        <v>3</v>
      </c>
    </row>
    <row r="5" spans="1:46" s="1" customFormat="1" ht="6.95" hidden="1" customHeight="1">
      <c r="B5" s="20"/>
      <c r="L5" s="20"/>
    </row>
    <row r="6" spans="1:46" s="1" customFormat="1" ht="12" hidden="1" customHeight="1">
      <c r="B6" s="20"/>
      <c r="D6" s="27" t="s">
        <v>15</v>
      </c>
      <c r="L6" s="20"/>
    </row>
    <row r="7" spans="1:46" s="1" customFormat="1" ht="16.5" hidden="1" customHeight="1">
      <c r="B7" s="20"/>
      <c r="E7" s="266" t="str">
        <f>'Rekapitulácia stavby'!K6</f>
        <v>Prístavba materskej škôlky v meste Podolínec</v>
      </c>
      <c r="F7" s="267"/>
      <c r="G7" s="267"/>
      <c r="H7" s="267"/>
      <c r="L7" s="20"/>
    </row>
    <row r="8" spans="1:46" ht="12.75" hidden="1">
      <c r="B8" s="20"/>
      <c r="D8" s="27" t="s">
        <v>155</v>
      </c>
      <c r="L8" s="20"/>
    </row>
    <row r="9" spans="1:46" s="1" customFormat="1" ht="16.5" hidden="1" customHeight="1">
      <c r="B9" s="20"/>
      <c r="E9" s="266" t="s">
        <v>790</v>
      </c>
      <c r="F9" s="247"/>
      <c r="G9" s="247"/>
      <c r="H9" s="247"/>
      <c r="L9" s="20"/>
    </row>
    <row r="10" spans="1:46" s="1" customFormat="1" ht="12" hidden="1" customHeight="1">
      <c r="B10" s="20"/>
      <c r="D10" s="27" t="s">
        <v>157</v>
      </c>
      <c r="L10" s="20"/>
    </row>
    <row r="11" spans="1:46" s="2" customFormat="1" ht="16.5" hidden="1" customHeight="1">
      <c r="A11" s="32"/>
      <c r="B11" s="33"/>
      <c r="C11" s="32"/>
      <c r="D11" s="32"/>
      <c r="E11" s="270" t="s">
        <v>791</v>
      </c>
      <c r="F11" s="268"/>
      <c r="G11" s="268"/>
      <c r="H11" s="268"/>
      <c r="I11" s="32"/>
      <c r="J11" s="32"/>
      <c r="K11" s="32"/>
      <c r="L11" s="45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hidden="1" customHeight="1">
      <c r="A12" s="32"/>
      <c r="B12" s="33"/>
      <c r="C12" s="32"/>
      <c r="D12" s="27" t="s">
        <v>792</v>
      </c>
      <c r="E12" s="32"/>
      <c r="F12" s="32"/>
      <c r="G12" s="32"/>
      <c r="H12" s="32"/>
      <c r="I12" s="32"/>
      <c r="J12" s="32"/>
      <c r="K12" s="32"/>
      <c r="L12" s="45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6.5" hidden="1" customHeight="1">
      <c r="A13" s="32"/>
      <c r="B13" s="33"/>
      <c r="C13" s="32"/>
      <c r="D13" s="32"/>
      <c r="E13" s="227" t="s">
        <v>1540</v>
      </c>
      <c r="F13" s="268"/>
      <c r="G13" s="268"/>
      <c r="H13" s="268"/>
      <c r="I13" s="32"/>
      <c r="J13" s="32"/>
      <c r="K13" s="32"/>
      <c r="L13" s="45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1.25" hidden="1">
      <c r="A14" s="32"/>
      <c r="B14" s="33"/>
      <c r="C14" s="32"/>
      <c r="D14" s="32"/>
      <c r="E14" s="32"/>
      <c r="F14" s="32"/>
      <c r="G14" s="32"/>
      <c r="H14" s="32"/>
      <c r="I14" s="32"/>
      <c r="J14" s="32"/>
      <c r="K14" s="32"/>
      <c r="L14" s="45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2" hidden="1" customHeight="1">
      <c r="A15" s="32"/>
      <c r="B15" s="33"/>
      <c r="C15" s="32"/>
      <c r="D15" s="27" t="s">
        <v>17</v>
      </c>
      <c r="E15" s="32"/>
      <c r="F15" s="25" t="s">
        <v>1</v>
      </c>
      <c r="G15" s="32"/>
      <c r="H15" s="32"/>
      <c r="I15" s="27" t="s">
        <v>18</v>
      </c>
      <c r="J15" s="25" t="s">
        <v>1</v>
      </c>
      <c r="K15" s="32"/>
      <c r="L15" s="45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hidden="1" customHeight="1">
      <c r="A16" s="32"/>
      <c r="B16" s="33"/>
      <c r="C16" s="32"/>
      <c r="D16" s="27" t="s">
        <v>19</v>
      </c>
      <c r="E16" s="32"/>
      <c r="F16" s="25" t="s">
        <v>20</v>
      </c>
      <c r="G16" s="32"/>
      <c r="H16" s="32"/>
      <c r="I16" s="27" t="s">
        <v>21</v>
      </c>
      <c r="J16" s="58" t="str">
        <f>'Rekapitulácia stavby'!AN8</f>
        <v>05_2022</v>
      </c>
      <c r="K16" s="32"/>
      <c r="L16" s="45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0.9" hidden="1" customHeight="1">
      <c r="A17" s="32"/>
      <c r="B17" s="33"/>
      <c r="C17" s="32"/>
      <c r="D17" s="32"/>
      <c r="E17" s="32"/>
      <c r="F17" s="32"/>
      <c r="G17" s="32"/>
      <c r="H17" s="32"/>
      <c r="I17" s="32"/>
      <c r="J17" s="32"/>
      <c r="K17" s="32"/>
      <c r="L17" s="45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2" hidden="1" customHeight="1">
      <c r="A18" s="32"/>
      <c r="B18" s="33"/>
      <c r="C18" s="32"/>
      <c r="D18" s="27" t="s">
        <v>22</v>
      </c>
      <c r="E18" s="32"/>
      <c r="F18" s="32"/>
      <c r="G18" s="32"/>
      <c r="H18" s="32"/>
      <c r="I18" s="27" t="s">
        <v>23</v>
      </c>
      <c r="J18" s="25" t="s">
        <v>1</v>
      </c>
      <c r="K18" s="32"/>
      <c r="L18" s="45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8" hidden="1" customHeight="1">
      <c r="A19" s="32"/>
      <c r="B19" s="33"/>
      <c r="C19" s="32"/>
      <c r="D19" s="32"/>
      <c r="E19" s="25" t="s">
        <v>24</v>
      </c>
      <c r="F19" s="32"/>
      <c r="G19" s="32"/>
      <c r="H19" s="32"/>
      <c r="I19" s="27" t="s">
        <v>25</v>
      </c>
      <c r="J19" s="25" t="s">
        <v>1</v>
      </c>
      <c r="K19" s="32"/>
      <c r="L19" s="45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6.95" hidden="1" customHeight="1">
      <c r="A20" s="32"/>
      <c r="B20" s="33"/>
      <c r="C20" s="32"/>
      <c r="D20" s="32"/>
      <c r="E20" s="32"/>
      <c r="F20" s="32"/>
      <c r="G20" s="32"/>
      <c r="H20" s="32"/>
      <c r="I20" s="32"/>
      <c r="J20" s="32"/>
      <c r="K20" s="32"/>
      <c r="L20" s="45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2" hidden="1" customHeight="1">
      <c r="A21" s="32"/>
      <c r="B21" s="33"/>
      <c r="C21" s="32"/>
      <c r="D21" s="27" t="s">
        <v>26</v>
      </c>
      <c r="E21" s="32"/>
      <c r="F21" s="32"/>
      <c r="G21" s="32"/>
      <c r="H21" s="32"/>
      <c r="I21" s="27" t="s">
        <v>23</v>
      </c>
      <c r="J21" s="28">
        <f>'Rekapitulácia stavby'!AN13</f>
        <v>0</v>
      </c>
      <c r="K21" s="32"/>
      <c r="L21" s="45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8" hidden="1" customHeight="1">
      <c r="A22" s="32"/>
      <c r="B22" s="33"/>
      <c r="C22" s="32"/>
      <c r="D22" s="32"/>
      <c r="E22" s="269">
        <f>'Rekapitulácia stavby'!E14</f>
        <v>0</v>
      </c>
      <c r="F22" s="246"/>
      <c r="G22" s="246"/>
      <c r="H22" s="246"/>
      <c r="I22" s="27" t="s">
        <v>25</v>
      </c>
      <c r="J22" s="28">
        <f>'Rekapitulácia stavby'!AN14</f>
        <v>0</v>
      </c>
      <c r="K22" s="32"/>
      <c r="L22" s="45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6.95" hidden="1" customHeight="1">
      <c r="A23" s="32"/>
      <c r="B23" s="33"/>
      <c r="C23" s="32"/>
      <c r="D23" s="32"/>
      <c r="E23" s="32"/>
      <c r="F23" s="32"/>
      <c r="G23" s="32"/>
      <c r="H23" s="32"/>
      <c r="I23" s="32"/>
      <c r="J23" s="32"/>
      <c r="K23" s="32"/>
      <c r="L23" s="45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2" hidden="1" customHeight="1">
      <c r="A24" s="32"/>
      <c r="B24" s="33"/>
      <c r="C24" s="32"/>
      <c r="D24" s="27" t="s">
        <v>27</v>
      </c>
      <c r="E24" s="32"/>
      <c r="F24" s="32"/>
      <c r="G24" s="32"/>
      <c r="H24" s="32"/>
      <c r="I24" s="27" t="s">
        <v>23</v>
      </c>
      <c r="J24" s="25" t="s">
        <v>1</v>
      </c>
      <c r="K24" s="32"/>
      <c r="L24" s="45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8" hidden="1" customHeight="1">
      <c r="A25" s="32"/>
      <c r="B25" s="33"/>
      <c r="C25" s="32"/>
      <c r="D25" s="32"/>
      <c r="E25" s="25" t="s">
        <v>28</v>
      </c>
      <c r="F25" s="32"/>
      <c r="G25" s="32"/>
      <c r="H25" s="32"/>
      <c r="I25" s="27" t="s">
        <v>25</v>
      </c>
      <c r="J25" s="25" t="s">
        <v>1</v>
      </c>
      <c r="K25" s="32"/>
      <c r="L25" s="45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6.95" hidden="1" customHeight="1">
      <c r="A26" s="32"/>
      <c r="B26" s="33"/>
      <c r="C26" s="32"/>
      <c r="D26" s="32"/>
      <c r="E26" s="32"/>
      <c r="F26" s="32"/>
      <c r="G26" s="32"/>
      <c r="H26" s="32"/>
      <c r="I26" s="32"/>
      <c r="J26" s="32"/>
      <c r="K26" s="32"/>
      <c r="L26" s="45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12" hidden="1" customHeight="1">
      <c r="A27" s="32"/>
      <c r="B27" s="33"/>
      <c r="C27" s="32"/>
      <c r="D27" s="27" t="s">
        <v>30</v>
      </c>
      <c r="E27" s="32"/>
      <c r="F27" s="32"/>
      <c r="G27" s="32"/>
      <c r="H27" s="32"/>
      <c r="I27" s="27" t="s">
        <v>23</v>
      </c>
      <c r="J27" s="25" t="str">
        <f>IF('Rekapitulácia stavby'!AN19="","",'Rekapitulácia stavby'!AN19)</f>
        <v/>
      </c>
      <c r="K27" s="32"/>
      <c r="L27" s="45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8" hidden="1" customHeight="1">
      <c r="A28" s="32"/>
      <c r="B28" s="33"/>
      <c r="C28" s="32"/>
      <c r="D28" s="32"/>
      <c r="E28" s="25" t="str">
        <f>IF('Rekapitulácia stavby'!E20="","",'Rekapitulácia stavby'!E20)</f>
        <v xml:space="preserve"> </v>
      </c>
      <c r="F28" s="32"/>
      <c r="G28" s="32"/>
      <c r="H28" s="32"/>
      <c r="I28" s="27" t="s">
        <v>25</v>
      </c>
      <c r="J28" s="25" t="str">
        <f>IF('Rekapitulácia stavby'!AN20="","",'Rekapitulácia stavby'!AN20)</f>
        <v/>
      </c>
      <c r="K28" s="32"/>
      <c r="L28" s="45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hidden="1" customHeight="1">
      <c r="A29" s="32"/>
      <c r="B29" s="33"/>
      <c r="C29" s="32"/>
      <c r="D29" s="32"/>
      <c r="E29" s="32"/>
      <c r="F29" s="32"/>
      <c r="G29" s="32"/>
      <c r="H29" s="32"/>
      <c r="I29" s="32"/>
      <c r="J29" s="32"/>
      <c r="K29" s="32"/>
      <c r="L29" s="45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12" hidden="1" customHeight="1">
      <c r="A30" s="32"/>
      <c r="B30" s="33"/>
      <c r="C30" s="32"/>
      <c r="D30" s="27" t="s">
        <v>32</v>
      </c>
      <c r="E30" s="32"/>
      <c r="F30" s="32"/>
      <c r="G30" s="32"/>
      <c r="H30" s="32"/>
      <c r="I30" s="32"/>
      <c r="J30" s="32"/>
      <c r="K30" s="32"/>
      <c r="L30" s="45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8" customFormat="1" ht="16.5" hidden="1" customHeight="1">
      <c r="A31" s="102"/>
      <c r="B31" s="103"/>
      <c r="C31" s="102"/>
      <c r="D31" s="102"/>
      <c r="E31" s="251" t="s">
        <v>1</v>
      </c>
      <c r="F31" s="251"/>
      <c r="G31" s="251"/>
      <c r="H31" s="251"/>
      <c r="I31" s="102"/>
      <c r="J31" s="102"/>
      <c r="K31" s="102"/>
      <c r="L31" s="104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</row>
    <row r="32" spans="1:31" s="2" customFormat="1" ht="6.95" hidden="1" customHeight="1">
      <c r="A32" s="32"/>
      <c r="B32" s="33"/>
      <c r="C32" s="32"/>
      <c r="D32" s="32"/>
      <c r="E32" s="32"/>
      <c r="F32" s="32"/>
      <c r="G32" s="32"/>
      <c r="H32" s="32"/>
      <c r="I32" s="32"/>
      <c r="J32" s="32"/>
      <c r="K32" s="32"/>
      <c r="L32" s="45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hidden="1" customHeight="1">
      <c r="A33" s="32"/>
      <c r="B33" s="33"/>
      <c r="C33" s="32"/>
      <c r="D33" s="69"/>
      <c r="E33" s="69"/>
      <c r="F33" s="69"/>
      <c r="G33" s="69"/>
      <c r="H33" s="69"/>
      <c r="I33" s="69"/>
      <c r="J33" s="69"/>
      <c r="K33" s="69"/>
      <c r="L33" s="45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25.35" hidden="1" customHeight="1">
      <c r="A34" s="32"/>
      <c r="B34" s="33"/>
      <c r="C34" s="32"/>
      <c r="D34" s="105" t="s">
        <v>33</v>
      </c>
      <c r="E34" s="32"/>
      <c r="F34" s="32"/>
      <c r="G34" s="32"/>
      <c r="H34" s="32"/>
      <c r="I34" s="32"/>
      <c r="J34" s="74">
        <f>ROUND(J131, 2)</f>
        <v>0</v>
      </c>
      <c r="K34" s="32"/>
      <c r="L34" s="45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6.95" hidden="1" customHeight="1">
      <c r="A35" s="32"/>
      <c r="B35" s="33"/>
      <c r="C35" s="32"/>
      <c r="D35" s="69"/>
      <c r="E35" s="69"/>
      <c r="F35" s="69"/>
      <c r="G35" s="69"/>
      <c r="H35" s="69"/>
      <c r="I35" s="69"/>
      <c r="J35" s="69"/>
      <c r="K35" s="69"/>
      <c r="L35" s="45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3"/>
      <c r="C36" s="32"/>
      <c r="D36" s="32"/>
      <c r="E36" s="32"/>
      <c r="F36" s="36" t="s">
        <v>35</v>
      </c>
      <c r="G36" s="32"/>
      <c r="H36" s="32"/>
      <c r="I36" s="36" t="s">
        <v>34</v>
      </c>
      <c r="J36" s="36" t="s">
        <v>36</v>
      </c>
      <c r="K36" s="32"/>
      <c r="L36" s="45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106" t="s">
        <v>37</v>
      </c>
      <c r="E37" s="38" t="s">
        <v>38</v>
      </c>
      <c r="F37" s="107">
        <f>ROUND((SUM(BE131:BE409)),  2)</f>
        <v>0</v>
      </c>
      <c r="G37" s="108"/>
      <c r="H37" s="108"/>
      <c r="I37" s="109">
        <v>0.2</v>
      </c>
      <c r="J37" s="107">
        <f>ROUND(((SUM(BE131:BE409))*I37),  2)</f>
        <v>0</v>
      </c>
      <c r="K37" s="32"/>
      <c r="L37" s="45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hidden="1" customHeight="1">
      <c r="A38" s="32"/>
      <c r="B38" s="33"/>
      <c r="C38" s="32"/>
      <c r="D38" s="32"/>
      <c r="E38" s="38" t="s">
        <v>39</v>
      </c>
      <c r="F38" s="107">
        <f>ROUND((SUM(BF131:BF409)),  2)</f>
        <v>0</v>
      </c>
      <c r="G38" s="108"/>
      <c r="H38" s="108"/>
      <c r="I38" s="109">
        <v>0.2</v>
      </c>
      <c r="J38" s="107">
        <f>ROUND(((SUM(BF131:BF409))*I38),  2)</f>
        <v>0</v>
      </c>
      <c r="K38" s="32"/>
      <c r="L38" s="45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27" t="s">
        <v>40</v>
      </c>
      <c r="F39" s="110">
        <f>ROUND((SUM(BG131:BG409)),  2)</f>
        <v>0</v>
      </c>
      <c r="G39" s="32"/>
      <c r="H39" s="32"/>
      <c r="I39" s="111">
        <v>0.2</v>
      </c>
      <c r="J39" s="110">
        <f>0</f>
        <v>0</v>
      </c>
      <c r="K39" s="32"/>
      <c r="L39" s="45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hidden="1" customHeight="1">
      <c r="A40" s="32"/>
      <c r="B40" s="33"/>
      <c r="C40" s="32"/>
      <c r="D40" s="32"/>
      <c r="E40" s="27" t="s">
        <v>41</v>
      </c>
      <c r="F40" s="110">
        <f>ROUND((SUM(BH131:BH409)),  2)</f>
        <v>0</v>
      </c>
      <c r="G40" s="32"/>
      <c r="H40" s="32"/>
      <c r="I40" s="111">
        <v>0.2</v>
      </c>
      <c r="J40" s="110">
        <f>0</f>
        <v>0</v>
      </c>
      <c r="K40" s="32"/>
      <c r="L40" s="45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14.45" hidden="1" customHeight="1">
      <c r="A41" s="32"/>
      <c r="B41" s="33"/>
      <c r="C41" s="32"/>
      <c r="D41" s="32"/>
      <c r="E41" s="38" t="s">
        <v>42</v>
      </c>
      <c r="F41" s="107">
        <f>ROUND((SUM(BI131:BI409)),  2)</f>
        <v>0</v>
      </c>
      <c r="G41" s="108"/>
      <c r="H41" s="108"/>
      <c r="I41" s="109">
        <v>0</v>
      </c>
      <c r="J41" s="107">
        <f>0</f>
        <v>0</v>
      </c>
      <c r="K41" s="32"/>
      <c r="L41" s="45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6.95" hidden="1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5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2" customFormat="1" ht="25.35" hidden="1" customHeight="1">
      <c r="A43" s="32"/>
      <c r="B43" s="33"/>
      <c r="C43" s="112"/>
      <c r="D43" s="113" t="s">
        <v>43</v>
      </c>
      <c r="E43" s="63"/>
      <c r="F43" s="63"/>
      <c r="G43" s="114" t="s">
        <v>44</v>
      </c>
      <c r="H43" s="115" t="s">
        <v>45</v>
      </c>
      <c r="I43" s="63"/>
      <c r="J43" s="116">
        <f>SUM(J34:J41)</f>
        <v>0</v>
      </c>
      <c r="K43" s="117"/>
      <c r="L43" s="45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</row>
    <row r="44" spans="1:31" s="2" customFormat="1" ht="14.45" hidden="1" customHeight="1">
      <c r="A44" s="32"/>
      <c r="B44" s="33"/>
      <c r="C44" s="32"/>
      <c r="D44" s="32"/>
      <c r="E44" s="32"/>
      <c r="F44" s="32"/>
      <c r="G44" s="32"/>
      <c r="H44" s="32"/>
      <c r="I44" s="32"/>
      <c r="J44" s="32"/>
      <c r="K44" s="32"/>
      <c r="L44" s="45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</row>
    <row r="45" spans="1:31" s="1" customFormat="1" ht="14.45" hidden="1" customHeight="1">
      <c r="B45" s="20"/>
      <c r="L45" s="20"/>
    </row>
    <row r="46" spans="1:31" s="1" customFormat="1" ht="14.45" hidden="1" customHeight="1">
      <c r="B46" s="20"/>
      <c r="L46" s="20"/>
    </row>
    <row r="47" spans="1:31" s="1" customFormat="1" ht="14.45" hidden="1" customHeight="1">
      <c r="B47" s="20"/>
      <c r="L47" s="20"/>
    </row>
    <row r="48" spans="1:31" s="1" customFormat="1" ht="14.45" hidden="1" customHeight="1">
      <c r="B48" s="20"/>
      <c r="L48" s="20"/>
    </row>
    <row r="49" spans="1:31" s="1" customFormat="1" ht="14.45" hidden="1" customHeight="1">
      <c r="B49" s="20"/>
      <c r="L49" s="20"/>
    </row>
    <row r="50" spans="1:31" s="2" customFormat="1" ht="14.45" hidden="1" customHeight="1">
      <c r="B50" s="45"/>
      <c r="D50" s="46" t="s">
        <v>46</v>
      </c>
      <c r="E50" s="47"/>
      <c r="F50" s="47"/>
      <c r="G50" s="46" t="s">
        <v>47</v>
      </c>
      <c r="H50" s="47"/>
      <c r="I50" s="47"/>
      <c r="J50" s="47"/>
      <c r="K50" s="47"/>
      <c r="L50" s="45"/>
    </row>
    <row r="51" spans="1:31" ht="11.25" hidden="1">
      <c r="B51" s="20"/>
      <c r="L51" s="20"/>
    </row>
    <row r="52" spans="1:31" ht="11.25" hidden="1">
      <c r="B52" s="20"/>
      <c r="L52" s="20"/>
    </row>
    <row r="53" spans="1:31" ht="11.25" hidden="1">
      <c r="B53" s="20"/>
      <c r="L53" s="20"/>
    </row>
    <row r="54" spans="1:31" ht="11.25" hidden="1">
      <c r="B54" s="20"/>
      <c r="L54" s="20"/>
    </row>
    <row r="55" spans="1:31" ht="11.25" hidden="1">
      <c r="B55" s="20"/>
      <c r="L55" s="20"/>
    </row>
    <row r="56" spans="1:31" ht="11.25" hidden="1">
      <c r="B56" s="20"/>
      <c r="L56" s="20"/>
    </row>
    <row r="57" spans="1:31" ht="11.25" hidden="1">
      <c r="B57" s="20"/>
      <c r="L57" s="20"/>
    </row>
    <row r="58" spans="1:31" ht="11.25" hidden="1">
      <c r="B58" s="20"/>
      <c r="L58" s="20"/>
    </row>
    <row r="59" spans="1:31" ht="11.25" hidden="1">
      <c r="B59" s="20"/>
      <c r="L59" s="20"/>
    </row>
    <row r="60" spans="1:31" ht="11.25" hidden="1">
      <c r="B60" s="20"/>
      <c r="L60" s="20"/>
    </row>
    <row r="61" spans="1:31" s="2" customFormat="1" ht="12.75" hidden="1">
      <c r="A61" s="32"/>
      <c r="B61" s="33"/>
      <c r="C61" s="32"/>
      <c r="D61" s="48" t="s">
        <v>48</v>
      </c>
      <c r="E61" s="35"/>
      <c r="F61" s="118" t="s">
        <v>49</v>
      </c>
      <c r="G61" s="48" t="s">
        <v>48</v>
      </c>
      <c r="H61" s="35"/>
      <c r="I61" s="35"/>
      <c r="J61" s="119" t="s">
        <v>49</v>
      </c>
      <c r="K61" s="35"/>
      <c r="L61" s="45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 hidden="1">
      <c r="B62" s="20"/>
      <c r="L62" s="20"/>
    </row>
    <row r="63" spans="1:31" ht="11.25" hidden="1">
      <c r="B63" s="20"/>
      <c r="L63" s="20"/>
    </row>
    <row r="64" spans="1:31" ht="11.25" hidden="1">
      <c r="B64" s="20"/>
      <c r="L64" s="20"/>
    </row>
    <row r="65" spans="1:31" s="2" customFormat="1" ht="12.75" hidden="1">
      <c r="A65" s="32"/>
      <c r="B65" s="33"/>
      <c r="C65" s="32"/>
      <c r="D65" s="46" t="s">
        <v>50</v>
      </c>
      <c r="E65" s="49"/>
      <c r="F65" s="49"/>
      <c r="G65" s="46" t="s">
        <v>51</v>
      </c>
      <c r="H65" s="49"/>
      <c r="I65" s="49"/>
      <c r="J65" s="49"/>
      <c r="K65" s="49"/>
      <c r="L65" s="45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 hidden="1">
      <c r="B66" s="20"/>
      <c r="L66" s="20"/>
    </row>
    <row r="67" spans="1:31" ht="11.25" hidden="1">
      <c r="B67" s="20"/>
      <c r="L67" s="20"/>
    </row>
    <row r="68" spans="1:31" ht="11.25" hidden="1">
      <c r="B68" s="20"/>
      <c r="L68" s="20"/>
    </row>
    <row r="69" spans="1:31" ht="11.25" hidden="1">
      <c r="B69" s="20"/>
      <c r="L69" s="20"/>
    </row>
    <row r="70" spans="1:31" ht="11.25" hidden="1">
      <c r="B70" s="20"/>
      <c r="L70" s="20"/>
    </row>
    <row r="71" spans="1:31" ht="11.25" hidden="1">
      <c r="B71" s="20"/>
      <c r="L71" s="20"/>
    </row>
    <row r="72" spans="1:31" ht="11.25" hidden="1">
      <c r="B72" s="20"/>
      <c r="L72" s="20"/>
    </row>
    <row r="73" spans="1:31" ht="11.25" hidden="1">
      <c r="B73" s="20"/>
      <c r="L73" s="20"/>
    </row>
    <row r="74" spans="1:31" ht="11.25" hidden="1">
      <c r="B74" s="20"/>
      <c r="L74" s="20"/>
    </row>
    <row r="75" spans="1:31" ht="11.25" hidden="1">
      <c r="B75" s="20"/>
      <c r="L75" s="20"/>
    </row>
    <row r="76" spans="1:31" s="2" customFormat="1" ht="12.75" hidden="1">
      <c r="A76" s="32"/>
      <c r="B76" s="33"/>
      <c r="C76" s="32"/>
      <c r="D76" s="48" t="s">
        <v>48</v>
      </c>
      <c r="E76" s="35"/>
      <c r="F76" s="118" t="s">
        <v>49</v>
      </c>
      <c r="G76" s="48" t="s">
        <v>48</v>
      </c>
      <c r="H76" s="35"/>
      <c r="I76" s="35"/>
      <c r="J76" s="119" t="s">
        <v>49</v>
      </c>
      <c r="K76" s="35"/>
      <c r="L76" s="45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hidden="1" customHeight="1">
      <c r="A77" s="32"/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45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78" spans="1:31" ht="11.25" hidden="1"/>
    <row r="79" spans="1:31" ht="11.25" hidden="1"/>
    <row r="80" spans="1:31" ht="11.25" hidden="1"/>
    <row r="81" spans="1:31" s="2" customFormat="1" ht="6.95" hidden="1" customHeight="1">
      <c r="A81" s="32"/>
      <c r="B81" s="52"/>
      <c r="C81" s="53"/>
      <c r="D81" s="53"/>
      <c r="E81" s="53"/>
      <c r="F81" s="53"/>
      <c r="G81" s="53"/>
      <c r="H81" s="53"/>
      <c r="I81" s="53"/>
      <c r="J81" s="53"/>
      <c r="K81" s="53"/>
      <c r="L81" s="45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5" hidden="1" customHeight="1">
      <c r="A82" s="32"/>
      <c r="B82" s="33"/>
      <c r="C82" s="21" t="s">
        <v>159</v>
      </c>
      <c r="D82" s="32"/>
      <c r="E82" s="32"/>
      <c r="F82" s="32"/>
      <c r="G82" s="32"/>
      <c r="H82" s="32"/>
      <c r="I82" s="32"/>
      <c r="J82" s="32"/>
      <c r="K82" s="32"/>
      <c r="L82" s="45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5" hidden="1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5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hidden="1" customHeight="1">
      <c r="A84" s="32"/>
      <c r="B84" s="33"/>
      <c r="C84" s="27" t="s">
        <v>15</v>
      </c>
      <c r="D84" s="32"/>
      <c r="E84" s="32"/>
      <c r="F84" s="32"/>
      <c r="G84" s="32"/>
      <c r="H84" s="32"/>
      <c r="I84" s="32"/>
      <c r="J84" s="32"/>
      <c r="K84" s="32"/>
      <c r="L84" s="45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hidden="1" customHeight="1">
      <c r="A85" s="32"/>
      <c r="B85" s="33"/>
      <c r="C85" s="32"/>
      <c r="D85" s="32"/>
      <c r="E85" s="266" t="str">
        <f>E7</f>
        <v>Prístavba materskej škôlky v meste Podolínec</v>
      </c>
      <c r="F85" s="267"/>
      <c r="G85" s="267"/>
      <c r="H85" s="267"/>
      <c r="I85" s="32"/>
      <c r="J85" s="32"/>
      <c r="K85" s="32"/>
      <c r="L85" s="45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hidden="1" customHeight="1">
      <c r="B86" s="20"/>
      <c r="C86" s="27" t="s">
        <v>155</v>
      </c>
      <c r="L86" s="20"/>
    </row>
    <row r="87" spans="1:31" s="1" customFormat="1" ht="16.5" hidden="1" customHeight="1">
      <c r="B87" s="20"/>
      <c r="E87" s="266" t="s">
        <v>790</v>
      </c>
      <c r="F87" s="247"/>
      <c r="G87" s="247"/>
      <c r="H87" s="247"/>
      <c r="L87" s="20"/>
    </row>
    <row r="88" spans="1:31" s="1" customFormat="1" ht="12" hidden="1" customHeight="1">
      <c r="B88" s="20"/>
      <c r="C88" s="27" t="s">
        <v>157</v>
      </c>
      <c r="L88" s="20"/>
    </row>
    <row r="89" spans="1:31" s="2" customFormat="1" ht="16.5" hidden="1" customHeight="1">
      <c r="A89" s="32"/>
      <c r="B89" s="33"/>
      <c r="C89" s="32"/>
      <c r="D89" s="32"/>
      <c r="E89" s="270" t="s">
        <v>791</v>
      </c>
      <c r="F89" s="268"/>
      <c r="G89" s="268"/>
      <c r="H89" s="268"/>
      <c r="I89" s="32"/>
      <c r="J89" s="32"/>
      <c r="K89" s="32"/>
      <c r="L89" s="45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12" hidden="1" customHeight="1">
      <c r="A90" s="32"/>
      <c r="B90" s="33"/>
      <c r="C90" s="27" t="s">
        <v>792</v>
      </c>
      <c r="D90" s="32"/>
      <c r="E90" s="32"/>
      <c r="F90" s="32"/>
      <c r="G90" s="32"/>
      <c r="H90" s="32"/>
      <c r="I90" s="32"/>
      <c r="J90" s="32"/>
      <c r="K90" s="32"/>
      <c r="L90" s="45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6.5" hidden="1" customHeight="1">
      <c r="A91" s="32"/>
      <c r="B91" s="33"/>
      <c r="C91" s="32"/>
      <c r="D91" s="32"/>
      <c r="E91" s="227" t="str">
        <f>E13</f>
        <v>05 - Výplňové konštrukcie</v>
      </c>
      <c r="F91" s="268"/>
      <c r="G91" s="268"/>
      <c r="H91" s="268"/>
      <c r="I91" s="32"/>
      <c r="J91" s="32"/>
      <c r="K91" s="32"/>
      <c r="L91" s="45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5" hidden="1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5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2" hidden="1" customHeight="1">
      <c r="A93" s="32"/>
      <c r="B93" s="33"/>
      <c r="C93" s="27" t="s">
        <v>19</v>
      </c>
      <c r="D93" s="32"/>
      <c r="E93" s="32"/>
      <c r="F93" s="25" t="str">
        <f>F16</f>
        <v>Podolínec</v>
      </c>
      <c r="G93" s="32"/>
      <c r="H93" s="32"/>
      <c r="I93" s="27" t="s">
        <v>21</v>
      </c>
      <c r="J93" s="58" t="str">
        <f>IF(J16="","",J16)</f>
        <v>05_2022</v>
      </c>
      <c r="K93" s="32"/>
      <c r="L93" s="45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6.95" hidden="1" customHeight="1">
      <c r="A94" s="32"/>
      <c r="B94" s="33"/>
      <c r="C94" s="32"/>
      <c r="D94" s="32"/>
      <c r="E94" s="32"/>
      <c r="F94" s="32"/>
      <c r="G94" s="32"/>
      <c r="H94" s="32"/>
      <c r="I94" s="32"/>
      <c r="J94" s="32"/>
      <c r="K94" s="32"/>
      <c r="L94" s="45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5.2" hidden="1" customHeight="1">
      <c r="A95" s="32"/>
      <c r="B95" s="33"/>
      <c r="C95" s="27" t="s">
        <v>22</v>
      </c>
      <c r="D95" s="32"/>
      <c r="E95" s="32"/>
      <c r="F95" s="25" t="str">
        <f>E19</f>
        <v>Mesto Podolínec</v>
      </c>
      <c r="G95" s="32"/>
      <c r="H95" s="32"/>
      <c r="I95" s="27" t="s">
        <v>27</v>
      </c>
      <c r="J95" s="30" t="str">
        <f>E25</f>
        <v>AIP projekt s.r.o.</v>
      </c>
      <c r="K95" s="32"/>
      <c r="L95" s="45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15.2" hidden="1" customHeight="1">
      <c r="A96" s="32"/>
      <c r="B96" s="33"/>
      <c r="C96" s="27" t="s">
        <v>26</v>
      </c>
      <c r="D96" s="32"/>
      <c r="E96" s="32"/>
      <c r="F96" s="25">
        <f>IF(E22="","",E22)</f>
        <v>0</v>
      </c>
      <c r="G96" s="32"/>
      <c r="H96" s="32"/>
      <c r="I96" s="27" t="s">
        <v>30</v>
      </c>
      <c r="J96" s="30" t="str">
        <f>E28</f>
        <v xml:space="preserve"> </v>
      </c>
      <c r="K96" s="32"/>
      <c r="L96" s="45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hidden="1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5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9.25" hidden="1" customHeight="1">
      <c r="A98" s="32"/>
      <c r="B98" s="33"/>
      <c r="C98" s="120" t="s">
        <v>160</v>
      </c>
      <c r="D98" s="112"/>
      <c r="E98" s="112"/>
      <c r="F98" s="112"/>
      <c r="G98" s="112"/>
      <c r="H98" s="112"/>
      <c r="I98" s="112"/>
      <c r="J98" s="121" t="s">
        <v>161</v>
      </c>
      <c r="K98" s="112"/>
      <c r="L98" s="45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</row>
    <row r="99" spans="1:47" s="2" customFormat="1" ht="10.35" hidden="1" customHeight="1">
      <c r="A99" s="32"/>
      <c r="B99" s="33"/>
      <c r="C99" s="32"/>
      <c r="D99" s="32"/>
      <c r="E99" s="32"/>
      <c r="F99" s="32"/>
      <c r="G99" s="32"/>
      <c r="H99" s="32"/>
      <c r="I99" s="32"/>
      <c r="J99" s="32"/>
      <c r="K99" s="32"/>
      <c r="L99" s="45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</row>
    <row r="100" spans="1:47" s="2" customFormat="1" ht="22.9" hidden="1" customHeight="1">
      <c r="A100" s="32"/>
      <c r="B100" s="33"/>
      <c r="C100" s="122" t="s">
        <v>162</v>
      </c>
      <c r="D100" s="32"/>
      <c r="E100" s="32"/>
      <c r="F100" s="32"/>
      <c r="G100" s="32"/>
      <c r="H100" s="32"/>
      <c r="I100" s="32"/>
      <c r="J100" s="74">
        <f>J131</f>
        <v>0</v>
      </c>
      <c r="K100" s="32"/>
      <c r="L100" s="45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U100" s="17" t="s">
        <v>163</v>
      </c>
    </row>
    <row r="101" spans="1:47" s="9" customFormat="1" ht="24.95" hidden="1" customHeight="1">
      <c r="B101" s="123"/>
      <c r="D101" s="124" t="s">
        <v>164</v>
      </c>
      <c r="E101" s="125"/>
      <c r="F101" s="125"/>
      <c r="G101" s="125"/>
      <c r="H101" s="125"/>
      <c r="I101" s="125"/>
      <c r="J101" s="126">
        <f>J132</f>
        <v>0</v>
      </c>
      <c r="L101" s="123"/>
    </row>
    <row r="102" spans="1:47" s="10" customFormat="1" ht="19.899999999999999" hidden="1" customHeight="1">
      <c r="B102" s="127"/>
      <c r="D102" s="128" t="s">
        <v>677</v>
      </c>
      <c r="E102" s="129"/>
      <c r="F102" s="129"/>
      <c r="G102" s="129"/>
      <c r="H102" s="129"/>
      <c r="I102" s="129"/>
      <c r="J102" s="130">
        <f>J133</f>
        <v>0</v>
      </c>
      <c r="L102" s="127"/>
    </row>
    <row r="103" spans="1:47" s="10" customFormat="1" ht="19.899999999999999" hidden="1" customHeight="1">
      <c r="B103" s="127"/>
      <c r="D103" s="128" t="s">
        <v>168</v>
      </c>
      <c r="E103" s="129"/>
      <c r="F103" s="129"/>
      <c r="G103" s="129"/>
      <c r="H103" s="129"/>
      <c r="I103" s="129"/>
      <c r="J103" s="130">
        <f>J176</f>
        <v>0</v>
      </c>
      <c r="L103" s="127"/>
    </row>
    <row r="104" spans="1:47" s="9" customFormat="1" ht="24.95" hidden="1" customHeight="1">
      <c r="B104" s="123"/>
      <c r="D104" s="124" t="s">
        <v>169</v>
      </c>
      <c r="E104" s="125"/>
      <c r="F104" s="125"/>
      <c r="G104" s="125"/>
      <c r="H104" s="125"/>
      <c r="I104" s="125"/>
      <c r="J104" s="126">
        <f>J178</f>
        <v>0</v>
      </c>
      <c r="L104" s="123"/>
    </row>
    <row r="105" spans="1:47" s="10" customFormat="1" ht="19.899999999999999" hidden="1" customHeight="1">
      <c r="B105" s="127"/>
      <c r="D105" s="128" t="s">
        <v>1152</v>
      </c>
      <c r="E105" s="129"/>
      <c r="F105" s="129"/>
      <c r="G105" s="129"/>
      <c r="H105" s="129"/>
      <c r="I105" s="129"/>
      <c r="J105" s="130">
        <f>J179</f>
        <v>0</v>
      </c>
      <c r="L105" s="127"/>
    </row>
    <row r="106" spans="1:47" s="10" customFormat="1" ht="19.899999999999999" hidden="1" customHeight="1">
      <c r="B106" s="127"/>
      <c r="D106" s="128" t="s">
        <v>1153</v>
      </c>
      <c r="E106" s="129"/>
      <c r="F106" s="129"/>
      <c r="G106" s="129"/>
      <c r="H106" s="129"/>
      <c r="I106" s="129"/>
      <c r="J106" s="130">
        <f>J187</f>
        <v>0</v>
      </c>
      <c r="L106" s="127"/>
    </row>
    <row r="107" spans="1:47" s="10" customFormat="1" ht="19.899999999999999" hidden="1" customHeight="1">
      <c r="B107" s="127"/>
      <c r="D107" s="128" t="s">
        <v>1154</v>
      </c>
      <c r="E107" s="129"/>
      <c r="F107" s="129"/>
      <c r="G107" s="129"/>
      <c r="H107" s="129"/>
      <c r="I107" s="129"/>
      <c r="J107" s="130">
        <f>J329</f>
        <v>0</v>
      </c>
      <c r="L107" s="127"/>
    </row>
    <row r="108" spans="1:47" s="2" customFormat="1" ht="21.75" hidden="1" customHeight="1">
      <c r="A108" s="32"/>
      <c r="B108" s="33"/>
      <c r="C108" s="32"/>
      <c r="D108" s="32"/>
      <c r="E108" s="32"/>
      <c r="F108" s="32"/>
      <c r="G108" s="32"/>
      <c r="H108" s="32"/>
      <c r="I108" s="32"/>
      <c r="J108" s="32"/>
      <c r="K108" s="32"/>
      <c r="L108" s="45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47" s="2" customFormat="1" ht="6.95" hidden="1" customHeight="1">
      <c r="A109" s="32"/>
      <c r="B109" s="50"/>
      <c r="C109" s="51"/>
      <c r="D109" s="51"/>
      <c r="E109" s="51"/>
      <c r="F109" s="51"/>
      <c r="G109" s="51"/>
      <c r="H109" s="51"/>
      <c r="I109" s="51"/>
      <c r="J109" s="51"/>
      <c r="K109" s="51"/>
      <c r="L109" s="45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47" ht="11.25" hidden="1"/>
    <row r="111" spans="1:47" ht="11.25" hidden="1"/>
    <row r="112" spans="1:47" ht="11.25" hidden="1"/>
    <row r="113" spans="1:31" s="2" customFormat="1" ht="6.95" customHeight="1">
      <c r="A113" s="32"/>
      <c r="B113" s="52"/>
      <c r="C113" s="53"/>
      <c r="D113" s="53"/>
      <c r="E113" s="53"/>
      <c r="F113" s="53"/>
      <c r="G113" s="53"/>
      <c r="H113" s="53"/>
      <c r="I113" s="53"/>
      <c r="J113" s="53"/>
      <c r="K113" s="53"/>
      <c r="L113" s="45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31" s="2" customFormat="1" ht="24.95" customHeight="1">
      <c r="A114" s="32"/>
      <c r="B114" s="33"/>
      <c r="C114" s="21" t="s">
        <v>175</v>
      </c>
      <c r="D114" s="32"/>
      <c r="E114" s="32"/>
      <c r="F114" s="32"/>
      <c r="G114" s="32"/>
      <c r="H114" s="32"/>
      <c r="I114" s="32"/>
      <c r="J114" s="32"/>
      <c r="K114" s="32"/>
      <c r="L114" s="45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31" s="2" customFormat="1" ht="6.95" customHeight="1">
      <c r="A115" s="32"/>
      <c r="B115" s="33"/>
      <c r="C115" s="32"/>
      <c r="D115" s="32"/>
      <c r="E115" s="32"/>
      <c r="F115" s="32"/>
      <c r="G115" s="32"/>
      <c r="H115" s="32"/>
      <c r="I115" s="32"/>
      <c r="J115" s="32"/>
      <c r="K115" s="32"/>
      <c r="L115" s="45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31" s="2" customFormat="1" ht="12" customHeight="1">
      <c r="A116" s="32"/>
      <c r="B116" s="33"/>
      <c r="C116" s="27" t="s">
        <v>15</v>
      </c>
      <c r="D116" s="32"/>
      <c r="E116" s="32"/>
      <c r="F116" s="32"/>
      <c r="G116" s="32"/>
      <c r="H116" s="32"/>
      <c r="I116" s="32"/>
      <c r="J116" s="32"/>
      <c r="K116" s="32"/>
      <c r="L116" s="45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31" s="2" customFormat="1" ht="16.5" customHeight="1">
      <c r="A117" s="32"/>
      <c r="B117" s="33"/>
      <c r="C117" s="32"/>
      <c r="D117" s="32"/>
      <c r="E117" s="266" t="str">
        <f>E7</f>
        <v>Prístavba materskej škôlky v meste Podolínec</v>
      </c>
      <c r="F117" s="267"/>
      <c r="G117" s="267"/>
      <c r="H117" s="267"/>
      <c r="I117" s="32"/>
      <c r="J117" s="32"/>
      <c r="K117" s="32"/>
      <c r="L117" s="45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31" s="1" customFormat="1" ht="12" customHeight="1">
      <c r="B118" s="20"/>
      <c r="C118" s="27" t="s">
        <v>155</v>
      </c>
      <c r="L118" s="20"/>
    </row>
    <row r="119" spans="1:31" s="1" customFormat="1" ht="16.5" customHeight="1">
      <c r="B119" s="20"/>
      <c r="E119" s="266" t="s">
        <v>790</v>
      </c>
      <c r="F119" s="247"/>
      <c r="G119" s="247"/>
      <c r="H119" s="247"/>
      <c r="L119" s="20"/>
    </row>
    <row r="120" spans="1:31" s="1" customFormat="1" ht="12" customHeight="1">
      <c r="B120" s="20"/>
      <c r="C120" s="27" t="s">
        <v>157</v>
      </c>
      <c r="L120" s="20"/>
    </row>
    <row r="121" spans="1:31" s="2" customFormat="1" ht="16.5" customHeight="1">
      <c r="A121" s="32"/>
      <c r="B121" s="33"/>
      <c r="C121" s="32"/>
      <c r="D121" s="32"/>
      <c r="E121" s="270" t="s">
        <v>791</v>
      </c>
      <c r="F121" s="268"/>
      <c r="G121" s="268"/>
      <c r="H121" s="268"/>
      <c r="I121" s="32"/>
      <c r="J121" s="32"/>
      <c r="K121" s="32"/>
      <c r="L121" s="45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31" s="2" customFormat="1" ht="12" customHeight="1">
      <c r="A122" s="32"/>
      <c r="B122" s="33"/>
      <c r="C122" s="27" t="s">
        <v>792</v>
      </c>
      <c r="D122" s="32"/>
      <c r="E122" s="32"/>
      <c r="F122" s="32"/>
      <c r="G122" s="32"/>
      <c r="H122" s="32"/>
      <c r="I122" s="32"/>
      <c r="J122" s="32"/>
      <c r="K122" s="32"/>
      <c r="L122" s="45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31" s="2" customFormat="1" ht="16.5" customHeight="1">
      <c r="A123" s="32"/>
      <c r="B123" s="33"/>
      <c r="C123" s="32"/>
      <c r="D123" s="32"/>
      <c r="E123" s="227" t="str">
        <f>E13</f>
        <v>05 - Výplňové konštrukcie</v>
      </c>
      <c r="F123" s="268"/>
      <c r="G123" s="268"/>
      <c r="H123" s="268"/>
      <c r="I123" s="32"/>
      <c r="J123" s="32"/>
      <c r="K123" s="32"/>
      <c r="L123" s="45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31" s="2" customFormat="1" ht="6.95" customHeight="1">
      <c r="A124" s="32"/>
      <c r="B124" s="33"/>
      <c r="C124" s="32"/>
      <c r="D124" s="32"/>
      <c r="E124" s="32"/>
      <c r="F124" s="32"/>
      <c r="G124" s="32"/>
      <c r="H124" s="32"/>
      <c r="I124" s="32"/>
      <c r="J124" s="32"/>
      <c r="K124" s="32"/>
      <c r="L124" s="45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31" s="2" customFormat="1" ht="12" customHeight="1">
      <c r="A125" s="32"/>
      <c r="B125" s="33"/>
      <c r="C125" s="27" t="s">
        <v>19</v>
      </c>
      <c r="D125" s="32"/>
      <c r="E125" s="32"/>
      <c r="F125" s="25" t="str">
        <f>F16</f>
        <v>Podolínec</v>
      </c>
      <c r="G125" s="32"/>
      <c r="H125" s="32"/>
      <c r="I125" s="27" t="s">
        <v>21</v>
      </c>
      <c r="J125" s="58" t="str">
        <f>IF(J16="","",J16)</f>
        <v>05_2022</v>
      </c>
      <c r="K125" s="32"/>
      <c r="L125" s="45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31" s="2" customFormat="1" ht="6.95" customHeight="1">
      <c r="A126" s="32"/>
      <c r="B126" s="33"/>
      <c r="C126" s="32"/>
      <c r="D126" s="32"/>
      <c r="E126" s="32"/>
      <c r="F126" s="32"/>
      <c r="G126" s="32"/>
      <c r="H126" s="32"/>
      <c r="I126" s="32"/>
      <c r="J126" s="32"/>
      <c r="K126" s="32"/>
      <c r="L126" s="45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</row>
    <row r="127" spans="1:31" s="2" customFormat="1" ht="15.2" customHeight="1">
      <c r="A127" s="32"/>
      <c r="B127" s="33"/>
      <c r="C127" s="27" t="s">
        <v>22</v>
      </c>
      <c r="D127" s="32"/>
      <c r="E127" s="32"/>
      <c r="F127" s="25" t="str">
        <f>E19</f>
        <v>Mesto Podolínec</v>
      </c>
      <c r="G127" s="32"/>
      <c r="H127" s="32"/>
      <c r="I127" s="27" t="s">
        <v>27</v>
      </c>
      <c r="J127" s="30" t="str">
        <f>E25</f>
        <v>AIP projekt s.r.o.</v>
      </c>
      <c r="K127" s="32"/>
      <c r="L127" s="45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</row>
    <row r="128" spans="1:31" s="2" customFormat="1" ht="15.2" customHeight="1">
      <c r="A128" s="32"/>
      <c r="B128" s="33"/>
      <c r="C128" s="27" t="s">
        <v>26</v>
      </c>
      <c r="D128" s="32"/>
      <c r="E128" s="32"/>
      <c r="F128" s="25"/>
      <c r="G128" s="32"/>
      <c r="H128" s="32"/>
      <c r="I128" s="27" t="s">
        <v>30</v>
      </c>
      <c r="J128" s="30" t="str">
        <f>E28</f>
        <v xml:space="preserve"> </v>
      </c>
      <c r="K128" s="32"/>
      <c r="L128" s="45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</row>
    <row r="129" spans="1:65" s="2" customFormat="1" ht="10.35" customHeight="1">
      <c r="A129" s="32"/>
      <c r="B129" s="33"/>
      <c r="C129" s="32"/>
      <c r="D129" s="32"/>
      <c r="E129" s="32"/>
      <c r="F129" s="32"/>
      <c r="G129" s="32"/>
      <c r="H129" s="32"/>
      <c r="I129" s="32"/>
      <c r="J129" s="32"/>
      <c r="K129" s="32"/>
      <c r="L129" s="45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</row>
    <row r="130" spans="1:65" s="11" customFormat="1" ht="29.25" customHeight="1">
      <c r="A130" s="131"/>
      <c r="B130" s="132"/>
      <c r="C130" s="133" t="s">
        <v>176</v>
      </c>
      <c r="D130" s="134" t="s">
        <v>58</v>
      </c>
      <c r="E130" s="134" t="s">
        <v>54</v>
      </c>
      <c r="F130" s="134" t="s">
        <v>55</v>
      </c>
      <c r="G130" s="134" t="s">
        <v>177</v>
      </c>
      <c r="H130" s="134" t="s">
        <v>178</v>
      </c>
      <c r="I130" s="134" t="s">
        <v>179</v>
      </c>
      <c r="J130" s="135" t="s">
        <v>161</v>
      </c>
      <c r="K130" s="136" t="s">
        <v>180</v>
      </c>
      <c r="L130" s="137"/>
      <c r="M130" s="65" t="s">
        <v>1</v>
      </c>
      <c r="N130" s="66" t="s">
        <v>37</v>
      </c>
      <c r="O130" s="66" t="s">
        <v>181</v>
      </c>
      <c r="P130" s="66" t="s">
        <v>182</v>
      </c>
      <c r="Q130" s="66" t="s">
        <v>183</v>
      </c>
      <c r="R130" s="66" t="s">
        <v>184</v>
      </c>
      <c r="S130" s="66" t="s">
        <v>185</v>
      </c>
      <c r="T130" s="67" t="s">
        <v>186</v>
      </c>
      <c r="U130" s="131"/>
      <c r="V130" s="131"/>
      <c r="W130" s="131"/>
      <c r="X130" s="131"/>
      <c r="Y130" s="131"/>
      <c r="Z130" s="131"/>
      <c r="AA130" s="131"/>
      <c r="AB130" s="131"/>
      <c r="AC130" s="131"/>
      <c r="AD130" s="131"/>
      <c r="AE130" s="131"/>
    </row>
    <row r="131" spans="1:65" s="2" customFormat="1" ht="22.9" customHeight="1">
      <c r="A131" s="32"/>
      <c r="B131" s="33"/>
      <c r="C131" s="72" t="s">
        <v>162</v>
      </c>
      <c r="D131" s="32"/>
      <c r="E131" s="32"/>
      <c r="F131" s="32"/>
      <c r="G131" s="32"/>
      <c r="H131" s="32"/>
      <c r="I131" s="32"/>
      <c r="J131" s="138">
        <f>BK131</f>
        <v>0</v>
      </c>
      <c r="K131" s="32"/>
      <c r="L131" s="33"/>
      <c r="M131" s="68"/>
      <c r="N131" s="59"/>
      <c r="O131" s="69"/>
      <c r="P131" s="139">
        <f>P132+P178</f>
        <v>0</v>
      </c>
      <c r="Q131" s="69"/>
      <c r="R131" s="139">
        <f>R132+R178</f>
        <v>6.9656685319999987</v>
      </c>
      <c r="S131" s="69"/>
      <c r="T131" s="140">
        <f>T132+T178</f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T131" s="17" t="s">
        <v>72</v>
      </c>
      <c r="AU131" s="17" t="s">
        <v>163</v>
      </c>
      <c r="BK131" s="141">
        <f>BK132+BK178</f>
        <v>0</v>
      </c>
    </row>
    <row r="132" spans="1:65" s="12" customFormat="1" ht="25.9" customHeight="1">
      <c r="B132" s="142"/>
      <c r="D132" s="143" t="s">
        <v>72</v>
      </c>
      <c r="E132" s="144" t="s">
        <v>187</v>
      </c>
      <c r="F132" s="144" t="s">
        <v>188</v>
      </c>
      <c r="I132" s="145"/>
      <c r="J132" s="146">
        <f>BK132</f>
        <v>0</v>
      </c>
      <c r="L132" s="142"/>
      <c r="M132" s="147"/>
      <c r="N132" s="148"/>
      <c r="O132" s="148"/>
      <c r="P132" s="149">
        <f>P133+P176</f>
        <v>0</v>
      </c>
      <c r="Q132" s="148"/>
      <c r="R132" s="149">
        <f>R133+R176</f>
        <v>0.83687624999999999</v>
      </c>
      <c r="S132" s="148"/>
      <c r="T132" s="150">
        <f>T133+T176</f>
        <v>0</v>
      </c>
      <c r="AR132" s="143" t="s">
        <v>80</v>
      </c>
      <c r="AT132" s="151" t="s">
        <v>72</v>
      </c>
      <c r="AU132" s="151" t="s">
        <v>73</v>
      </c>
      <c r="AY132" s="143" t="s">
        <v>189</v>
      </c>
      <c r="BK132" s="152">
        <f>BK133+BK176</f>
        <v>0</v>
      </c>
    </row>
    <row r="133" spans="1:65" s="12" customFormat="1" ht="22.9" customHeight="1">
      <c r="B133" s="142"/>
      <c r="D133" s="143" t="s">
        <v>72</v>
      </c>
      <c r="E133" s="153" t="s">
        <v>136</v>
      </c>
      <c r="F133" s="153" t="s">
        <v>694</v>
      </c>
      <c r="I133" s="145"/>
      <c r="J133" s="154">
        <f>BK133</f>
        <v>0</v>
      </c>
      <c r="L133" s="142"/>
      <c r="M133" s="147"/>
      <c r="N133" s="148"/>
      <c r="O133" s="148"/>
      <c r="P133" s="149">
        <f>SUM(P134:P175)</f>
        <v>0</v>
      </c>
      <c r="Q133" s="148"/>
      <c r="R133" s="149">
        <f>SUM(R134:R175)</f>
        <v>0.83687624999999999</v>
      </c>
      <c r="S133" s="148"/>
      <c r="T133" s="150">
        <f>SUM(T134:T175)</f>
        <v>0</v>
      </c>
      <c r="AR133" s="143" t="s">
        <v>80</v>
      </c>
      <c r="AT133" s="151" t="s">
        <v>72</v>
      </c>
      <c r="AU133" s="151" t="s">
        <v>80</v>
      </c>
      <c r="AY133" s="143" t="s">
        <v>189</v>
      </c>
      <c r="BK133" s="152">
        <f>SUM(BK134:BK175)</f>
        <v>0</v>
      </c>
    </row>
    <row r="134" spans="1:65" s="2" customFormat="1" ht="24.2" customHeight="1">
      <c r="A134" s="32"/>
      <c r="B134" s="155"/>
      <c r="C134" s="156" t="s">
        <v>80</v>
      </c>
      <c r="D134" s="156" t="s">
        <v>191</v>
      </c>
      <c r="E134" s="157" t="s">
        <v>1541</v>
      </c>
      <c r="F134" s="158" t="s">
        <v>1542</v>
      </c>
      <c r="G134" s="159" t="s">
        <v>238</v>
      </c>
      <c r="H134" s="160">
        <v>30</v>
      </c>
      <c r="I134" s="161"/>
      <c r="J134" s="162">
        <f>ROUND(I134*H134,2)</f>
        <v>0</v>
      </c>
      <c r="K134" s="163"/>
      <c r="L134" s="33"/>
      <c r="M134" s="164" t="s">
        <v>1</v>
      </c>
      <c r="N134" s="165" t="s">
        <v>39</v>
      </c>
      <c r="O134" s="61"/>
      <c r="P134" s="166">
        <f>O134*H134</f>
        <v>0</v>
      </c>
      <c r="Q134" s="166">
        <v>1.7495875000000001E-2</v>
      </c>
      <c r="R134" s="166">
        <f>Q134*H134</f>
        <v>0.52487625000000004</v>
      </c>
      <c r="S134" s="166">
        <v>0</v>
      </c>
      <c r="T134" s="167">
        <f>S134*H134</f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68" t="s">
        <v>130</v>
      </c>
      <c r="AT134" s="168" t="s">
        <v>191</v>
      </c>
      <c r="AU134" s="168" t="s">
        <v>86</v>
      </c>
      <c r="AY134" s="17" t="s">
        <v>189</v>
      </c>
      <c r="BE134" s="169">
        <f>IF(N134="základná",J134,0)</f>
        <v>0</v>
      </c>
      <c r="BF134" s="169">
        <f>IF(N134="znížená",J134,0)</f>
        <v>0</v>
      </c>
      <c r="BG134" s="169">
        <f>IF(N134="zákl. prenesená",J134,0)</f>
        <v>0</v>
      </c>
      <c r="BH134" s="169">
        <f>IF(N134="zníž. prenesená",J134,0)</f>
        <v>0</v>
      </c>
      <c r="BI134" s="169">
        <f>IF(N134="nulová",J134,0)</f>
        <v>0</v>
      </c>
      <c r="BJ134" s="17" t="s">
        <v>86</v>
      </c>
      <c r="BK134" s="169">
        <f>ROUND(I134*H134,2)</f>
        <v>0</v>
      </c>
      <c r="BL134" s="17" t="s">
        <v>130</v>
      </c>
      <c r="BM134" s="168" t="s">
        <v>1543</v>
      </c>
    </row>
    <row r="135" spans="1:65" s="13" customFormat="1" ht="11.25">
      <c r="B135" s="187"/>
      <c r="D135" s="188" t="s">
        <v>683</v>
      </c>
      <c r="E135" s="189" t="s">
        <v>1</v>
      </c>
      <c r="F135" s="190" t="s">
        <v>1544</v>
      </c>
      <c r="H135" s="189" t="s">
        <v>1</v>
      </c>
      <c r="I135" s="191"/>
      <c r="L135" s="187"/>
      <c r="M135" s="192"/>
      <c r="N135" s="193"/>
      <c r="O135" s="193"/>
      <c r="P135" s="193"/>
      <c r="Q135" s="193"/>
      <c r="R135" s="193"/>
      <c r="S135" s="193"/>
      <c r="T135" s="194"/>
      <c r="AT135" s="189" t="s">
        <v>683</v>
      </c>
      <c r="AU135" s="189" t="s">
        <v>86</v>
      </c>
      <c r="AV135" s="13" t="s">
        <v>80</v>
      </c>
      <c r="AW135" s="13" t="s">
        <v>29</v>
      </c>
      <c r="AX135" s="13" t="s">
        <v>73</v>
      </c>
      <c r="AY135" s="189" t="s">
        <v>189</v>
      </c>
    </row>
    <row r="136" spans="1:65" s="14" customFormat="1" ht="11.25">
      <c r="B136" s="195"/>
      <c r="D136" s="188" t="s">
        <v>683</v>
      </c>
      <c r="E136" s="196" t="s">
        <v>1</v>
      </c>
      <c r="F136" s="197" t="s">
        <v>80</v>
      </c>
      <c r="H136" s="198">
        <v>1</v>
      </c>
      <c r="I136" s="199"/>
      <c r="L136" s="195"/>
      <c r="M136" s="200"/>
      <c r="N136" s="201"/>
      <c r="O136" s="201"/>
      <c r="P136" s="201"/>
      <c r="Q136" s="201"/>
      <c r="R136" s="201"/>
      <c r="S136" s="201"/>
      <c r="T136" s="202"/>
      <c r="AT136" s="196" t="s">
        <v>683</v>
      </c>
      <c r="AU136" s="196" t="s">
        <v>86</v>
      </c>
      <c r="AV136" s="14" t="s">
        <v>86</v>
      </c>
      <c r="AW136" s="14" t="s">
        <v>29</v>
      </c>
      <c r="AX136" s="14" t="s">
        <v>73</v>
      </c>
      <c r="AY136" s="196" t="s">
        <v>189</v>
      </c>
    </row>
    <row r="137" spans="1:65" s="13" customFormat="1" ht="11.25">
      <c r="B137" s="187"/>
      <c r="D137" s="188" t="s">
        <v>683</v>
      </c>
      <c r="E137" s="189" t="s">
        <v>1</v>
      </c>
      <c r="F137" s="190" t="s">
        <v>1545</v>
      </c>
      <c r="H137" s="189" t="s">
        <v>1</v>
      </c>
      <c r="I137" s="191"/>
      <c r="L137" s="187"/>
      <c r="M137" s="192"/>
      <c r="N137" s="193"/>
      <c r="O137" s="193"/>
      <c r="P137" s="193"/>
      <c r="Q137" s="193"/>
      <c r="R137" s="193"/>
      <c r="S137" s="193"/>
      <c r="T137" s="194"/>
      <c r="AT137" s="189" t="s">
        <v>683</v>
      </c>
      <c r="AU137" s="189" t="s">
        <v>86</v>
      </c>
      <c r="AV137" s="13" t="s">
        <v>80</v>
      </c>
      <c r="AW137" s="13" t="s">
        <v>29</v>
      </c>
      <c r="AX137" s="13" t="s">
        <v>73</v>
      </c>
      <c r="AY137" s="189" t="s">
        <v>189</v>
      </c>
    </row>
    <row r="138" spans="1:65" s="14" customFormat="1" ht="11.25">
      <c r="B138" s="195"/>
      <c r="D138" s="188" t="s">
        <v>683</v>
      </c>
      <c r="E138" s="196" t="s">
        <v>1</v>
      </c>
      <c r="F138" s="197" t="s">
        <v>86</v>
      </c>
      <c r="H138" s="198">
        <v>2</v>
      </c>
      <c r="I138" s="199"/>
      <c r="L138" s="195"/>
      <c r="M138" s="200"/>
      <c r="N138" s="201"/>
      <c r="O138" s="201"/>
      <c r="P138" s="201"/>
      <c r="Q138" s="201"/>
      <c r="R138" s="201"/>
      <c r="S138" s="201"/>
      <c r="T138" s="202"/>
      <c r="AT138" s="196" t="s">
        <v>683</v>
      </c>
      <c r="AU138" s="196" t="s">
        <v>86</v>
      </c>
      <c r="AV138" s="14" t="s">
        <v>86</v>
      </c>
      <c r="AW138" s="14" t="s">
        <v>29</v>
      </c>
      <c r="AX138" s="14" t="s">
        <v>73</v>
      </c>
      <c r="AY138" s="196" t="s">
        <v>189</v>
      </c>
    </row>
    <row r="139" spans="1:65" s="13" customFormat="1" ht="11.25">
      <c r="B139" s="187"/>
      <c r="D139" s="188" t="s">
        <v>683</v>
      </c>
      <c r="E139" s="189" t="s">
        <v>1</v>
      </c>
      <c r="F139" s="190" t="s">
        <v>1546</v>
      </c>
      <c r="H139" s="189" t="s">
        <v>1</v>
      </c>
      <c r="I139" s="191"/>
      <c r="L139" s="187"/>
      <c r="M139" s="192"/>
      <c r="N139" s="193"/>
      <c r="O139" s="193"/>
      <c r="P139" s="193"/>
      <c r="Q139" s="193"/>
      <c r="R139" s="193"/>
      <c r="S139" s="193"/>
      <c r="T139" s="194"/>
      <c r="AT139" s="189" t="s">
        <v>683</v>
      </c>
      <c r="AU139" s="189" t="s">
        <v>86</v>
      </c>
      <c r="AV139" s="13" t="s">
        <v>80</v>
      </c>
      <c r="AW139" s="13" t="s">
        <v>29</v>
      </c>
      <c r="AX139" s="13" t="s">
        <v>73</v>
      </c>
      <c r="AY139" s="189" t="s">
        <v>189</v>
      </c>
    </row>
    <row r="140" spans="1:65" s="14" customFormat="1" ht="11.25">
      <c r="B140" s="195"/>
      <c r="D140" s="188" t="s">
        <v>683</v>
      </c>
      <c r="E140" s="196" t="s">
        <v>1</v>
      </c>
      <c r="F140" s="197" t="s">
        <v>86</v>
      </c>
      <c r="H140" s="198">
        <v>2</v>
      </c>
      <c r="I140" s="199"/>
      <c r="L140" s="195"/>
      <c r="M140" s="200"/>
      <c r="N140" s="201"/>
      <c r="O140" s="201"/>
      <c r="P140" s="201"/>
      <c r="Q140" s="201"/>
      <c r="R140" s="201"/>
      <c r="S140" s="201"/>
      <c r="T140" s="202"/>
      <c r="AT140" s="196" t="s">
        <v>683</v>
      </c>
      <c r="AU140" s="196" t="s">
        <v>86</v>
      </c>
      <c r="AV140" s="14" t="s">
        <v>86</v>
      </c>
      <c r="AW140" s="14" t="s">
        <v>29</v>
      </c>
      <c r="AX140" s="14" t="s">
        <v>73</v>
      </c>
      <c r="AY140" s="196" t="s">
        <v>189</v>
      </c>
    </row>
    <row r="141" spans="1:65" s="13" customFormat="1" ht="11.25">
      <c r="B141" s="187"/>
      <c r="D141" s="188" t="s">
        <v>683</v>
      </c>
      <c r="E141" s="189" t="s">
        <v>1</v>
      </c>
      <c r="F141" s="190" t="s">
        <v>1547</v>
      </c>
      <c r="H141" s="189" t="s">
        <v>1</v>
      </c>
      <c r="I141" s="191"/>
      <c r="L141" s="187"/>
      <c r="M141" s="192"/>
      <c r="N141" s="193"/>
      <c r="O141" s="193"/>
      <c r="P141" s="193"/>
      <c r="Q141" s="193"/>
      <c r="R141" s="193"/>
      <c r="S141" s="193"/>
      <c r="T141" s="194"/>
      <c r="AT141" s="189" t="s">
        <v>683</v>
      </c>
      <c r="AU141" s="189" t="s">
        <v>86</v>
      </c>
      <c r="AV141" s="13" t="s">
        <v>80</v>
      </c>
      <c r="AW141" s="13" t="s">
        <v>29</v>
      </c>
      <c r="AX141" s="13" t="s">
        <v>73</v>
      </c>
      <c r="AY141" s="189" t="s">
        <v>189</v>
      </c>
    </row>
    <row r="142" spans="1:65" s="14" customFormat="1" ht="11.25">
      <c r="B142" s="195"/>
      <c r="D142" s="188" t="s">
        <v>683</v>
      </c>
      <c r="E142" s="196" t="s">
        <v>1</v>
      </c>
      <c r="F142" s="197" t="s">
        <v>215</v>
      </c>
      <c r="H142" s="198">
        <v>9</v>
      </c>
      <c r="I142" s="199"/>
      <c r="L142" s="195"/>
      <c r="M142" s="200"/>
      <c r="N142" s="201"/>
      <c r="O142" s="201"/>
      <c r="P142" s="201"/>
      <c r="Q142" s="201"/>
      <c r="R142" s="201"/>
      <c r="S142" s="201"/>
      <c r="T142" s="202"/>
      <c r="AT142" s="196" t="s">
        <v>683</v>
      </c>
      <c r="AU142" s="196" t="s">
        <v>86</v>
      </c>
      <c r="AV142" s="14" t="s">
        <v>86</v>
      </c>
      <c r="AW142" s="14" t="s">
        <v>29</v>
      </c>
      <c r="AX142" s="14" t="s">
        <v>73</v>
      </c>
      <c r="AY142" s="196" t="s">
        <v>189</v>
      </c>
    </row>
    <row r="143" spans="1:65" s="13" customFormat="1" ht="11.25">
      <c r="B143" s="187"/>
      <c r="D143" s="188" t="s">
        <v>683</v>
      </c>
      <c r="E143" s="189" t="s">
        <v>1</v>
      </c>
      <c r="F143" s="190" t="s">
        <v>1548</v>
      </c>
      <c r="H143" s="189" t="s">
        <v>1</v>
      </c>
      <c r="I143" s="191"/>
      <c r="L143" s="187"/>
      <c r="M143" s="192"/>
      <c r="N143" s="193"/>
      <c r="O143" s="193"/>
      <c r="P143" s="193"/>
      <c r="Q143" s="193"/>
      <c r="R143" s="193"/>
      <c r="S143" s="193"/>
      <c r="T143" s="194"/>
      <c r="AT143" s="189" t="s">
        <v>683</v>
      </c>
      <c r="AU143" s="189" t="s">
        <v>86</v>
      </c>
      <c r="AV143" s="13" t="s">
        <v>80</v>
      </c>
      <c r="AW143" s="13" t="s">
        <v>29</v>
      </c>
      <c r="AX143" s="13" t="s">
        <v>73</v>
      </c>
      <c r="AY143" s="189" t="s">
        <v>189</v>
      </c>
    </row>
    <row r="144" spans="1:65" s="14" customFormat="1" ht="11.25">
      <c r="B144" s="195"/>
      <c r="D144" s="188" t="s">
        <v>683</v>
      </c>
      <c r="E144" s="196" t="s">
        <v>1</v>
      </c>
      <c r="F144" s="197" t="s">
        <v>86</v>
      </c>
      <c r="H144" s="198">
        <v>2</v>
      </c>
      <c r="I144" s="199"/>
      <c r="L144" s="195"/>
      <c r="M144" s="200"/>
      <c r="N144" s="201"/>
      <c r="O144" s="201"/>
      <c r="P144" s="201"/>
      <c r="Q144" s="201"/>
      <c r="R144" s="201"/>
      <c r="S144" s="201"/>
      <c r="T144" s="202"/>
      <c r="AT144" s="196" t="s">
        <v>683</v>
      </c>
      <c r="AU144" s="196" t="s">
        <v>86</v>
      </c>
      <c r="AV144" s="14" t="s">
        <v>86</v>
      </c>
      <c r="AW144" s="14" t="s">
        <v>29</v>
      </c>
      <c r="AX144" s="14" t="s">
        <v>73</v>
      </c>
      <c r="AY144" s="196" t="s">
        <v>189</v>
      </c>
    </row>
    <row r="145" spans="1:65" s="13" customFormat="1" ht="11.25">
      <c r="B145" s="187"/>
      <c r="D145" s="188" t="s">
        <v>683</v>
      </c>
      <c r="E145" s="189" t="s">
        <v>1</v>
      </c>
      <c r="F145" s="190" t="s">
        <v>1549</v>
      </c>
      <c r="H145" s="189" t="s">
        <v>1</v>
      </c>
      <c r="I145" s="191"/>
      <c r="L145" s="187"/>
      <c r="M145" s="192"/>
      <c r="N145" s="193"/>
      <c r="O145" s="193"/>
      <c r="P145" s="193"/>
      <c r="Q145" s="193"/>
      <c r="R145" s="193"/>
      <c r="S145" s="193"/>
      <c r="T145" s="194"/>
      <c r="AT145" s="189" t="s">
        <v>683</v>
      </c>
      <c r="AU145" s="189" t="s">
        <v>86</v>
      </c>
      <c r="AV145" s="13" t="s">
        <v>80</v>
      </c>
      <c r="AW145" s="13" t="s">
        <v>29</v>
      </c>
      <c r="AX145" s="13" t="s">
        <v>73</v>
      </c>
      <c r="AY145" s="189" t="s">
        <v>189</v>
      </c>
    </row>
    <row r="146" spans="1:65" s="14" customFormat="1" ht="11.25">
      <c r="B146" s="195"/>
      <c r="D146" s="188" t="s">
        <v>683</v>
      </c>
      <c r="E146" s="196" t="s">
        <v>1</v>
      </c>
      <c r="F146" s="197" t="s">
        <v>136</v>
      </c>
      <c r="H146" s="198">
        <v>6</v>
      </c>
      <c r="I146" s="199"/>
      <c r="L146" s="195"/>
      <c r="M146" s="200"/>
      <c r="N146" s="201"/>
      <c r="O146" s="201"/>
      <c r="P146" s="201"/>
      <c r="Q146" s="201"/>
      <c r="R146" s="201"/>
      <c r="S146" s="201"/>
      <c r="T146" s="202"/>
      <c r="AT146" s="196" t="s">
        <v>683</v>
      </c>
      <c r="AU146" s="196" t="s">
        <v>86</v>
      </c>
      <c r="AV146" s="14" t="s">
        <v>86</v>
      </c>
      <c r="AW146" s="14" t="s">
        <v>29</v>
      </c>
      <c r="AX146" s="14" t="s">
        <v>73</v>
      </c>
      <c r="AY146" s="196" t="s">
        <v>189</v>
      </c>
    </row>
    <row r="147" spans="1:65" s="13" customFormat="1" ht="11.25">
      <c r="B147" s="187"/>
      <c r="D147" s="188" t="s">
        <v>683</v>
      </c>
      <c r="E147" s="189" t="s">
        <v>1</v>
      </c>
      <c r="F147" s="190" t="s">
        <v>1550</v>
      </c>
      <c r="H147" s="189" t="s">
        <v>1</v>
      </c>
      <c r="I147" s="191"/>
      <c r="L147" s="187"/>
      <c r="M147" s="192"/>
      <c r="N147" s="193"/>
      <c r="O147" s="193"/>
      <c r="P147" s="193"/>
      <c r="Q147" s="193"/>
      <c r="R147" s="193"/>
      <c r="S147" s="193"/>
      <c r="T147" s="194"/>
      <c r="AT147" s="189" t="s">
        <v>683</v>
      </c>
      <c r="AU147" s="189" t="s">
        <v>86</v>
      </c>
      <c r="AV147" s="13" t="s">
        <v>80</v>
      </c>
      <c r="AW147" s="13" t="s">
        <v>29</v>
      </c>
      <c r="AX147" s="13" t="s">
        <v>73</v>
      </c>
      <c r="AY147" s="189" t="s">
        <v>189</v>
      </c>
    </row>
    <row r="148" spans="1:65" s="14" customFormat="1" ht="11.25">
      <c r="B148" s="195"/>
      <c r="D148" s="188" t="s">
        <v>683</v>
      </c>
      <c r="E148" s="196" t="s">
        <v>1</v>
      </c>
      <c r="F148" s="197" t="s">
        <v>86</v>
      </c>
      <c r="H148" s="198">
        <v>2</v>
      </c>
      <c r="I148" s="199"/>
      <c r="L148" s="195"/>
      <c r="M148" s="200"/>
      <c r="N148" s="201"/>
      <c r="O148" s="201"/>
      <c r="P148" s="201"/>
      <c r="Q148" s="201"/>
      <c r="R148" s="201"/>
      <c r="S148" s="201"/>
      <c r="T148" s="202"/>
      <c r="AT148" s="196" t="s">
        <v>683</v>
      </c>
      <c r="AU148" s="196" t="s">
        <v>86</v>
      </c>
      <c r="AV148" s="14" t="s">
        <v>86</v>
      </c>
      <c r="AW148" s="14" t="s">
        <v>29</v>
      </c>
      <c r="AX148" s="14" t="s">
        <v>73</v>
      </c>
      <c r="AY148" s="196" t="s">
        <v>189</v>
      </c>
    </row>
    <row r="149" spans="1:65" s="13" customFormat="1" ht="11.25">
      <c r="B149" s="187"/>
      <c r="D149" s="188" t="s">
        <v>683</v>
      </c>
      <c r="E149" s="189" t="s">
        <v>1</v>
      </c>
      <c r="F149" s="190" t="s">
        <v>1551</v>
      </c>
      <c r="H149" s="189" t="s">
        <v>1</v>
      </c>
      <c r="I149" s="191"/>
      <c r="L149" s="187"/>
      <c r="M149" s="192"/>
      <c r="N149" s="193"/>
      <c r="O149" s="193"/>
      <c r="P149" s="193"/>
      <c r="Q149" s="193"/>
      <c r="R149" s="193"/>
      <c r="S149" s="193"/>
      <c r="T149" s="194"/>
      <c r="AT149" s="189" t="s">
        <v>683</v>
      </c>
      <c r="AU149" s="189" t="s">
        <v>86</v>
      </c>
      <c r="AV149" s="13" t="s">
        <v>80</v>
      </c>
      <c r="AW149" s="13" t="s">
        <v>29</v>
      </c>
      <c r="AX149" s="13" t="s">
        <v>73</v>
      </c>
      <c r="AY149" s="189" t="s">
        <v>189</v>
      </c>
    </row>
    <row r="150" spans="1:65" s="14" customFormat="1" ht="11.25">
      <c r="B150" s="195"/>
      <c r="D150" s="188" t="s">
        <v>683</v>
      </c>
      <c r="E150" s="196" t="s">
        <v>1</v>
      </c>
      <c r="F150" s="197" t="s">
        <v>86</v>
      </c>
      <c r="H150" s="198">
        <v>2</v>
      </c>
      <c r="I150" s="199"/>
      <c r="L150" s="195"/>
      <c r="M150" s="200"/>
      <c r="N150" s="201"/>
      <c r="O150" s="201"/>
      <c r="P150" s="201"/>
      <c r="Q150" s="201"/>
      <c r="R150" s="201"/>
      <c r="S150" s="201"/>
      <c r="T150" s="202"/>
      <c r="AT150" s="196" t="s">
        <v>683</v>
      </c>
      <c r="AU150" s="196" t="s">
        <v>86</v>
      </c>
      <c r="AV150" s="14" t="s">
        <v>86</v>
      </c>
      <c r="AW150" s="14" t="s">
        <v>29</v>
      </c>
      <c r="AX150" s="14" t="s">
        <v>73</v>
      </c>
      <c r="AY150" s="196" t="s">
        <v>189</v>
      </c>
    </row>
    <row r="151" spans="1:65" s="13" customFormat="1" ht="11.25">
      <c r="B151" s="187"/>
      <c r="D151" s="188" t="s">
        <v>683</v>
      </c>
      <c r="E151" s="189" t="s">
        <v>1</v>
      </c>
      <c r="F151" s="190" t="s">
        <v>1552</v>
      </c>
      <c r="H151" s="189" t="s">
        <v>1</v>
      </c>
      <c r="I151" s="191"/>
      <c r="L151" s="187"/>
      <c r="M151" s="192"/>
      <c r="N151" s="193"/>
      <c r="O151" s="193"/>
      <c r="P151" s="193"/>
      <c r="Q151" s="193"/>
      <c r="R151" s="193"/>
      <c r="S151" s="193"/>
      <c r="T151" s="194"/>
      <c r="AT151" s="189" t="s">
        <v>683</v>
      </c>
      <c r="AU151" s="189" t="s">
        <v>86</v>
      </c>
      <c r="AV151" s="13" t="s">
        <v>80</v>
      </c>
      <c r="AW151" s="13" t="s">
        <v>29</v>
      </c>
      <c r="AX151" s="13" t="s">
        <v>73</v>
      </c>
      <c r="AY151" s="189" t="s">
        <v>189</v>
      </c>
    </row>
    <row r="152" spans="1:65" s="14" customFormat="1" ht="11.25">
      <c r="B152" s="195"/>
      <c r="D152" s="188" t="s">
        <v>683</v>
      </c>
      <c r="E152" s="196" t="s">
        <v>1</v>
      </c>
      <c r="F152" s="197" t="s">
        <v>130</v>
      </c>
      <c r="H152" s="198">
        <v>4</v>
      </c>
      <c r="I152" s="199"/>
      <c r="L152" s="195"/>
      <c r="M152" s="200"/>
      <c r="N152" s="201"/>
      <c r="O152" s="201"/>
      <c r="P152" s="201"/>
      <c r="Q152" s="201"/>
      <c r="R152" s="201"/>
      <c r="S152" s="201"/>
      <c r="T152" s="202"/>
      <c r="AT152" s="196" t="s">
        <v>683</v>
      </c>
      <c r="AU152" s="196" t="s">
        <v>86</v>
      </c>
      <c r="AV152" s="14" t="s">
        <v>86</v>
      </c>
      <c r="AW152" s="14" t="s">
        <v>29</v>
      </c>
      <c r="AX152" s="14" t="s">
        <v>73</v>
      </c>
      <c r="AY152" s="196" t="s">
        <v>189</v>
      </c>
    </row>
    <row r="153" spans="1:65" s="15" customFormat="1" ht="11.25">
      <c r="B153" s="206"/>
      <c r="D153" s="188" t="s">
        <v>683</v>
      </c>
      <c r="E153" s="207" t="s">
        <v>1</v>
      </c>
      <c r="F153" s="208" t="s">
        <v>824</v>
      </c>
      <c r="H153" s="209">
        <v>30</v>
      </c>
      <c r="I153" s="210"/>
      <c r="L153" s="206"/>
      <c r="M153" s="211"/>
      <c r="N153" s="212"/>
      <c r="O153" s="212"/>
      <c r="P153" s="212"/>
      <c r="Q153" s="212"/>
      <c r="R153" s="212"/>
      <c r="S153" s="212"/>
      <c r="T153" s="213"/>
      <c r="AT153" s="207" t="s">
        <v>683</v>
      </c>
      <c r="AU153" s="207" t="s">
        <v>86</v>
      </c>
      <c r="AV153" s="15" t="s">
        <v>130</v>
      </c>
      <c r="AW153" s="15" t="s">
        <v>29</v>
      </c>
      <c r="AX153" s="15" t="s">
        <v>80</v>
      </c>
      <c r="AY153" s="207" t="s">
        <v>189</v>
      </c>
    </row>
    <row r="154" spans="1:65" s="2" customFormat="1" ht="24.2" customHeight="1">
      <c r="A154" s="32"/>
      <c r="B154" s="155"/>
      <c r="C154" s="170" t="s">
        <v>86</v>
      </c>
      <c r="D154" s="170" t="s">
        <v>226</v>
      </c>
      <c r="E154" s="171" t="s">
        <v>1553</v>
      </c>
      <c r="F154" s="172" t="s">
        <v>1554</v>
      </c>
      <c r="G154" s="173" t="s">
        <v>238</v>
      </c>
      <c r="H154" s="174">
        <v>24</v>
      </c>
      <c r="I154" s="175"/>
      <c r="J154" s="176">
        <f>ROUND(I154*H154,2)</f>
        <v>0</v>
      </c>
      <c r="K154" s="177"/>
      <c r="L154" s="178"/>
      <c r="M154" s="179" t="s">
        <v>1</v>
      </c>
      <c r="N154" s="180" t="s">
        <v>39</v>
      </c>
      <c r="O154" s="61"/>
      <c r="P154" s="166">
        <f>O154*H154</f>
        <v>0</v>
      </c>
      <c r="Q154" s="166">
        <v>0.01</v>
      </c>
      <c r="R154" s="166">
        <f>Q154*H154</f>
        <v>0.24</v>
      </c>
      <c r="S154" s="166">
        <v>0</v>
      </c>
      <c r="T154" s="167">
        <f>S154*H154</f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68" t="s">
        <v>201</v>
      </c>
      <c r="AT154" s="168" t="s">
        <v>226</v>
      </c>
      <c r="AU154" s="168" t="s">
        <v>86</v>
      </c>
      <c r="AY154" s="17" t="s">
        <v>189</v>
      </c>
      <c r="BE154" s="169">
        <f>IF(N154="základná",J154,0)</f>
        <v>0</v>
      </c>
      <c r="BF154" s="169">
        <f>IF(N154="znížená",J154,0)</f>
        <v>0</v>
      </c>
      <c r="BG154" s="169">
        <f>IF(N154="zákl. prenesená",J154,0)</f>
        <v>0</v>
      </c>
      <c r="BH154" s="169">
        <f>IF(N154="zníž. prenesená",J154,0)</f>
        <v>0</v>
      </c>
      <c r="BI154" s="169">
        <f>IF(N154="nulová",J154,0)</f>
        <v>0</v>
      </c>
      <c r="BJ154" s="17" t="s">
        <v>86</v>
      </c>
      <c r="BK154" s="169">
        <f>ROUND(I154*H154,2)</f>
        <v>0</v>
      </c>
      <c r="BL154" s="17" t="s">
        <v>130</v>
      </c>
      <c r="BM154" s="168" t="s">
        <v>1555</v>
      </c>
    </row>
    <row r="155" spans="1:65" s="13" customFormat="1" ht="11.25">
      <c r="B155" s="187"/>
      <c r="D155" s="188" t="s">
        <v>683</v>
      </c>
      <c r="E155" s="189" t="s">
        <v>1</v>
      </c>
      <c r="F155" s="190" t="s">
        <v>1544</v>
      </c>
      <c r="H155" s="189" t="s">
        <v>1</v>
      </c>
      <c r="I155" s="191"/>
      <c r="L155" s="187"/>
      <c r="M155" s="192"/>
      <c r="N155" s="193"/>
      <c r="O155" s="193"/>
      <c r="P155" s="193"/>
      <c r="Q155" s="193"/>
      <c r="R155" s="193"/>
      <c r="S155" s="193"/>
      <c r="T155" s="194"/>
      <c r="AT155" s="189" t="s">
        <v>683</v>
      </c>
      <c r="AU155" s="189" t="s">
        <v>86</v>
      </c>
      <c r="AV155" s="13" t="s">
        <v>80</v>
      </c>
      <c r="AW155" s="13" t="s">
        <v>29</v>
      </c>
      <c r="AX155" s="13" t="s">
        <v>73</v>
      </c>
      <c r="AY155" s="189" t="s">
        <v>189</v>
      </c>
    </row>
    <row r="156" spans="1:65" s="14" customFormat="1" ht="11.25">
      <c r="B156" s="195"/>
      <c r="D156" s="188" t="s">
        <v>683</v>
      </c>
      <c r="E156" s="196" t="s">
        <v>1</v>
      </c>
      <c r="F156" s="197" t="s">
        <v>80</v>
      </c>
      <c r="H156" s="198">
        <v>1</v>
      </c>
      <c r="I156" s="199"/>
      <c r="L156" s="195"/>
      <c r="M156" s="200"/>
      <c r="N156" s="201"/>
      <c r="O156" s="201"/>
      <c r="P156" s="201"/>
      <c r="Q156" s="201"/>
      <c r="R156" s="201"/>
      <c r="S156" s="201"/>
      <c r="T156" s="202"/>
      <c r="AT156" s="196" t="s">
        <v>683</v>
      </c>
      <c r="AU156" s="196" t="s">
        <v>86</v>
      </c>
      <c r="AV156" s="14" t="s">
        <v>86</v>
      </c>
      <c r="AW156" s="14" t="s">
        <v>29</v>
      </c>
      <c r="AX156" s="14" t="s">
        <v>73</v>
      </c>
      <c r="AY156" s="196" t="s">
        <v>189</v>
      </c>
    </row>
    <row r="157" spans="1:65" s="13" customFormat="1" ht="11.25">
      <c r="B157" s="187"/>
      <c r="D157" s="188" t="s">
        <v>683</v>
      </c>
      <c r="E157" s="189" t="s">
        <v>1</v>
      </c>
      <c r="F157" s="190" t="s">
        <v>1545</v>
      </c>
      <c r="H157" s="189" t="s">
        <v>1</v>
      </c>
      <c r="I157" s="191"/>
      <c r="L157" s="187"/>
      <c r="M157" s="192"/>
      <c r="N157" s="193"/>
      <c r="O157" s="193"/>
      <c r="P157" s="193"/>
      <c r="Q157" s="193"/>
      <c r="R157" s="193"/>
      <c r="S157" s="193"/>
      <c r="T157" s="194"/>
      <c r="AT157" s="189" t="s">
        <v>683</v>
      </c>
      <c r="AU157" s="189" t="s">
        <v>86</v>
      </c>
      <c r="AV157" s="13" t="s">
        <v>80</v>
      </c>
      <c r="AW157" s="13" t="s">
        <v>29</v>
      </c>
      <c r="AX157" s="13" t="s">
        <v>73</v>
      </c>
      <c r="AY157" s="189" t="s">
        <v>189</v>
      </c>
    </row>
    <row r="158" spans="1:65" s="14" customFormat="1" ht="11.25">
      <c r="B158" s="195"/>
      <c r="D158" s="188" t="s">
        <v>683</v>
      </c>
      <c r="E158" s="196" t="s">
        <v>1</v>
      </c>
      <c r="F158" s="197" t="s">
        <v>86</v>
      </c>
      <c r="H158" s="198">
        <v>2</v>
      </c>
      <c r="I158" s="199"/>
      <c r="L158" s="195"/>
      <c r="M158" s="200"/>
      <c r="N158" s="201"/>
      <c r="O158" s="201"/>
      <c r="P158" s="201"/>
      <c r="Q158" s="201"/>
      <c r="R158" s="201"/>
      <c r="S158" s="201"/>
      <c r="T158" s="202"/>
      <c r="AT158" s="196" t="s">
        <v>683</v>
      </c>
      <c r="AU158" s="196" t="s">
        <v>86</v>
      </c>
      <c r="AV158" s="14" t="s">
        <v>86</v>
      </c>
      <c r="AW158" s="14" t="s">
        <v>29</v>
      </c>
      <c r="AX158" s="14" t="s">
        <v>73</v>
      </c>
      <c r="AY158" s="196" t="s">
        <v>189</v>
      </c>
    </row>
    <row r="159" spans="1:65" s="13" customFormat="1" ht="11.25">
      <c r="B159" s="187"/>
      <c r="D159" s="188" t="s">
        <v>683</v>
      </c>
      <c r="E159" s="189" t="s">
        <v>1</v>
      </c>
      <c r="F159" s="190" t="s">
        <v>1546</v>
      </c>
      <c r="H159" s="189" t="s">
        <v>1</v>
      </c>
      <c r="I159" s="191"/>
      <c r="L159" s="187"/>
      <c r="M159" s="192"/>
      <c r="N159" s="193"/>
      <c r="O159" s="193"/>
      <c r="P159" s="193"/>
      <c r="Q159" s="193"/>
      <c r="R159" s="193"/>
      <c r="S159" s="193"/>
      <c r="T159" s="194"/>
      <c r="AT159" s="189" t="s">
        <v>683</v>
      </c>
      <c r="AU159" s="189" t="s">
        <v>86</v>
      </c>
      <c r="AV159" s="13" t="s">
        <v>80</v>
      </c>
      <c r="AW159" s="13" t="s">
        <v>29</v>
      </c>
      <c r="AX159" s="13" t="s">
        <v>73</v>
      </c>
      <c r="AY159" s="189" t="s">
        <v>189</v>
      </c>
    </row>
    <row r="160" spans="1:65" s="14" customFormat="1" ht="11.25">
      <c r="B160" s="195"/>
      <c r="D160" s="188" t="s">
        <v>683</v>
      </c>
      <c r="E160" s="196" t="s">
        <v>1</v>
      </c>
      <c r="F160" s="197" t="s">
        <v>86</v>
      </c>
      <c r="H160" s="198">
        <v>2</v>
      </c>
      <c r="I160" s="199"/>
      <c r="L160" s="195"/>
      <c r="M160" s="200"/>
      <c r="N160" s="201"/>
      <c r="O160" s="201"/>
      <c r="P160" s="201"/>
      <c r="Q160" s="201"/>
      <c r="R160" s="201"/>
      <c r="S160" s="201"/>
      <c r="T160" s="202"/>
      <c r="AT160" s="196" t="s">
        <v>683</v>
      </c>
      <c r="AU160" s="196" t="s">
        <v>86</v>
      </c>
      <c r="AV160" s="14" t="s">
        <v>86</v>
      </c>
      <c r="AW160" s="14" t="s">
        <v>29</v>
      </c>
      <c r="AX160" s="14" t="s">
        <v>73</v>
      </c>
      <c r="AY160" s="196" t="s">
        <v>189</v>
      </c>
    </row>
    <row r="161" spans="1:65" s="13" customFormat="1" ht="11.25">
      <c r="B161" s="187"/>
      <c r="D161" s="188" t="s">
        <v>683</v>
      </c>
      <c r="E161" s="189" t="s">
        <v>1</v>
      </c>
      <c r="F161" s="190" t="s">
        <v>1547</v>
      </c>
      <c r="H161" s="189" t="s">
        <v>1</v>
      </c>
      <c r="I161" s="191"/>
      <c r="L161" s="187"/>
      <c r="M161" s="192"/>
      <c r="N161" s="193"/>
      <c r="O161" s="193"/>
      <c r="P161" s="193"/>
      <c r="Q161" s="193"/>
      <c r="R161" s="193"/>
      <c r="S161" s="193"/>
      <c r="T161" s="194"/>
      <c r="AT161" s="189" t="s">
        <v>683</v>
      </c>
      <c r="AU161" s="189" t="s">
        <v>86</v>
      </c>
      <c r="AV161" s="13" t="s">
        <v>80</v>
      </c>
      <c r="AW161" s="13" t="s">
        <v>29</v>
      </c>
      <c r="AX161" s="13" t="s">
        <v>73</v>
      </c>
      <c r="AY161" s="189" t="s">
        <v>189</v>
      </c>
    </row>
    <row r="162" spans="1:65" s="14" customFormat="1" ht="11.25">
      <c r="B162" s="195"/>
      <c r="D162" s="188" t="s">
        <v>683</v>
      </c>
      <c r="E162" s="196" t="s">
        <v>1</v>
      </c>
      <c r="F162" s="197" t="s">
        <v>215</v>
      </c>
      <c r="H162" s="198">
        <v>9</v>
      </c>
      <c r="I162" s="199"/>
      <c r="L162" s="195"/>
      <c r="M162" s="200"/>
      <c r="N162" s="201"/>
      <c r="O162" s="201"/>
      <c r="P162" s="201"/>
      <c r="Q162" s="201"/>
      <c r="R162" s="201"/>
      <c r="S162" s="201"/>
      <c r="T162" s="202"/>
      <c r="AT162" s="196" t="s">
        <v>683</v>
      </c>
      <c r="AU162" s="196" t="s">
        <v>86</v>
      </c>
      <c r="AV162" s="14" t="s">
        <v>86</v>
      </c>
      <c r="AW162" s="14" t="s">
        <v>29</v>
      </c>
      <c r="AX162" s="14" t="s">
        <v>73</v>
      </c>
      <c r="AY162" s="196" t="s">
        <v>189</v>
      </c>
    </row>
    <row r="163" spans="1:65" s="13" customFormat="1" ht="11.25">
      <c r="B163" s="187"/>
      <c r="D163" s="188" t="s">
        <v>683</v>
      </c>
      <c r="E163" s="189" t="s">
        <v>1</v>
      </c>
      <c r="F163" s="190" t="s">
        <v>1548</v>
      </c>
      <c r="H163" s="189" t="s">
        <v>1</v>
      </c>
      <c r="I163" s="191"/>
      <c r="L163" s="187"/>
      <c r="M163" s="192"/>
      <c r="N163" s="193"/>
      <c r="O163" s="193"/>
      <c r="P163" s="193"/>
      <c r="Q163" s="193"/>
      <c r="R163" s="193"/>
      <c r="S163" s="193"/>
      <c r="T163" s="194"/>
      <c r="AT163" s="189" t="s">
        <v>683</v>
      </c>
      <c r="AU163" s="189" t="s">
        <v>86</v>
      </c>
      <c r="AV163" s="13" t="s">
        <v>80</v>
      </c>
      <c r="AW163" s="13" t="s">
        <v>29</v>
      </c>
      <c r="AX163" s="13" t="s">
        <v>73</v>
      </c>
      <c r="AY163" s="189" t="s">
        <v>189</v>
      </c>
    </row>
    <row r="164" spans="1:65" s="14" customFormat="1" ht="11.25">
      <c r="B164" s="195"/>
      <c r="D164" s="188" t="s">
        <v>683</v>
      </c>
      <c r="E164" s="196" t="s">
        <v>1</v>
      </c>
      <c r="F164" s="197" t="s">
        <v>86</v>
      </c>
      <c r="H164" s="198">
        <v>2</v>
      </c>
      <c r="I164" s="199"/>
      <c r="L164" s="195"/>
      <c r="M164" s="200"/>
      <c r="N164" s="201"/>
      <c r="O164" s="201"/>
      <c r="P164" s="201"/>
      <c r="Q164" s="201"/>
      <c r="R164" s="201"/>
      <c r="S164" s="201"/>
      <c r="T164" s="202"/>
      <c r="AT164" s="196" t="s">
        <v>683</v>
      </c>
      <c r="AU164" s="196" t="s">
        <v>86</v>
      </c>
      <c r="AV164" s="14" t="s">
        <v>86</v>
      </c>
      <c r="AW164" s="14" t="s">
        <v>29</v>
      </c>
      <c r="AX164" s="14" t="s">
        <v>73</v>
      </c>
      <c r="AY164" s="196" t="s">
        <v>189</v>
      </c>
    </row>
    <row r="165" spans="1:65" s="13" customFormat="1" ht="11.25">
      <c r="B165" s="187"/>
      <c r="D165" s="188" t="s">
        <v>683</v>
      </c>
      <c r="E165" s="189" t="s">
        <v>1</v>
      </c>
      <c r="F165" s="190" t="s">
        <v>1549</v>
      </c>
      <c r="H165" s="189" t="s">
        <v>1</v>
      </c>
      <c r="I165" s="191"/>
      <c r="L165" s="187"/>
      <c r="M165" s="192"/>
      <c r="N165" s="193"/>
      <c r="O165" s="193"/>
      <c r="P165" s="193"/>
      <c r="Q165" s="193"/>
      <c r="R165" s="193"/>
      <c r="S165" s="193"/>
      <c r="T165" s="194"/>
      <c r="AT165" s="189" t="s">
        <v>683</v>
      </c>
      <c r="AU165" s="189" t="s">
        <v>86</v>
      </c>
      <c r="AV165" s="13" t="s">
        <v>80</v>
      </c>
      <c r="AW165" s="13" t="s">
        <v>29</v>
      </c>
      <c r="AX165" s="13" t="s">
        <v>73</v>
      </c>
      <c r="AY165" s="189" t="s">
        <v>189</v>
      </c>
    </row>
    <row r="166" spans="1:65" s="14" customFormat="1" ht="11.25">
      <c r="B166" s="195"/>
      <c r="D166" s="188" t="s">
        <v>683</v>
      </c>
      <c r="E166" s="196" t="s">
        <v>1</v>
      </c>
      <c r="F166" s="197" t="s">
        <v>136</v>
      </c>
      <c r="H166" s="198">
        <v>6</v>
      </c>
      <c r="I166" s="199"/>
      <c r="L166" s="195"/>
      <c r="M166" s="200"/>
      <c r="N166" s="201"/>
      <c r="O166" s="201"/>
      <c r="P166" s="201"/>
      <c r="Q166" s="201"/>
      <c r="R166" s="201"/>
      <c r="S166" s="201"/>
      <c r="T166" s="202"/>
      <c r="AT166" s="196" t="s">
        <v>683</v>
      </c>
      <c r="AU166" s="196" t="s">
        <v>86</v>
      </c>
      <c r="AV166" s="14" t="s">
        <v>86</v>
      </c>
      <c r="AW166" s="14" t="s">
        <v>29</v>
      </c>
      <c r="AX166" s="14" t="s">
        <v>73</v>
      </c>
      <c r="AY166" s="196" t="s">
        <v>189</v>
      </c>
    </row>
    <row r="167" spans="1:65" s="13" customFormat="1" ht="11.25">
      <c r="B167" s="187"/>
      <c r="D167" s="188" t="s">
        <v>683</v>
      </c>
      <c r="E167" s="189" t="s">
        <v>1</v>
      </c>
      <c r="F167" s="190" t="s">
        <v>1550</v>
      </c>
      <c r="H167" s="189" t="s">
        <v>1</v>
      </c>
      <c r="I167" s="191"/>
      <c r="L167" s="187"/>
      <c r="M167" s="192"/>
      <c r="N167" s="193"/>
      <c r="O167" s="193"/>
      <c r="P167" s="193"/>
      <c r="Q167" s="193"/>
      <c r="R167" s="193"/>
      <c r="S167" s="193"/>
      <c r="T167" s="194"/>
      <c r="AT167" s="189" t="s">
        <v>683</v>
      </c>
      <c r="AU167" s="189" t="s">
        <v>86</v>
      </c>
      <c r="AV167" s="13" t="s">
        <v>80</v>
      </c>
      <c r="AW167" s="13" t="s">
        <v>29</v>
      </c>
      <c r="AX167" s="13" t="s">
        <v>73</v>
      </c>
      <c r="AY167" s="189" t="s">
        <v>189</v>
      </c>
    </row>
    <row r="168" spans="1:65" s="14" customFormat="1" ht="11.25">
      <c r="B168" s="195"/>
      <c r="D168" s="188" t="s">
        <v>683</v>
      </c>
      <c r="E168" s="196" t="s">
        <v>1</v>
      </c>
      <c r="F168" s="197" t="s">
        <v>86</v>
      </c>
      <c r="H168" s="198">
        <v>2</v>
      </c>
      <c r="I168" s="199"/>
      <c r="L168" s="195"/>
      <c r="M168" s="200"/>
      <c r="N168" s="201"/>
      <c r="O168" s="201"/>
      <c r="P168" s="201"/>
      <c r="Q168" s="201"/>
      <c r="R168" s="201"/>
      <c r="S168" s="201"/>
      <c r="T168" s="202"/>
      <c r="AT168" s="196" t="s">
        <v>683</v>
      </c>
      <c r="AU168" s="196" t="s">
        <v>86</v>
      </c>
      <c r="AV168" s="14" t="s">
        <v>86</v>
      </c>
      <c r="AW168" s="14" t="s">
        <v>29</v>
      </c>
      <c r="AX168" s="14" t="s">
        <v>73</v>
      </c>
      <c r="AY168" s="196" t="s">
        <v>189</v>
      </c>
    </row>
    <row r="169" spans="1:65" s="15" customFormat="1" ht="11.25">
      <c r="B169" s="206"/>
      <c r="D169" s="188" t="s">
        <v>683</v>
      </c>
      <c r="E169" s="207" t="s">
        <v>1</v>
      </c>
      <c r="F169" s="208" t="s">
        <v>824</v>
      </c>
      <c r="H169" s="209">
        <v>24</v>
      </c>
      <c r="I169" s="210"/>
      <c r="L169" s="206"/>
      <c r="M169" s="211"/>
      <c r="N169" s="212"/>
      <c r="O169" s="212"/>
      <c r="P169" s="212"/>
      <c r="Q169" s="212"/>
      <c r="R169" s="212"/>
      <c r="S169" s="212"/>
      <c r="T169" s="213"/>
      <c r="AT169" s="207" t="s">
        <v>683</v>
      </c>
      <c r="AU169" s="207" t="s">
        <v>86</v>
      </c>
      <c r="AV169" s="15" t="s">
        <v>130</v>
      </c>
      <c r="AW169" s="15" t="s">
        <v>29</v>
      </c>
      <c r="AX169" s="15" t="s">
        <v>80</v>
      </c>
      <c r="AY169" s="207" t="s">
        <v>189</v>
      </c>
    </row>
    <row r="170" spans="1:65" s="2" customFormat="1" ht="16.5" customHeight="1">
      <c r="A170" s="32"/>
      <c r="B170" s="155"/>
      <c r="C170" s="170" t="s">
        <v>103</v>
      </c>
      <c r="D170" s="170" t="s">
        <v>226</v>
      </c>
      <c r="E170" s="171" t="s">
        <v>1556</v>
      </c>
      <c r="F170" s="172" t="s">
        <v>1557</v>
      </c>
      <c r="G170" s="173" t="s">
        <v>238</v>
      </c>
      <c r="H170" s="174">
        <v>6</v>
      </c>
      <c r="I170" s="175"/>
      <c r="J170" s="176">
        <f>ROUND(I170*H170,2)</f>
        <v>0</v>
      </c>
      <c r="K170" s="177"/>
      <c r="L170" s="178"/>
      <c r="M170" s="179" t="s">
        <v>1</v>
      </c>
      <c r="N170" s="180" t="s">
        <v>39</v>
      </c>
      <c r="O170" s="61"/>
      <c r="P170" s="166">
        <f>O170*H170</f>
        <v>0</v>
      </c>
      <c r="Q170" s="166">
        <v>1.2E-2</v>
      </c>
      <c r="R170" s="166">
        <f>Q170*H170</f>
        <v>7.2000000000000008E-2</v>
      </c>
      <c r="S170" s="166">
        <v>0</v>
      </c>
      <c r="T170" s="167">
        <f>S170*H170</f>
        <v>0</v>
      </c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R170" s="168" t="s">
        <v>201</v>
      </c>
      <c r="AT170" s="168" t="s">
        <v>226</v>
      </c>
      <c r="AU170" s="168" t="s">
        <v>86</v>
      </c>
      <c r="AY170" s="17" t="s">
        <v>189</v>
      </c>
      <c r="BE170" s="169">
        <f>IF(N170="základná",J170,0)</f>
        <v>0</v>
      </c>
      <c r="BF170" s="169">
        <f>IF(N170="znížená",J170,0)</f>
        <v>0</v>
      </c>
      <c r="BG170" s="169">
        <f>IF(N170="zákl. prenesená",J170,0)</f>
        <v>0</v>
      </c>
      <c r="BH170" s="169">
        <f>IF(N170="zníž. prenesená",J170,0)</f>
        <v>0</v>
      </c>
      <c r="BI170" s="169">
        <f>IF(N170="nulová",J170,0)</f>
        <v>0</v>
      </c>
      <c r="BJ170" s="17" t="s">
        <v>86</v>
      </c>
      <c r="BK170" s="169">
        <f>ROUND(I170*H170,2)</f>
        <v>0</v>
      </c>
      <c r="BL170" s="17" t="s">
        <v>130</v>
      </c>
      <c r="BM170" s="168" t="s">
        <v>1558</v>
      </c>
    </row>
    <row r="171" spans="1:65" s="13" customFormat="1" ht="11.25">
      <c r="B171" s="187"/>
      <c r="D171" s="188" t="s">
        <v>683</v>
      </c>
      <c r="E171" s="189" t="s">
        <v>1</v>
      </c>
      <c r="F171" s="190" t="s">
        <v>1551</v>
      </c>
      <c r="H171" s="189" t="s">
        <v>1</v>
      </c>
      <c r="I171" s="191"/>
      <c r="L171" s="187"/>
      <c r="M171" s="192"/>
      <c r="N171" s="193"/>
      <c r="O171" s="193"/>
      <c r="P171" s="193"/>
      <c r="Q171" s="193"/>
      <c r="R171" s="193"/>
      <c r="S171" s="193"/>
      <c r="T171" s="194"/>
      <c r="AT171" s="189" t="s">
        <v>683</v>
      </c>
      <c r="AU171" s="189" t="s">
        <v>86</v>
      </c>
      <c r="AV171" s="13" t="s">
        <v>80</v>
      </c>
      <c r="AW171" s="13" t="s">
        <v>29</v>
      </c>
      <c r="AX171" s="13" t="s">
        <v>73</v>
      </c>
      <c r="AY171" s="189" t="s">
        <v>189</v>
      </c>
    </row>
    <row r="172" spans="1:65" s="14" customFormat="1" ht="11.25">
      <c r="B172" s="195"/>
      <c r="D172" s="188" t="s">
        <v>683</v>
      </c>
      <c r="E172" s="196" t="s">
        <v>1</v>
      </c>
      <c r="F172" s="197" t="s">
        <v>86</v>
      </c>
      <c r="H172" s="198">
        <v>2</v>
      </c>
      <c r="I172" s="199"/>
      <c r="L172" s="195"/>
      <c r="M172" s="200"/>
      <c r="N172" s="201"/>
      <c r="O172" s="201"/>
      <c r="P172" s="201"/>
      <c r="Q172" s="201"/>
      <c r="R172" s="201"/>
      <c r="S172" s="201"/>
      <c r="T172" s="202"/>
      <c r="AT172" s="196" t="s">
        <v>683</v>
      </c>
      <c r="AU172" s="196" t="s">
        <v>86</v>
      </c>
      <c r="AV172" s="14" t="s">
        <v>86</v>
      </c>
      <c r="AW172" s="14" t="s">
        <v>29</v>
      </c>
      <c r="AX172" s="14" t="s">
        <v>73</v>
      </c>
      <c r="AY172" s="196" t="s">
        <v>189</v>
      </c>
    </row>
    <row r="173" spans="1:65" s="13" customFormat="1" ht="11.25">
      <c r="B173" s="187"/>
      <c r="D173" s="188" t="s">
        <v>683</v>
      </c>
      <c r="E173" s="189" t="s">
        <v>1</v>
      </c>
      <c r="F173" s="190" t="s">
        <v>1552</v>
      </c>
      <c r="H173" s="189" t="s">
        <v>1</v>
      </c>
      <c r="I173" s="191"/>
      <c r="L173" s="187"/>
      <c r="M173" s="192"/>
      <c r="N173" s="193"/>
      <c r="O173" s="193"/>
      <c r="P173" s="193"/>
      <c r="Q173" s="193"/>
      <c r="R173" s="193"/>
      <c r="S173" s="193"/>
      <c r="T173" s="194"/>
      <c r="AT173" s="189" t="s">
        <v>683</v>
      </c>
      <c r="AU173" s="189" t="s">
        <v>86</v>
      </c>
      <c r="AV173" s="13" t="s">
        <v>80</v>
      </c>
      <c r="AW173" s="13" t="s">
        <v>29</v>
      </c>
      <c r="AX173" s="13" t="s">
        <v>73</v>
      </c>
      <c r="AY173" s="189" t="s">
        <v>189</v>
      </c>
    </row>
    <row r="174" spans="1:65" s="14" customFormat="1" ht="11.25">
      <c r="B174" s="195"/>
      <c r="D174" s="188" t="s">
        <v>683</v>
      </c>
      <c r="E174" s="196" t="s">
        <v>1</v>
      </c>
      <c r="F174" s="197" t="s">
        <v>130</v>
      </c>
      <c r="H174" s="198">
        <v>4</v>
      </c>
      <c r="I174" s="199"/>
      <c r="L174" s="195"/>
      <c r="M174" s="200"/>
      <c r="N174" s="201"/>
      <c r="O174" s="201"/>
      <c r="P174" s="201"/>
      <c r="Q174" s="201"/>
      <c r="R174" s="201"/>
      <c r="S174" s="201"/>
      <c r="T174" s="202"/>
      <c r="AT174" s="196" t="s">
        <v>683</v>
      </c>
      <c r="AU174" s="196" t="s">
        <v>86</v>
      </c>
      <c r="AV174" s="14" t="s">
        <v>86</v>
      </c>
      <c r="AW174" s="14" t="s">
        <v>29</v>
      </c>
      <c r="AX174" s="14" t="s">
        <v>73</v>
      </c>
      <c r="AY174" s="196" t="s">
        <v>189</v>
      </c>
    </row>
    <row r="175" spans="1:65" s="15" customFormat="1" ht="11.25">
      <c r="B175" s="206"/>
      <c r="D175" s="188" t="s">
        <v>683</v>
      </c>
      <c r="E175" s="207" t="s">
        <v>1</v>
      </c>
      <c r="F175" s="208" t="s">
        <v>824</v>
      </c>
      <c r="H175" s="209">
        <v>6</v>
      </c>
      <c r="I175" s="210"/>
      <c r="L175" s="206"/>
      <c r="M175" s="211"/>
      <c r="N175" s="212"/>
      <c r="O175" s="212"/>
      <c r="P175" s="212"/>
      <c r="Q175" s="212"/>
      <c r="R175" s="212"/>
      <c r="S175" s="212"/>
      <c r="T175" s="213"/>
      <c r="AT175" s="207" t="s">
        <v>683</v>
      </c>
      <c r="AU175" s="207" t="s">
        <v>86</v>
      </c>
      <c r="AV175" s="15" t="s">
        <v>130</v>
      </c>
      <c r="AW175" s="15" t="s">
        <v>29</v>
      </c>
      <c r="AX175" s="15" t="s">
        <v>80</v>
      </c>
      <c r="AY175" s="207" t="s">
        <v>189</v>
      </c>
    </row>
    <row r="176" spans="1:65" s="12" customFormat="1" ht="22.9" customHeight="1">
      <c r="B176" s="142"/>
      <c r="D176" s="143" t="s">
        <v>72</v>
      </c>
      <c r="E176" s="153" t="s">
        <v>350</v>
      </c>
      <c r="F176" s="153" t="s">
        <v>351</v>
      </c>
      <c r="I176" s="145"/>
      <c r="J176" s="154">
        <f>BK176</f>
        <v>0</v>
      </c>
      <c r="L176" s="142"/>
      <c r="M176" s="147"/>
      <c r="N176" s="148"/>
      <c r="O176" s="148"/>
      <c r="P176" s="149">
        <f>P177</f>
        <v>0</v>
      </c>
      <c r="Q176" s="148"/>
      <c r="R176" s="149">
        <f>R177</f>
        <v>0</v>
      </c>
      <c r="S176" s="148"/>
      <c r="T176" s="150">
        <f>T177</f>
        <v>0</v>
      </c>
      <c r="AR176" s="143" t="s">
        <v>80</v>
      </c>
      <c r="AT176" s="151" t="s">
        <v>72</v>
      </c>
      <c r="AU176" s="151" t="s">
        <v>80</v>
      </c>
      <c r="AY176" s="143" t="s">
        <v>189</v>
      </c>
      <c r="BK176" s="152">
        <f>BK177</f>
        <v>0</v>
      </c>
    </row>
    <row r="177" spans="1:65" s="2" customFormat="1" ht="24.2" customHeight="1">
      <c r="A177" s="32"/>
      <c r="B177" s="155"/>
      <c r="C177" s="156" t="s">
        <v>130</v>
      </c>
      <c r="D177" s="156" t="s">
        <v>191</v>
      </c>
      <c r="E177" s="157" t="s">
        <v>766</v>
      </c>
      <c r="F177" s="158" t="s">
        <v>767</v>
      </c>
      <c r="G177" s="159" t="s">
        <v>218</v>
      </c>
      <c r="H177" s="160">
        <v>0.83699999999999997</v>
      </c>
      <c r="I177" s="161"/>
      <c r="J177" s="162">
        <f>ROUND(I177*H177,2)</f>
        <v>0</v>
      </c>
      <c r="K177" s="163"/>
      <c r="L177" s="33"/>
      <c r="M177" s="164" t="s">
        <v>1</v>
      </c>
      <c r="N177" s="165" t="s">
        <v>39</v>
      </c>
      <c r="O177" s="61"/>
      <c r="P177" s="166">
        <f>O177*H177</f>
        <v>0</v>
      </c>
      <c r="Q177" s="166">
        <v>0</v>
      </c>
      <c r="R177" s="166">
        <f>Q177*H177</f>
        <v>0</v>
      </c>
      <c r="S177" s="166">
        <v>0</v>
      </c>
      <c r="T177" s="167">
        <f>S177*H177</f>
        <v>0</v>
      </c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R177" s="168" t="s">
        <v>130</v>
      </c>
      <c r="AT177" s="168" t="s">
        <v>191</v>
      </c>
      <c r="AU177" s="168" t="s">
        <v>86</v>
      </c>
      <c r="AY177" s="17" t="s">
        <v>189</v>
      </c>
      <c r="BE177" s="169">
        <f>IF(N177="základná",J177,0)</f>
        <v>0</v>
      </c>
      <c r="BF177" s="169">
        <f>IF(N177="znížená",J177,0)</f>
        <v>0</v>
      </c>
      <c r="BG177" s="169">
        <f>IF(N177="zákl. prenesená",J177,0)</f>
        <v>0</v>
      </c>
      <c r="BH177" s="169">
        <f>IF(N177="zníž. prenesená",J177,0)</f>
        <v>0</v>
      </c>
      <c r="BI177" s="169">
        <f>IF(N177="nulová",J177,0)</f>
        <v>0</v>
      </c>
      <c r="BJ177" s="17" t="s">
        <v>86</v>
      </c>
      <c r="BK177" s="169">
        <f>ROUND(I177*H177,2)</f>
        <v>0</v>
      </c>
      <c r="BL177" s="17" t="s">
        <v>130</v>
      </c>
      <c r="BM177" s="168" t="s">
        <v>1559</v>
      </c>
    </row>
    <row r="178" spans="1:65" s="12" customFormat="1" ht="25.9" customHeight="1">
      <c r="B178" s="142"/>
      <c r="D178" s="143" t="s">
        <v>72</v>
      </c>
      <c r="E178" s="144" t="s">
        <v>362</v>
      </c>
      <c r="F178" s="144" t="s">
        <v>363</v>
      </c>
      <c r="I178" s="145"/>
      <c r="J178" s="146">
        <f>BK178</f>
        <v>0</v>
      </c>
      <c r="L178" s="142"/>
      <c r="M178" s="147"/>
      <c r="N178" s="148"/>
      <c r="O178" s="148"/>
      <c r="P178" s="149">
        <f>P179+P187+P329</f>
        <v>0</v>
      </c>
      <c r="Q178" s="148"/>
      <c r="R178" s="149">
        <f>R179+R187+R329</f>
        <v>6.1287922819999991</v>
      </c>
      <c r="S178" s="148"/>
      <c r="T178" s="150">
        <f>T179+T187+T329</f>
        <v>0</v>
      </c>
      <c r="AR178" s="143" t="s">
        <v>86</v>
      </c>
      <c r="AT178" s="151" t="s">
        <v>72</v>
      </c>
      <c r="AU178" s="151" t="s">
        <v>73</v>
      </c>
      <c r="AY178" s="143" t="s">
        <v>189</v>
      </c>
      <c r="BK178" s="152">
        <f>BK179+BK187+BK329</f>
        <v>0</v>
      </c>
    </row>
    <row r="179" spans="1:65" s="12" customFormat="1" ht="22.9" customHeight="1">
      <c r="B179" s="142"/>
      <c r="D179" s="143" t="s">
        <v>72</v>
      </c>
      <c r="E179" s="153" t="s">
        <v>1333</v>
      </c>
      <c r="F179" s="153" t="s">
        <v>1334</v>
      </c>
      <c r="I179" s="145"/>
      <c r="J179" s="154">
        <f>BK179</f>
        <v>0</v>
      </c>
      <c r="L179" s="142"/>
      <c r="M179" s="147"/>
      <c r="N179" s="148"/>
      <c r="O179" s="148"/>
      <c r="P179" s="149">
        <f>SUM(P180:P186)</f>
        <v>0</v>
      </c>
      <c r="Q179" s="148"/>
      <c r="R179" s="149">
        <f>SUM(R180:R186)</f>
        <v>1.3855632E-2</v>
      </c>
      <c r="S179" s="148"/>
      <c r="T179" s="150">
        <f>SUM(T180:T186)</f>
        <v>0</v>
      </c>
      <c r="AR179" s="143" t="s">
        <v>86</v>
      </c>
      <c r="AT179" s="151" t="s">
        <v>72</v>
      </c>
      <c r="AU179" s="151" t="s">
        <v>80</v>
      </c>
      <c r="AY179" s="143" t="s">
        <v>189</v>
      </c>
      <c r="BK179" s="152">
        <f>SUM(BK180:BK186)</f>
        <v>0</v>
      </c>
    </row>
    <row r="180" spans="1:65" s="2" customFormat="1" ht="24.2" customHeight="1">
      <c r="A180" s="32"/>
      <c r="B180" s="155"/>
      <c r="C180" s="156" t="s">
        <v>133</v>
      </c>
      <c r="D180" s="156" t="s">
        <v>191</v>
      </c>
      <c r="E180" s="157" t="s">
        <v>1560</v>
      </c>
      <c r="F180" s="158" t="s">
        <v>1561</v>
      </c>
      <c r="G180" s="159" t="s">
        <v>243</v>
      </c>
      <c r="H180" s="160">
        <v>16.8</v>
      </c>
      <c r="I180" s="161"/>
      <c r="J180" s="162">
        <f>ROUND(I180*H180,2)</f>
        <v>0</v>
      </c>
      <c r="K180" s="163"/>
      <c r="L180" s="33"/>
      <c r="M180" s="164" t="s">
        <v>1</v>
      </c>
      <c r="N180" s="165" t="s">
        <v>39</v>
      </c>
      <c r="O180" s="61"/>
      <c r="P180" s="166">
        <f>O180*H180</f>
        <v>0</v>
      </c>
      <c r="Q180" s="166">
        <v>2.7174000000000002E-4</v>
      </c>
      <c r="R180" s="166">
        <f>Q180*H180</f>
        <v>4.5652320000000007E-3</v>
      </c>
      <c r="S180" s="166">
        <v>0</v>
      </c>
      <c r="T180" s="167">
        <f>S180*H180</f>
        <v>0</v>
      </c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R180" s="168" t="s">
        <v>214</v>
      </c>
      <c r="AT180" s="168" t="s">
        <v>191</v>
      </c>
      <c r="AU180" s="168" t="s">
        <v>86</v>
      </c>
      <c r="AY180" s="17" t="s">
        <v>189</v>
      </c>
      <c r="BE180" s="169">
        <f>IF(N180="základná",J180,0)</f>
        <v>0</v>
      </c>
      <c r="BF180" s="169">
        <f>IF(N180="znížená",J180,0)</f>
        <v>0</v>
      </c>
      <c r="BG180" s="169">
        <f>IF(N180="zákl. prenesená",J180,0)</f>
        <v>0</v>
      </c>
      <c r="BH180" s="169">
        <f>IF(N180="zníž. prenesená",J180,0)</f>
        <v>0</v>
      </c>
      <c r="BI180" s="169">
        <f>IF(N180="nulová",J180,0)</f>
        <v>0</v>
      </c>
      <c r="BJ180" s="17" t="s">
        <v>86</v>
      </c>
      <c r="BK180" s="169">
        <f>ROUND(I180*H180,2)</f>
        <v>0</v>
      </c>
      <c r="BL180" s="17" t="s">
        <v>214</v>
      </c>
      <c r="BM180" s="168" t="s">
        <v>1562</v>
      </c>
    </row>
    <row r="181" spans="1:65" s="13" customFormat="1" ht="11.25">
      <c r="B181" s="187"/>
      <c r="D181" s="188" t="s">
        <v>683</v>
      </c>
      <c r="E181" s="189" t="s">
        <v>1</v>
      </c>
      <c r="F181" s="190" t="s">
        <v>1563</v>
      </c>
      <c r="H181" s="189" t="s">
        <v>1</v>
      </c>
      <c r="I181" s="191"/>
      <c r="L181" s="187"/>
      <c r="M181" s="192"/>
      <c r="N181" s="193"/>
      <c r="O181" s="193"/>
      <c r="P181" s="193"/>
      <c r="Q181" s="193"/>
      <c r="R181" s="193"/>
      <c r="S181" s="193"/>
      <c r="T181" s="194"/>
      <c r="AT181" s="189" t="s">
        <v>683</v>
      </c>
      <c r="AU181" s="189" t="s">
        <v>86</v>
      </c>
      <c r="AV181" s="13" t="s">
        <v>80</v>
      </c>
      <c r="AW181" s="13" t="s">
        <v>29</v>
      </c>
      <c r="AX181" s="13" t="s">
        <v>73</v>
      </c>
      <c r="AY181" s="189" t="s">
        <v>189</v>
      </c>
    </row>
    <row r="182" spans="1:65" s="14" customFormat="1" ht="11.25">
      <c r="B182" s="195"/>
      <c r="D182" s="188" t="s">
        <v>683</v>
      </c>
      <c r="E182" s="196" t="s">
        <v>1</v>
      </c>
      <c r="F182" s="197" t="s">
        <v>1564</v>
      </c>
      <c r="H182" s="198">
        <v>16.8</v>
      </c>
      <c r="I182" s="199"/>
      <c r="L182" s="195"/>
      <c r="M182" s="200"/>
      <c r="N182" s="201"/>
      <c r="O182" s="201"/>
      <c r="P182" s="201"/>
      <c r="Q182" s="201"/>
      <c r="R182" s="201"/>
      <c r="S182" s="201"/>
      <c r="T182" s="202"/>
      <c r="AT182" s="196" t="s">
        <v>683</v>
      </c>
      <c r="AU182" s="196" t="s">
        <v>86</v>
      </c>
      <c r="AV182" s="14" t="s">
        <v>86</v>
      </c>
      <c r="AW182" s="14" t="s">
        <v>29</v>
      </c>
      <c r="AX182" s="14" t="s">
        <v>80</v>
      </c>
      <c r="AY182" s="196" t="s">
        <v>189</v>
      </c>
    </row>
    <row r="183" spans="1:65" s="2" customFormat="1" ht="24.2" customHeight="1">
      <c r="A183" s="32"/>
      <c r="B183" s="155"/>
      <c r="C183" s="156" t="s">
        <v>136</v>
      </c>
      <c r="D183" s="156" t="s">
        <v>191</v>
      </c>
      <c r="E183" s="157" t="s">
        <v>1565</v>
      </c>
      <c r="F183" s="158" t="s">
        <v>1566</v>
      </c>
      <c r="G183" s="159" t="s">
        <v>243</v>
      </c>
      <c r="H183" s="160">
        <v>33.18</v>
      </c>
      <c r="I183" s="161"/>
      <c r="J183" s="162">
        <f>ROUND(I183*H183,2)</f>
        <v>0</v>
      </c>
      <c r="K183" s="163"/>
      <c r="L183" s="33"/>
      <c r="M183" s="164" t="s">
        <v>1</v>
      </c>
      <c r="N183" s="165" t="s">
        <v>39</v>
      </c>
      <c r="O183" s="61"/>
      <c r="P183" s="166">
        <f>O183*H183</f>
        <v>0</v>
      </c>
      <c r="Q183" s="166">
        <v>2.7999999999999998E-4</v>
      </c>
      <c r="R183" s="166">
        <f>Q183*H183</f>
        <v>9.290399999999999E-3</v>
      </c>
      <c r="S183" s="166">
        <v>0</v>
      </c>
      <c r="T183" s="167">
        <f>S183*H183</f>
        <v>0</v>
      </c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R183" s="168" t="s">
        <v>214</v>
      </c>
      <c r="AT183" s="168" t="s">
        <v>191</v>
      </c>
      <c r="AU183" s="168" t="s">
        <v>86</v>
      </c>
      <c r="AY183" s="17" t="s">
        <v>189</v>
      </c>
      <c r="BE183" s="169">
        <f>IF(N183="základná",J183,0)</f>
        <v>0</v>
      </c>
      <c r="BF183" s="169">
        <f>IF(N183="znížená",J183,0)</f>
        <v>0</v>
      </c>
      <c r="BG183" s="169">
        <f>IF(N183="zákl. prenesená",J183,0)</f>
        <v>0</v>
      </c>
      <c r="BH183" s="169">
        <f>IF(N183="zníž. prenesená",J183,0)</f>
        <v>0</v>
      </c>
      <c r="BI183" s="169">
        <f>IF(N183="nulová",J183,0)</f>
        <v>0</v>
      </c>
      <c r="BJ183" s="17" t="s">
        <v>86</v>
      </c>
      <c r="BK183" s="169">
        <f>ROUND(I183*H183,2)</f>
        <v>0</v>
      </c>
      <c r="BL183" s="17" t="s">
        <v>214</v>
      </c>
      <c r="BM183" s="168" t="s">
        <v>1567</v>
      </c>
    </row>
    <row r="184" spans="1:65" s="13" customFormat="1" ht="11.25">
      <c r="B184" s="187"/>
      <c r="D184" s="188" t="s">
        <v>683</v>
      </c>
      <c r="E184" s="189" t="s">
        <v>1</v>
      </c>
      <c r="F184" s="190" t="s">
        <v>1568</v>
      </c>
      <c r="H184" s="189" t="s">
        <v>1</v>
      </c>
      <c r="I184" s="191"/>
      <c r="L184" s="187"/>
      <c r="M184" s="192"/>
      <c r="N184" s="193"/>
      <c r="O184" s="193"/>
      <c r="P184" s="193"/>
      <c r="Q184" s="193"/>
      <c r="R184" s="193"/>
      <c r="S184" s="193"/>
      <c r="T184" s="194"/>
      <c r="AT184" s="189" t="s">
        <v>683</v>
      </c>
      <c r="AU184" s="189" t="s">
        <v>86</v>
      </c>
      <c r="AV184" s="13" t="s">
        <v>80</v>
      </c>
      <c r="AW184" s="13" t="s">
        <v>29</v>
      </c>
      <c r="AX184" s="13" t="s">
        <v>73</v>
      </c>
      <c r="AY184" s="189" t="s">
        <v>189</v>
      </c>
    </row>
    <row r="185" spans="1:65" s="14" customFormat="1" ht="11.25">
      <c r="B185" s="195"/>
      <c r="D185" s="188" t="s">
        <v>683</v>
      </c>
      <c r="E185" s="196" t="s">
        <v>1</v>
      </c>
      <c r="F185" s="197" t="s">
        <v>1569</v>
      </c>
      <c r="H185" s="198">
        <v>33.18</v>
      </c>
      <c r="I185" s="199"/>
      <c r="L185" s="195"/>
      <c r="M185" s="200"/>
      <c r="N185" s="201"/>
      <c r="O185" s="201"/>
      <c r="P185" s="201"/>
      <c r="Q185" s="201"/>
      <c r="R185" s="201"/>
      <c r="S185" s="201"/>
      <c r="T185" s="202"/>
      <c r="AT185" s="196" t="s">
        <v>683</v>
      </c>
      <c r="AU185" s="196" t="s">
        <v>86</v>
      </c>
      <c r="AV185" s="14" t="s">
        <v>86</v>
      </c>
      <c r="AW185" s="14" t="s">
        <v>29</v>
      </c>
      <c r="AX185" s="14" t="s">
        <v>80</v>
      </c>
      <c r="AY185" s="196" t="s">
        <v>189</v>
      </c>
    </row>
    <row r="186" spans="1:65" s="2" customFormat="1" ht="24.2" customHeight="1">
      <c r="A186" s="32"/>
      <c r="B186" s="155"/>
      <c r="C186" s="156" t="s">
        <v>208</v>
      </c>
      <c r="D186" s="156" t="s">
        <v>191</v>
      </c>
      <c r="E186" s="157" t="s">
        <v>1365</v>
      </c>
      <c r="F186" s="158" t="s">
        <v>1366</v>
      </c>
      <c r="G186" s="159" t="s">
        <v>218</v>
      </c>
      <c r="H186" s="160">
        <v>1.4E-2</v>
      </c>
      <c r="I186" s="161"/>
      <c r="J186" s="162">
        <f>ROUND(I186*H186,2)</f>
        <v>0</v>
      </c>
      <c r="K186" s="163"/>
      <c r="L186" s="33"/>
      <c r="M186" s="164" t="s">
        <v>1</v>
      </c>
      <c r="N186" s="165" t="s">
        <v>39</v>
      </c>
      <c r="O186" s="61"/>
      <c r="P186" s="166">
        <f>O186*H186</f>
        <v>0</v>
      </c>
      <c r="Q186" s="166">
        <v>0</v>
      </c>
      <c r="R186" s="166">
        <f>Q186*H186</f>
        <v>0</v>
      </c>
      <c r="S186" s="166">
        <v>0</v>
      </c>
      <c r="T186" s="167">
        <f>S186*H186</f>
        <v>0</v>
      </c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R186" s="168" t="s">
        <v>214</v>
      </c>
      <c r="AT186" s="168" t="s">
        <v>191</v>
      </c>
      <c r="AU186" s="168" t="s">
        <v>86</v>
      </c>
      <c r="AY186" s="17" t="s">
        <v>189</v>
      </c>
      <c r="BE186" s="169">
        <f>IF(N186="základná",J186,0)</f>
        <v>0</v>
      </c>
      <c r="BF186" s="169">
        <f>IF(N186="znížená",J186,0)</f>
        <v>0</v>
      </c>
      <c r="BG186" s="169">
        <f>IF(N186="zákl. prenesená",J186,0)</f>
        <v>0</v>
      </c>
      <c r="BH186" s="169">
        <f>IF(N186="zníž. prenesená",J186,0)</f>
        <v>0</v>
      </c>
      <c r="BI186" s="169">
        <f>IF(N186="nulová",J186,0)</f>
        <v>0</v>
      </c>
      <c r="BJ186" s="17" t="s">
        <v>86</v>
      </c>
      <c r="BK186" s="169">
        <f>ROUND(I186*H186,2)</f>
        <v>0</v>
      </c>
      <c r="BL186" s="17" t="s">
        <v>214</v>
      </c>
      <c r="BM186" s="168" t="s">
        <v>1570</v>
      </c>
    </row>
    <row r="187" spans="1:65" s="12" customFormat="1" ht="22.9" customHeight="1">
      <c r="B187" s="142"/>
      <c r="D187" s="143" t="s">
        <v>72</v>
      </c>
      <c r="E187" s="153" t="s">
        <v>1368</v>
      </c>
      <c r="F187" s="153" t="s">
        <v>1369</v>
      </c>
      <c r="I187" s="145"/>
      <c r="J187" s="154">
        <f>BK187</f>
        <v>0</v>
      </c>
      <c r="L187" s="142"/>
      <c r="M187" s="147"/>
      <c r="N187" s="148"/>
      <c r="O187" s="148"/>
      <c r="P187" s="149">
        <f>SUM(P188:P328)</f>
        <v>0</v>
      </c>
      <c r="Q187" s="148"/>
      <c r="R187" s="149">
        <f>SUM(R188:R328)</f>
        <v>2.6027535999999998</v>
      </c>
      <c r="S187" s="148"/>
      <c r="T187" s="150">
        <f>SUM(T188:T328)</f>
        <v>0</v>
      </c>
      <c r="AR187" s="143" t="s">
        <v>86</v>
      </c>
      <c r="AT187" s="151" t="s">
        <v>72</v>
      </c>
      <c r="AU187" s="151" t="s">
        <v>80</v>
      </c>
      <c r="AY187" s="143" t="s">
        <v>189</v>
      </c>
      <c r="BK187" s="152">
        <f>SUM(BK188:BK328)</f>
        <v>0</v>
      </c>
    </row>
    <row r="188" spans="1:65" s="2" customFormat="1" ht="16.5" customHeight="1">
      <c r="A188" s="32"/>
      <c r="B188" s="155"/>
      <c r="C188" s="156" t="s">
        <v>201</v>
      </c>
      <c r="D188" s="156" t="s">
        <v>191</v>
      </c>
      <c r="E188" s="157" t="s">
        <v>1571</v>
      </c>
      <c r="F188" s="158" t="s">
        <v>1572</v>
      </c>
      <c r="G188" s="159" t="s">
        <v>243</v>
      </c>
      <c r="H188" s="160">
        <v>51.56</v>
      </c>
      <c r="I188" s="161"/>
      <c r="J188" s="162">
        <f>ROUND(I188*H188,2)</f>
        <v>0</v>
      </c>
      <c r="K188" s="163"/>
      <c r="L188" s="33"/>
      <c r="M188" s="164" t="s">
        <v>1</v>
      </c>
      <c r="N188" s="165" t="s">
        <v>39</v>
      </c>
      <c r="O188" s="61"/>
      <c r="P188" s="166">
        <f>O188*H188</f>
        <v>0</v>
      </c>
      <c r="Q188" s="166">
        <v>2.1000000000000001E-4</v>
      </c>
      <c r="R188" s="166">
        <f>Q188*H188</f>
        <v>1.0827600000000001E-2</v>
      </c>
      <c r="S188" s="166">
        <v>0</v>
      </c>
      <c r="T188" s="167">
        <f>S188*H188</f>
        <v>0</v>
      </c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R188" s="168" t="s">
        <v>214</v>
      </c>
      <c r="AT188" s="168" t="s">
        <v>191</v>
      </c>
      <c r="AU188" s="168" t="s">
        <v>86</v>
      </c>
      <c r="AY188" s="17" t="s">
        <v>189</v>
      </c>
      <c r="BE188" s="169">
        <f>IF(N188="základná",J188,0)</f>
        <v>0</v>
      </c>
      <c r="BF188" s="169">
        <f>IF(N188="znížená",J188,0)</f>
        <v>0</v>
      </c>
      <c r="BG188" s="169">
        <f>IF(N188="zákl. prenesená",J188,0)</f>
        <v>0</v>
      </c>
      <c r="BH188" s="169">
        <f>IF(N188="zníž. prenesená",J188,0)</f>
        <v>0</v>
      </c>
      <c r="BI188" s="169">
        <f>IF(N188="nulová",J188,0)</f>
        <v>0</v>
      </c>
      <c r="BJ188" s="17" t="s">
        <v>86</v>
      </c>
      <c r="BK188" s="169">
        <f>ROUND(I188*H188,2)</f>
        <v>0</v>
      </c>
      <c r="BL188" s="17" t="s">
        <v>214</v>
      </c>
      <c r="BM188" s="168" t="s">
        <v>1573</v>
      </c>
    </row>
    <row r="189" spans="1:65" s="13" customFormat="1" ht="11.25">
      <c r="B189" s="187"/>
      <c r="D189" s="188" t="s">
        <v>683</v>
      </c>
      <c r="E189" s="189" t="s">
        <v>1</v>
      </c>
      <c r="F189" s="190" t="s">
        <v>1574</v>
      </c>
      <c r="H189" s="189" t="s">
        <v>1</v>
      </c>
      <c r="I189" s="191"/>
      <c r="L189" s="187"/>
      <c r="M189" s="192"/>
      <c r="N189" s="193"/>
      <c r="O189" s="193"/>
      <c r="P189" s="193"/>
      <c r="Q189" s="193"/>
      <c r="R189" s="193"/>
      <c r="S189" s="193"/>
      <c r="T189" s="194"/>
      <c r="AT189" s="189" t="s">
        <v>683</v>
      </c>
      <c r="AU189" s="189" t="s">
        <v>86</v>
      </c>
      <c r="AV189" s="13" t="s">
        <v>80</v>
      </c>
      <c r="AW189" s="13" t="s">
        <v>29</v>
      </c>
      <c r="AX189" s="13" t="s">
        <v>73</v>
      </c>
      <c r="AY189" s="189" t="s">
        <v>189</v>
      </c>
    </row>
    <row r="190" spans="1:65" s="14" customFormat="1" ht="11.25">
      <c r="B190" s="195"/>
      <c r="D190" s="188" t="s">
        <v>683</v>
      </c>
      <c r="E190" s="196" t="s">
        <v>1</v>
      </c>
      <c r="F190" s="197" t="s">
        <v>1575</v>
      </c>
      <c r="H190" s="198">
        <v>10.88</v>
      </c>
      <c r="I190" s="199"/>
      <c r="L190" s="195"/>
      <c r="M190" s="200"/>
      <c r="N190" s="201"/>
      <c r="O190" s="201"/>
      <c r="P190" s="201"/>
      <c r="Q190" s="201"/>
      <c r="R190" s="201"/>
      <c r="S190" s="201"/>
      <c r="T190" s="202"/>
      <c r="AT190" s="196" t="s">
        <v>683</v>
      </c>
      <c r="AU190" s="196" t="s">
        <v>86</v>
      </c>
      <c r="AV190" s="14" t="s">
        <v>86</v>
      </c>
      <c r="AW190" s="14" t="s">
        <v>29</v>
      </c>
      <c r="AX190" s="14" t="s">
        <v>73</v>
      </c>
      <c r="AY190" s="196" t="s">
        <v>189</v>
      </c>
    </row>
    <row r="191" spans="1:65" s="13" customFormat="1" ht="11.25">
      <c r="B191" s="187"/>
      <c r="D191" s="188" t="s">
        <v>683</v>
      </c>
      <c r="E191" s="189" t="s">
        <v>1</v>
      </c>
      <c r="F191" s="190" t="s">
        <v>1576</v>
      </c>
      <c r="H191" s="189" t="s">
        <v>1</v>
      </c>
      <c r="I191" s="191"/>
      <c r="L191" s="187"/>
      <c r="M191" s="192"/>
      <c r="N191" s="193"/>
      <c r="O191" s="193"/>
      <c r="P191" s="193"/>
      <c r="Q191" s="193"/>
      <c r="R191" s="193"/>
      <c r="S191" s="193"/>
      <c r="T191" s="194"/>
      <c r="AT191" s="189" t="s">
        <v>683</v>
      </c>
      <c r="AU191" s="189" t="s">
        <v>86</v>
      </c>
      <c r="AV191" s="13" t="s">
        <v>80</v>
      </c>
      <c r="AW191" s="13" t="s">
        <v>29</v>
      </c>
      <c r="AX191" s="13" t="s">
        <v>73</v>
      </c>
      <c r="AY191" s="189" t="s">
        <v>189</v>
      </c>
    </row>
    <row r="192" spans="1:65" s="14" customFormat="1" ht="11.25">
      <c r="B192" s="195"/>
      <c r="D192" s="188" t="s">
        <v>683</v>
      </c>
      <c r="E192" s="196" t="s">
        <v>1</v>
      </c>
      <c r="F192" s="197" t="s">
        <v>1575</v>
      </c>
      <c r="H192" s="198">
        <v>10.88</v>
      </c>
      <c r="I192" s="199"/>
      <c r="L192" s="195"/>
      <c r="M192" s="200"/>
      <c r="N192" s="201"/>
      <c r="O192" s="201"/>
      <c r="P192" s="201"/>
      <c r="Q192" s="201"/>
      <c r="R192" s="201"/>
      <c r="S192" s="201"/>
      <c r="T192" s="202"/>
      <c r="AT192" s="196" t="s">
        <v>683</v>
      </c>
      <c r="AU192" s="196" t="s">
        <v>86</v>
      </c>
      <c r="AV192" s="14" t="s">
        <v>86</v>
      </c>
      <c r="AW192" s="14" t="s">
        <v>29</v>
      </c>
      <c r="AX192" s="14" t="s">
        <v>73</v>
      </c>
      <c r="AY192" s="196" t="s">
        <v>189</v>
      </c>
    </row>
    <row r="193" spans="1:65" s="13" customFormat="1" ht="11.25">
      <c r="B193" s="187"/>
      <c r="D193" s="188" t="s">
        <v>683</v>
      </c>
      <c r="E193" s="189" t="s">
        <v>1</v>
      </c>
      <c r="F193" s="190" t="s">
        <v>1577</v>
      </c>
      <c r="H193" s="189" t="s">
        <v>1</v>
      </c>
      <c r="I193" s="191"/>
      <c r="L193" s="187"/>
      <c r="M193" s="192"/>
      <c r="N193" s="193"/>
      <c r="O193" s="193"/>
      <c r="P193" s="193"/>
      <c r="Q193" s="193"/>
      <c r="R193" s="193"/>
      <c r="S193" s="193"/>
      <c r="T193" s="194"/>
      <c r="AT193" s="189" t="s">
        <v>683</v>
      </c>
      <c r="AU193" s="189" t="s">
        <v>86</v>
      </c>
      <c r="AV193" s="13" t="s">
        <v>80</v>
      </c>
      <c r="AW193" s="13" t="s">
        <v>29</v>
      </c>
      <c r="AX193" s="13" t="s">
        <v>73</v>
      </c>
      <c r="AY193" s="189" t="s">
        <v>189</v>
      </c>
    </row>
    <row r="194" spans="1:65" s="14" customFormat="1" ht="11.25">
      <c r="B194" s="195"/>
      <c r="D194" s="188" t="s">
        <v>683</v>
      </c>
      <c r="E194" s="196" t="s">
        <v>1</v>
      </c>
      <c r="F194" s="197" t="s">
        <v>1578</v>
      </c>
      <c r="H194" s="198">
        <v>19.920000000000002</v>
      </c>
      <c r="I194" s="199"/>
      <c r="L194" s="195"/>
      <c r="M194" s="200"/>
      <c r="N194" s="201"/>
      <c r="O194" s="201"/>
      <c r="P194" s="201"/>
      <c r="Q194" s="201"/>
      <c r="R194" s="201"/>
      <c r="S194" s="201"/>
      <c r="T194" s="202"/>
      <c r="AT194" s="196" t="s">
        <v>683</v>
      </c>
      <c r="AU194" s="196" t="s">
        <v>86</v>
      </c>
      <c r="AV194" s="14" t="s">
        <v>86</v>
      </c>
      <c r="AW194" s="14" t="s">
        <v>29</v>
      </c>
      <c r="AX194" s="14" t="s">
        <v>73</v>
      </c>
      <c r="AY194" s="196" t="s">
        <v>189</v>
      </c>
    </row>
    <row r="195" spans="1:65" s="13" customFormat="1" ht="11.25">
      <c r="B195" s="187"/>
      <c r="D195" s="188" t="s">
        <v>683</v>
      </c>
      <c r="E195" s="189" t="s">
        <v>1</v>
      </c>
      <c r="F195" s="190" t="s">
        <v>1579</v>
      </c>
      <c r="H195" s="189" t="s">
        <v>1</v>
      </c>
      <c r="I195" s="191"/>
      <c r="L195" s="187"/>
      <c r="M195" s="192"/>
      <c r="N195" s="193"/>
      <c r="O195" s="193"/>
      <c r="P195" s="193"/>
      <c r="Q195" s="193"/>
      <c r="R195" s="193"/>
      <c r="S195" s="193"/>
      <c r="T195" s="194"/>
      <c r="AT195" s="189" t="s">
        <v>683</v>
      </c>
      <c r="AU195" s="189" t="s">
        <v>86</v>
      </c>
      <c r="AV195" s="13" t="s">
        <v>80</v>
      </c>
      <c r="AW195" s="13" t="s">
        <v>29</v>
      </c>
      <c r="AX195" s="13" t="s">
        <v>73</v>
      </c>
      <c r="AY195" s="189" t="s">
        <v>189</v>
      </c>
    </row>
    <row r="196" spans="1:65" s="14" customFormat="1" ht="11.25">
      <c r="B196" s="195"/>
      <c r="D196" s="188" t="s">
        <v>683</v>
      </c>
      <c r="E196" s="196" t="s">
        <v>1</v>
      </c>
      <c r="F196" s="197" t="s">
        <v>1580</v>
      </c>
      <c r="H196" s="198">
        <v>9.8800000000000008</v>
      </c>
      <c r="I196" s="199"/>
      <c r="L196" s="195"/>
      <c r="M196" s="200"/>
      <c r="N196" s="201"/>
      <c r="O196" s="201"/>
      <c r="P196" s="201"/>
      <c r="Q196" s="201"/>
      <c r="R196" s="201"/>
      <c r="S196" s="201"/>
      <c r="T196" s="202"/>
      <c r="AT196" s="196" t="s">
        <v>683</v>
      </c>
      <c r="AU196" s="196" t="s">
        <v>86</v>
      </c>
      <c r="AV196" s="14" t="s">
        <v>86</v>
      </c>
      <c r="AW196" s="14" t="s">
        <v>29</v>
      </c>
      <c r="AX196" s="14" t="s">
        <v>73</v>
      </c>
      <c r="AY196" s="196" t="s">
        <v>189</v>
      </c>
    </row>
    <row r="197" spans="1:65" s="15" customFormat="1" ht="11.25">
      <c r="B197" s="206"/>
      <c r="D197" s="188" t="s">
        <v>683</v>
      </c>
      <c r="E197" s="207" t="s">
        <v>1</v>
      </c>
      <c r="F197" s="208" t="s">
        <v>824</v>
      </c>
      <c r="H197" s="209">
        <v>51.56</v>
      </c>
      <c r="I197" s="210"/>
      <c r="L197" s="206"/>
      <c r="M197" s="211"/>
      <c r="N197" s="212"/>
      <c r="O197" s="212"/>
      <c r="P197" s="212"/>
      <c r="Q197" s="212"/>
      <c r="R197" s="212"/>
      <c r="S197" s="212"/>
      <c r="T197" s="213"/>
      <c r="AT197" s="207" t="s">
        <v>683</v>
      </c>
      <c r="AU197" s="207" t="s">
        <v>86</v>
      </c>
      <c r="AV197" s="15" t="s">
        <v>130</v>
      </c>
      <c r="AW197" s="15" t="s">
        <v>29</v>
      </c>
      <c r="AX197" s="15" t="s">
        <v>80</v>
      </c>
      <c r="AY197" s="207" t="s">
        <v>189</v>
      </c>
    </row>
    <row r="198" spans="1:65" s="2" customFormat="1" ht="37.9" customHeight="1">
      <c r="A198" s="32"/>
      <c r="B198" s="155"/>
      <c r="C198" s="170" t="s">
        <v>215</v>
      </c>
      <c r="D198" s="170" t="s">
        <v>226</v>
      </c>
      <c r="E198" s="171" t="s">
        <v>1581</v>
      </c>
      <c r="F198" s="172" t="s">
        <v>1582</v>
      </c>
      <c r="G198" s="173" t="s">
        <v>238</v>
      </c>
      <c r="H198" s="174">
        <v>2</v>
      </c>
      <c r="I198" s="175"/>
      <c r="J198" s="176">
        <f>ROUND(I198*H198,2)</f>
        <v>0</v>
      </c>
      <c r="K198" s="177"/>
      <c r="L198" s="178"/>
      <c r="M198" s="179" t="s">
        <v>1</v>
      </c>
      <c r="N198" s="180" t="s">
        <v>39</v>
      </c>
      <c r="O198" s="61"/>
      <c r="P198" s="166">
        <f>O198*H198</f>
        <v>0</v>
      </c>
      <c r="Q198" s="166">
        <v>4.0680000000000001E-2</v>
      </c>
      <c r="R198" s="166">
        <f>Q198*H198</f>
        <v>8.1360000000000002E-2</v>
      </c>
      <c r="S198" s="166">
        <v>0</v>
      </c>
      <c r="T198" s="167">
        <f>S198*H198</f>
        <v>0</v>
      </c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R198" s="168" t="s">
        <v>247</v>
      </c>
      <c r="AT198" s="168" t="s">
        <v>226</v>
      </c>
      <c r="AU198" s="168" t="s">
        <v>86</v>
      </c>
      <c r="AY198" s="17" t="s">
        <v>189</v>
      </c>
      <c r="BE198" s="169">
        <f>IF(N198="základná",J198,0)</f>
        <v>0</v>
      </c>
      <c r="BF198" s="169">
        <f>IF(N198="znížená",J198,0)</f>
        <v>0</v>
      </c>
      <c r="BG198" s="169">
        <f>IF(N198="zákl. prenesená",J198,0)</f>
        <v>0</v>
      </c>
      <c r="BH198" s="169">
        <f>IF(N198="zníž. prenesená",J198,0)</f>
        <v>0</v>
      </c>
      <c r="BI198" s="169">
        <f>IF(N198="nulová",J198,0)</f>
        <v>0</v>
      </c>
      <c r="BJ198" s="17" t="s">
        <v>86</v>
      </c>
      <c r="BK198" s="169">
        <f>ROUND(I198*H198,2)</f>
        <v>0</v>
      </c>
      <c r="BL198" s="17" t="s">
        <v>214</v>
      </c>
      <c r="BM198" s="168" t="s">
        <v>1583</v>
      </c>
    </row>
    <row r="199" spans="1:65" s="13" customFormat="1" ht="11.25">
      <c r="B199" s="187"/>
      <c r="D199" s="188" t="s">
        <v>683</v>
      </c>
      <c r="E199" s="189" t="s">
        <v>1</v>
      </c>
      <c r="F199" s="190" t="s">
        <v>1574</v>
      </c>
      <c r="H199" s="189" t="s">
        <v>1</v>
      </c>
      <c r="I199" s="191"/>
      <c r="L199" s="187"/>
      <c r="M199" s="192"/>
      <c r="N199" s="193"/>
      <c r="O199" s="193"/>
      <c r="P199" s="193"/>
      <c r="Q199" s="193"/>
      <c r="R199" s="193"/>
      <c r="S199" s="193"/>
      <c r="T199" s="194"/>
      <c r="AT199" s="189" t="s">
        <v>683</v>
      </c>
      <c r="AU199" s="189" t="s">
        <v>86</v>
      </c>
      <c r="AV199" s="13" t="s">
        <v>80</v>
      </c>
      <c r="AW199" s="13" t="s">
        <v>29</v>
      </c>
      <c r="AX199" s="13" t="s">
        <v>73</v>
      </c>
      <c r="AY199" s="189" t="s">
        <v>189</v>
      </c>
    </row>
    <row r="200" spans="1:65" s="14" customFormat="1" ht="11.25">
      <c r="B200" s="195"/>
      <c r="D200" s="188" t="s">
        <v>683</v>
      </c>
      <c r="E200" s="196" t="s">
        <v>1</v>
      </c>
      <c r="F200" s="197" t="s">
        <v>86</v>
      </c>
      <c r="H200" s="198">
        <v>2</v>
      </c>
      <c r="I200" s="199"/>
      <c r="L200" s="195"/>
      <c r="M200" s="200"/>
      <c r="N200" s="201"/>
      <c r="O200" s="201"/>
      <c r="P200" s="201"/>
      <c r="Q200" s="201"/>
      <c r="R200" s="201"/>
      <c r="S200" s="201"/>
      <c r="T200" s="202"/>
      <c r="AT200" s="196" t="s">
        <v>683</v>
      </c>
      <c r="AU200" s="196" t="s">
        <v>86</v>
      </c>
      <c r="AV200" s="14" t="s">
        <v>86</v>
      </c>
      <c r="AW200" s="14" t="s">
        <v>29</v>
      </c>
      <c r="AX200" s="14" t="s">
        <v>80</v>
      </c>
      <c r="AY200" s="196" t="s">
        <v>189</v>
      </c>
    </row>
    <row r="201" spans="1:65" s="2" customFormat="1" ht="33" customHeight="1">
      <c r="A201" s="32"/>
      <c r="B201" s="155"/>
      <c r="C201" s="170" t="s">
        <v>204</v>
      </c>
      <c r="D201" s="170" t="s">
        <v>226</v>
      </c>
      <c r="E201" s="171" t="s">
        <v>1584</v>
      </c>
      <c r="F201" s="172" t="s">
        <v>1585</v>
      </c>
      <c r="G201" s="173" t="s">
        <v>238</v>
      </c>
      <c r="H201" s="174">
        <v>2</v>
      </c>
      <c r="I201" s="175"/>
      <c r="J201" s="176">
        <f>ROUND(I201*H201,2)</f>
        <v>0</v>
      </c>
      <c r="K201" s="177"/>
      <c r="L201" s="178"/>
      <c r="M201" s="179" t="s">
        <v>1</v>
      </c>
      <c r="N201" s="180" t="s">
        <v>39</v>
      </c>
      <c r="O201" s="61"/>
      <c r="P201" s="166">
        <f>O201*H201</f>
        <v>0</v>
      </c>
      <c r="Q201" s="166">
        <v>4.0680000000000001E-2</v>
      </c>
      <c r="R201" s="166">
        <f>Q201*H201</f>
        <v>8.1360000000000002E-2</v>
      </c>
      <c r="S201" s="166">
        <v>0</v>
      </c>
      <c r="T201" s="167">
        <f>S201*H201</f>
        <v>0</v>
      </c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R201" s="168" t="s">
        <v>247</v>
      </c>
      <c r="AT201" s="168" t="s">
        <v>226</v>
      </c>
      <c r="AU201" s="168" t="s">
        <v>86</v>
      </c>
      <c r="AY201" s="17" t="s">
        <v>189</v>
      </c>
      <c r="BE201" s="169">
        <f>IF(N201="základná",J201,0)</f>
        <v>0</v>
      </c>
      <c r="BF201" s="169">
        <f>IF(N201="znížená",J201,0)</f>
        <v>0</v>
      </c>
      <c r="BG201" s="169">
        <f>IF(N201="zákl. prenesená",J201,0)</f>
        <v>0</v>
      </c>
      <c r="BH201" s="169">
        <f>IF(N201="zníž. prenesená",J201,0)</f>
        <v>0</v>
      </c>
      <c r="BI201" s="169">
        <f>IF(N201="nulová",J201,0)</f>
        <v>0</v>
      </c>
      <c r="BJ201" s="17" t="s">
        <v>86</v>
      </c>
      <c r="BK201" s="169">
        <f>ROUND(I201*H201,2)</f>
        <v>0</v>
      </c>
      <c r="BL201" s="17" t="s">
        <v>214</v>
      </c>
      <c r="BM201" s="168" t="s">
        <v>1586</v>
      </c>
    </row>
    <row r="202" spans="1:65" s="13" customFormat="1" ht="11.25">
      <c r="B202" s="187"/>
      <c r="D202" s="188" t="s">
        <v>683</v>
      </c>
      <c r="E202" s="189" t="s">
        <v>1</v>
      </c>
      <c r="F202" s="190" t="s">
        <v>1576</v>
      </c>
      <c r="H202" s="189" t="s">
        <v>1</v>
      </c>
      <c r="I202" s="191"/>
      <c r="L202" s="187"/>
      <c r="M202" s="192"/>
      <c r="N202" s="193"/>
      <c r="O202" s="193"/>
      <c r="P202" s="193"/>
      <c r="Q202" s="193"/>
      <c r="R202" s="193"/>
      <c r="S202" s="193"/>
      <c r="T202" s="194"/>
      <c r="AT202" s="189" t="s">
        <v>683</v>
      </c>
      <c r="AU202" s="189" t="s">
        <v>86</v>
      </c>
      <c r="AV202" s="13" t="s">
        <v>80</v>
      </c>
      <c r="AW202" s="13" t="s">
        <v>29</v>
      </c>
      <c r="AX202" s="13" t="s">
        <v>73</v>
      </c>
      <c r="AY202" s="189" t="s">
        <v>189</v>
      </c>
    </row>
    <row r="203" spans="1:65" s="14" customFormat="1" ht="11.25">
      <c r="B203" s="195"/>
      <c r="D203" s="188" t="s">
        <v>683</v>
      </c>
      <c r="E203" s="196" t="s">
        <v>1</v>
      </c>
      <c r="F203" s="197" t="s">
        <v>86</v>
      </c>
      <c r="H203" s="198">
        <v>2</v>
      </c>
      <c r="I203" s="199"/>
      <c r="L203" s="195"/>
      <c r="M203" s="200"/>
      <c r="N203" s="201"/>
      <c r="O203" s="201"/>
      <c r="P203" s="201"/>
      <c r="Q203" s="201"/>
      <c r="R203" s="201"/>
      <c r="S203" s="201"/>
      <c r="T203" s="202"/>
      <c r="AT203" s="196" t="s">
        <v>683</v>
      </c>
      <c r="AU203" s="196" t="s">
        <v>86</v>
      </c>
      <c r="AV203" s="14" t="s">
        <v>86</v>
      </c>
      <c r="AW203" s="14" t="s">
        <v>29</v>
      </c>
      <c r="AX203" s="14" t="s">
        <v>80</v>
      </c>
      <c r="AY203" s="196" t="s">
        <v>189</v>
      </c>
    </row>
    <row r="204" spans="1:65" s="2" customFormat="1" ht="33" customHeight="1">
      <c r="A204" s="32"/>
      <c r="B204" s="155"/>
      <c r="C204" s="170" t="s">
        <v>222</v>
      </c>
      <c r="D204" s="170" t="s">
        <v>226</v>
      </c>
      <c r="E204" s="171" t="s">
        <v>1587</v>
      </c>
      <c r="F204" s="172" t="s">
        <v>1588</v>
      </c>
      <c r="G204" s="173" t="s">
        <v>238</v>
      </c>
      <c r="H204" s="174">
        <v>4</v>
      </c>
      <c r="I204" s="175"/>
      <c r="J204" s="176">
        <f>ROUND(I204*H204,2)</f>
        <v>0</v>
      </c>
      <c r="K204" s="177"/>
      <c r="L204" s="178"/>
      <c r="M204" s="179" t="s">
        <v>1</v>
      </c>
      <c r="N204" s="180" t="s">
        <v>39</v>
      </c>
      <c r="O204" s="61"/>
      <c r="P204" s="166">
        <f>O204*H204</f>
        <v>0</v>
      </c>
      <c r="Q204" s="166">
        <v>2.8479999999999998E-2</v>
      </c>
      <c r="R204" s="166">
        <f>Q204*H204</f>
        <v>0.11391999999999999</v>
      </c>
      <c r="S204" s="166">
        <v>0</v>
      </c>
      <c r="T204" s="167">
        <f>S204*H204</f>
        <v>0</v>
      </c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R204" s="168" t="s">
        <v>247</v>
      </c>
      <c r="AT204" s="168" t="s">
        <v>226</v>
      </c>
      <c r="AU204" s="168" t="s">
        <v>86</v>
      </c>
      <c r="AY204" s="17" t="s">
        <v>189</v>
      </c>
      <c r="BE204" s="169">
        <f>IF(N204="základná",J204,0)</f>
        <v>0</v>
      </c>
      <c r="BF204" s="169">
        <f>IF(N204="znížená",J204,0)</f>
        <v>0</v>
      </c>
      <c r="BG204" s="169">
        <f>IF(N204="zákl. prenesená",J204,0)</f>
        <v>0</v>
      </c>
      <c r="BH204" s="169">
        <f>IF(N204="zníž. prenesená",J204,0)</f>
        <v>0</v>
      </c>
      <c r="BI204" s="169">
        <f>IF(N204="nulová",J204,0)</f>
        <v>0</v>
      </c>
      <c r="BJ204" s="17" t="s">
        <v>86</v>
      </c>
      <c r="BK204" s="169">
        <f>ROUND(I204*H204,2)</f>
        <v>0</v>
      </c>
      <c r="BL204" s="17" t="s">
        <v>214</v>
      </c>
      <c r="BM204" s="168" t="s">
        <v>1589</v>
      </c>
    </row>
    <row r="205" spans="1:65" s="13" customFormat="1" ht="11.25">
      <c r="B205" s="187"/>
      <c r="D205" s="188" t="s">
        <v>683</v>
      </c>
      <c r="E205" s="189" t="s">
        <v>1</v>
      </c>
      <c r="F205" s="190" t="s">
        <v>1577</v>
      </c>
      <c r="H205" s="189" t="s">
        <v>1</v>
      </c>
      <c r="I205" s="191"/>
      <c r="L205" s="187"/>
      <c r="M205" s="192"/>
      <c r="N205" s="193"/>
      <c r="O205" s="193"/>
      <c r="P205" s="193"/>
      <c r="Q205" s="193"/>
      <c r="R205" s="193"/>
      <c r="S205" s="193"/>
      <c r="T205" s="194"/>
      <c r="AT205" s="189" t="s">
        <v>683</v>
      </c>
      <c r="AU205" s="189" t="s">
        <v>86</v>
      </c>
      <c r="AV205" s="13" t="s">
        <v>80</v>
      </c>
      <c r="AW205" s="13" t="s">
        <v>29</v>
      </c>
      <c r="AX205" s="13" t="s">
        <v>73</v>
      </c>
      <c r="AY205" s="189" t="s">
        <v>189</v>
      </c>
    </row>
    <row r="206" spans="1:65" s="14" customFormat="1" ht="11.25">
      <c r="B206" s="195"/>
      <c r="D206" s="188" t="s">
        <v>683</v>
      </c>
      <c r="E206" s="196" t="s">
        <v>1</v>
      </c>
      <c r="F206" s="197" t="s">
        <v>130</v>
      </c>
      <c r="H206" s="198">
        <v>4</v>
      </c>
      <c r="I206" s="199"/>
      <c r="L206" s="195"/>
      <c r="M206" s="200"/>
      <c r="N206" s="201"/>
      <c r="O206" s="201"/>
      <c r="P206" s="201"/>
      <c r="Q206" s="201"/>
      <c r="R206" s="201"/>
      <c r="S206" s="201"/>
      <c r="T206" s="202"/>
      <c r="AT206" s="196" t="s">
        <v>683</v>
      </c>
      <c r="AU206" s="196" t="s">
        <v>86</v>
      </c>
      <c r="AV206" s="14" t="s">
        <v>86</v>
      </c>
      <c r="AW206" s="14" t="s">
        <v>29</v>
      </c>
      <c r="AX206" s="14" t="s">
        <v>80</v>
      </c>
      <c r="AY206" s="196" t="s">
        <v>189</v>
      </c>
    </row>
    <row r="207" spans="1:65" s="2" customFormat="1" ht="33" customHeight="1">
      <c r="A207" s="32"/>
      <c r="B207" s="155"/>
      <c r="C207" s="170" t="s">
        <v>207</v>
      </c>
      <c r="D207" s="170" t="s">
        <v>226</v>
      </c>
      <c r="E207" s="171" t="s">
        <v>1590</v>
      </c>
      <c r="F207" s="172" t="s">
        <v>1591</v>
      </c>
      <c r="G207" s="173" t="s">
        <v>238</v>
      </c>
      <c r="H207" s="174">
        <v>2</v>
      </c>
      <c r="I207" s="175"/>
      <c r="J207" s="176">
        <f>ROUND(I207*H207,2)</f>
        <v>0</v>
      </c>
      <c r="K207" s="177"/>
      <c r="L207" s="178"/>
      <c r="M207" s="179" t="s">
        <v>1</v>
      </c>
      <c r="N207" s="180" t="s">
        <v>39</v>
      </c>
      <c r="O207" s="61"/>
      <c r="P207" s="166">
        <f>O207*H207</f>
        <v>0</v>
      </c>
      <c r="Q207" s="166">
        <v>3.526E-2</v>
      </c>
      <c r="R207" s="166">
        <f>Q207*H207</f>
        <v>7.0519999999999999E-2</v>
      </c>
      <c r="S207" s="166">
        <v>0</v>
      </c>
      <c r="T207" s="167">
        <f>S207*H207</f>
        <v>0</v>
      </c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R207" s="168" t="s">
        <v>247</v>
      </c>
      <c r="AT207" s="168" t="s">
        <v>226</v>
      </c>
      <c r="AU207" s="168" t="s">
        <v>86</v>
      </c>
      <c r="AY207" s="17" t="s">
        <v>189</v>
      </c>
      <c r="BE207" s="169">
        <f>IF(N207="základná",J207,0)</f>
        <v>0</v>
      </c>
      <c r="BF207" s="169">
        <f>IF(N207="znížená",J207,0)</f>
        <v>0</v>
      </c>
      <c r="BG207" s="169">
        <f>IF(N207="zákl. prenesená",J207,0)</f>
        <v>0</v>
      </c>
      <c r="BH207" s="169">
        <f>IF(N207="zníž. prenesená",J207,0)</f>
        <v>0</v>
      </c>
      <c r="BI207" s="169">
        <f>IF(N207="nulová",J207,0)</f>
        <v>0</v>
      </c>
      <c r="BJ207" s="17" t="s">
        <v>86</v>
      </c>
      <c r="BK207" s="169">
        <f>ROUND(I207*H207,2)</f>
        <v>0</v>
      </c>
      <c r="BL207" s="17" t="s">
        <v>214</v>
      </c>
      <c r="BM207" s="168" t="s">
        <v>1592</v>
      </c>
    </row>
    <row r="208" spans="1:65" s="13" customFormat="1" ht="11.25">
      <c r="B208" s="187"/>
      <c r="D208" s="188" t="s">
        <v>683</v>
      </c>
      <c r="E208" s="189" t="s">
        <v>1</v>
      </c>
      <c r="F208" s="190" t="s">
        <v>1579</v>
      </c>
      <c r="H208" s="189" t="s">
        <v>1</v>
      </c>
      <c r="I208" s="191"/>
      <c r="L208" s="187"/>
      <c r="M208" s="192"/>
      <c r="N208" s="193"/>
      <c r="O208" s="193"/>
      <c r="P208" s="193"/>
      <c r="Q208" s="193"/>
      <c r="R208" s="193"/>
      <c r="S208" s="193"/>
      <c r="T208" s="194"/>
      <c r="AT208" s="189" t="s">
        <v>683</v>
      </c>
      <c r="AU208" s="189" t="s">
        <v>86</v>
      </c>
      <c r="AV208" s="13" t="s">
        <v>80</v>
      </c>
      <c r="AW208" s="13" t="s">
        <v>29</v>
      </c>
      <c r="AX208" s="13" t="s">
        <v>73</v>
      </c>
      <c r="AY208" s="189" t="s">
        <v>189</v>
      </c>
    </row>
    <row r="209" spans="1:65" s="14" customFormat="1" ht="11.25">
      <c r="B209" s="195"/>
      <c r="D209" s="188" t="s">
        <v>683</v>
      </c>
      <c r="E209" s="196" t="s">
        <v>1</v>
      </c>
      <c r="F209" s="197" t="s">
        <v>86</v>
      </c>
      <c r="H209" s="198">
        <v>2</v>
      </c>
      <c r="I209" s="199"/>
      <c r="L209" s="195"/>
      <c r="M209" s="200"/>
      <c r="N209" s="201"/>
      <c r="O209" s="201"/>
      <c r="P209" s="201"/>
      <c r="Q209" s="201"/>
      <c r="R209" s="201"/>
      <c r="S209" s="201"/>
      <c r="T209" s="202"/>
      <c r="AT209" s="196" t="s">
        <v>683</v>
      </c>
      <c r="AU209" s="196" t="s">
        <v>86</v>
      </c>
      <c r="AV209" s="14" t="s">
        <v>86</v>
      </c>
      <c r="AW209" s="14" t="s">
        <v>29</v>
      </c>
      <c r="AX209" s="14" t="s">
        <v>80</v>
      </c>
      <c r="AY209" s="196" t="s">
        <v>189</v>
      </c>
    </row>
    <row r="210" spans="1:65" s="2" customFormat="1" ht="24.2" customHeight="1">
      <c r="A210" s="32"/>
      <c r="B210" s="155"/>
      <c r="C210" s="156" t="s">
        <v>231</v>
      </c>
      <c r="D210" s="156" t="s">
        <v>191</v>
      </c>
      <c r="E210" s="157" t="s">
        <v>1593</v>
      </c>
      <c r="F210" s="158" t="s">
        <v>1594</v>
      </c>
      <c r="G210" s="159" t="s">
        <v>243</v>
      </c>
      <c r="H210" s="160">
        <v>132.72</v>
      </c>
      <c r="I210" s="161"/>
      <c r="J210" s="162">
        <f>ROUND(I210*H210,2)</f>
        <v>0</v>
      </c>
      <c r="K210" s="163"/>
      <c r="L210" s="33"/>
      <c r="M210" s="164" t="s">
        <v>1</v>
      </c>
      <c r="N210" s="165" t="s">
        <v>39</v>
      </c>
      <c r="O210" s="61"/>
      <c r="P210" s="166">
        <f>O210*H210</f>
        <v>0</v>
      </c>
      <c r="Q210" s="166">
        <v>2.1499999999999999E-4</v>
      </c>
      <c r="R210" s="166">
        <f>Q210*H210</f>
        <v>2.8534799999999999E-2</v>
      </c>
      <c r="S210" s="166">
        <v>0</v>
      </c>
      <c r="T210" s="167">
        <f>S210*H210</f>
        <v>0</v>
      </c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R210" s="168" t="s">
        <v>214</v>
      </c>
      <c r="AT210" s="168" t="s">
        <v>191</v>
      </c>
      <c r="AU210" s="168" t="s">
        <v>86</v>
      </c>
      <c r="AY210" s="17" t="s">
        <v>189</v>
      </c>
      <c r="BE210" s="169">
        <f>IF(N210="základná",J210,0)</f>
        <v>0</v>
      </c>
      <c r="BF210" s="169">
        <f>IF(N210="znížená",J210,0)</f>
        <v>0</v>
      </c>
      <c r="BG210" s="169">
        <f>IF(N210="zákl. prenesená",J210,0)</f>
        <v>0</v>
      </c>
      <c r="BH210" s="169">
        <f>IF(N210="zníž. prenesená",J210,0)</f>
        <v>0</v>
      </c>
      <c r="BI210" s="169">
        <f>IF(N210="nulová",J210,0)</f>
        <v>0</v>
      </c>
      <c r="BJ210" s="17" t="s">
        <v>86</v>
      </c>
      <c r="BK210" s="169">
        <f>ROUND(I210*H210,2)</f>
        <v>0</v>
      </c>
      <c r="BL210" s="17" t="s">
        <v>214</v>
      </c>
      <c r="BM210" s="168" t="s">
        <v>1595</v>
      </c>
    </row>
    <row r="211" spans="1:65" s="13" customFormat="1" ht="11.25">
      <c r="B211" s="187"/>
      <c r="D211" s="188" t="s">
        <v>683</v>
      </c>
      <c r="E211" s="189" t="s">
        <v>1</v>
      </c>
      <c r="F211" s="190" t="s">
        <v>1596</v>
      </c>
      <c r="H211" s="189" t="s">
        <v>1</v>
      </c>
      <c r="I211" s="191"/>
      <c r="L211" s="187"/>
      <c r="M211" s="192"/>
      <c r="N211" s="193"/>
      <c r="O211" s="193"/>
      <c r="P211" s="193"/>
      <c r="Q211" s="193"/>
      <c r="R211" s="193"/>
      <c r="S211" s="193"/>
      <c r="T211" s="194"/>
      <c r="AT211" s="189" t="s">
        <v>683</v>
      </c>
      <c r="AU211" s="189" t="s">
        <v>86</v>
      </c>
      <c r="AV211" s="13" t="s">
        <v>80</v>
      </c>
      <c r="AW211" s="13" t="s">
        <v>29</v>
      </c>
      <c r="AX211" s="13" t="s">
        <v>73</v>
      </c>
      <c r="AY211" s="189" t="s">
        <v>189</v>
      </c>
    </row>
    <row r="212" spans="1:65" s="14" customFormat="1" ht="11.25">
      <c r="B212" s="195"/>
      <c r="D212" s="188" t="s">
        <v>683</v>
      </c>
      <c r="E212" s="196" t="s">
        <v>1</v>
      </c>
      <c r="F212" s="197" t="s">
        <v>1597</v>
      </c>
      <c r="H212" s="198">
        <v>94</v>
      </c>
      <c r="I212" s="199"/>
      <c r="L212" s="195"/>
      <c r="M212" s="200"/>
      <c r="N212" s="201"/>
      <c r="O212" s="201"/>
      <c r="P212" s="201"/>
      <c r="Q212" s="201"/>
      <c r="R212" s="201"/>
      <c r="S212" s="201"/>
      <c r="T212" s="202"/>
      <c r="AT212" s="196" t="s">
        <v>683</v>
      </c>
      <c r="AU212" s="196" t="s">
        <v>86</v>
      </c>
      <c r="AV212" s="14" t="s">
        <v>86</v>
      </c>
      <c r="AW212" s="14" t="s">
        <v>29</v>
      </c>
      <c r="AX212" s="14" t="s">
        <v>73</v>
      </c>
      <c r="AY212" s="196" t="s">
        <v>189</v>
      </c>
    </row>
    <row r="213" spans="1:65" s="13" customFormat="1" ht="11.25">
      <c r="B213" s="187"/>
      <c r="D213" s="188" t="s">
        <v>683</v>
      </c>
      <c r="E213" s="189" t="s">
        <v>1</v>
      </c>
      <c r="F213" s="190" t="s">
        <v>1598</v>
      </c>
      <c r="H213" s="189" t="s">
        <v>1</v>
      </c>
      <c r="I213" s="191"/>
      <c r="L213" s="187"/>
      <c r="M213" s="192"/>
      <c r="N213" s="193"/>
      <c r="O213" s="193"/>
      <c r="P213" s="193"/>
      <c r="Q213" s="193"/>
      <c r="R213" s="193"/>
      <c r="S213" s="193"/>
      <c r="T213" s="194"/>
      <c r="AT213" s="189" t="s">
        <v>683</v>
      </c>
      <c r="AU213" s="189" t="s">
        <v>86</v>
      </c>
      <c r="AV213" s="13" t="s">
        <v>80</v>
      </c>
      <c r="AW213" s="13" t="s">
        <v>29</v>
      </c>
      <c r="AX213" s="13" t="s">
        <v>73</v>
      </c>
      <c r="AY213" s="189" t="s">
        <v>189</v>
      </c>
    </row>
    <row r="214" spans="1:65" s="14" customFormat="1" ht="11.25">
      <c r="B214" s="195"/>
      <c r="D214" s="188" t="s">
        <v>683</v>
      </c>
      <c r="E214" s="196" t="s">
        <v>1</v>
      </c>
      <c r="F214" s="197" t="s">
        <v>1599</v>
      </c>
      <c r="H214" s="198">
        <v>7.1</v>
      </c>
      <c r="I214" s="199"/>
      <c r="L214" s="195"/>
      <c r="M214" s="200"/>
      <c r="N214" s="201"/>
      <c r="O214" s="201"/>
      <c r="P214" s="201"/>
      <c r="Q214" s="201"/>
      <c r="R214" s="201"/>
      <c r="S214" s="201"/>
      <c r="T214" s="202"/>
      <c r="AT214" s="196" t="s">
        <v>683</v>
      </c>
      <c r="AU214" s="196" t="s">
        <v>86</v>
      </c>
      <c r="AV214" s="14" t="s">
        <v>86</v>
      </c>
      <c r="AW214" s="14" t="s">
        <v>29</v>
      </c>
      <c r="AX214" s="14" t="s">
        <v>73</v>
      </c>
      <c r="AY214" s="196" t="s">
        <v>189</v>
      </c>
    </row>
    <row r="215" spans="1:65" s="13" customFormat="1" ht="11.25">
      <c r="B215" s="187"/>
      <c r="D215" s="188" t="s">
        <v>683</v>
      </c>
      <c r="E215" s="189" t="s">
        <v>1</v>
      </c>
      <c r="F215" s="190" t="s">
        <v>1600</v>
      </c>
      <c r="H215" s="189" t="s">
        <v>1</v>
      </c>
      <c r="I215" s="191"/>
      <c r="L215" s="187"/>
      <c r="M215" s="192"/>
      <c r="N215" s="193"/>
      <c r="O215" s="193"/>
      <c r="P215" s="193"/>
      <c r="Q215" s="193"/>
      <c r="R215" s="193"/>
      <c r="S215" s="193"/>
      <c r="T215" s="194"/>
      <c r="AT215" s="189" t="s">
        <v>683</v>
      </c>
      <c r="AU215" s="189" t="s">
        <v>86</v>
      </c>
      <c r="AV215" s="13" t="s">
        <v>80</v>
      </c>
      <c r="AW215" s="13" t="s">
        <v>29</v>
      </c>
      <c r="AX215" s="13" t="s">
        <v>73</v>
      </c>
      <c r="AY215" s="189" t="s">
        <v>189</v>
      </c>
    </row>
    <row r="216" spans="1:65" s="14" customFormat="1" ht="11.25">
      <c r="B216" s="195"/>
      <c r="D216" s="188" t="s">
        <v>683</v>
      </c>
      <c r="E216" s="196" t="s">
        <v>1</v>
      </c>
      <c r="F216" s="197" t="s">
        <v>1601</v>
      </c>
      <c r="H216" s="198">
        <v>5.2</v>
      </c>
      <c r="I216" s="199"/>
      <c r="L216" s="195"/>
      <c r="M216" s="200"/>
      <c r="N216" s="201"/>
      <c r="O216" s="201"/>
      <c r="P216" s="201"/>
      <c r="Q216" s="201"/>
      <c r="R216" s="201"/>
      <c r="S216" s="201"/>
      <c r="T216" s="202"/>
      <c r="AT216" s="196" t="s">
        <v>683</v>
      </c>
      <c r="AU216" s="196" t="s">
        <v>86</v>
      </c>
      <c r="AV216" s="14" t="s">
        <v>86</v>
      </c>
      <c r="AW216" s="14" t="s">
        <v>29</v>
      </c>
      <c r="AX216" s="14" t="s">
        <v>73</v>
      </c>
      <c r="AY216" s="196" t="s">
        <v>189</v>
      </c>
    </row>
    <row r="217" spans="1:65" s="13" customFormat="1" ht="11.25">
      <c r="B217" s="187"/>
      <c r="D217" s="188" t="s">
        <v>683</v>
      </c>
      <c r="E217" s="189" t="s">
        <v>1</v>
      </c>
      <c r="F217" s="190" t="s">
        <v>1602</v>
      </c>
      <c r="H217" s="189" t="s">
        <v>1</v>
      </c>
      <c r="I217" s="191"/>
      <c r="L217" s="187"/>
      <c r="M217" s="192"/>
      <c r="N217" s="193"/>
      <c r="O217" s="193"/>
      <c r="P217" s="193"/>
      <c r="Q217" s="193"/>
      <c r="R217" s="193"/>
      <c r="S217" s="193"/>
      <c r="T217" s="194"/>
      <c r="AT217" s="189" t="s">
        <v>683</v>
      </c>
      <c r="AU217" s="189" t="s">
        <v>86</v>
      </c>
      <c r="AV217" s="13" t="s">
        <v>80</v>
      </c>
      <c r="AW217" s="13" t="s">
        <v>29</v>
      </c>
      <c r="AX217" s="13" t="s">
        <v>73</v>
      </c>
      <c r="AY217" s="189" t="s">
        <v>189</v>
      </c>
    </row>
    <row r="218" spans="1:65" s="14" customFormat="1" ht="11.25">
      <c r="B218" s="195"/>
      <c r="D218" s="188" t="s">
        <v>683</v>
      </c>
      <c r="E218" s="196" t="s">
        <v>1</v>
      </c>
      <c r="F218" s="197" t="s">
        <v>1603</v>
      </c>
      <c r="H218" s="198">
        <v>10.06</v>
      </c>
      <c r="I218" s="199"/>
      <c r="L218" s="195"/>
      <c r="M218" s="200"/>
      <c r="N218" s="201"/>
      <c r="O218" s="201"/>
      <c r="P218" s="201"/>
      <c r="Q218" s="201"/>
      <c r="R218" s="201"/>
      <c r="S218" s="201"/>
      <c r="T218" s="202"/>
      <c r="AT218" s="196" t="s">
        <v>683</v>
      </c>
      <c r="AU218" s="196" t="s">
        <v>86</v>
      </c>
      <c r="AV218" s="14" t="s">
        <v>86</v>
      </c>
      <c r="AW218" s="14" t="s">
        <v>29</v>
      </c>
      <c r="AX218" s="14" t="s">
        <v>73</v>
      </c>
      <c r="AY218" s="196" t="s">
        <v>189</v>
      </c>
    </row>
    <row r="219" spans="1:65" s="13" customFormat="1" ht="11.25">
      <c r="B219" s="187"/>
      <c r="D219" s="188" t="s">
        <v>683</v>
      </c>
      <c r="E219" s="189" t="s">
        <v>1</v>
      </c>
      <c r="F219" s="190" t="s">
        <v>1604</v>
      </c>
      <c r="H219" s="189" t="s">
        <v>1</v>
      </c>
      <c r="I219" s="191"/>
      <c r="L219" s="187"/>
      <c r="M219" s="192"/>
      <c r="N219" s="193"/>
      <c r="O219" s="193"/>
      <c r="P219" s="193"/>
      <c r="Q219" s="193"/>
      <c r="R219" s="193"/>
      <c r="S219" s="193"/>
      <c r="T219" s="194"/>
      <c r="AT219" s="189" t="s">
        <v>683</v>
      </c>
      <c r="AU219" s="189" t="s">
        <v>86</v>
      </c>
      <c r="AV219" s="13" t="s">
        <v>80</v>
      </c>
      <c r="AW219" s="13" t="s">
        <v>29</v>
      </c>
      <c r="AX219" s="13" t="s">
        <v>73</v>
      </c>
      <c r="AY219" s="189" t="s">
        <v>189</v>
      </c>
    </row>
    <row r="220" spans="1:65" s="14" customFormat="1" ht="11.25">
      <c r="B220" s="195"/>
      <c r="D220" s="188" t="s">
        <v>683</v>
      </c>
      <c r="E220" s="196" t="s">
        <v>1</v>
      </c>
      <c r="F220" s="197" t="s">
        <v>1605</v>
      </c>
      <c r="H220" s="198">
        <v>6.66</v>
      </c>
      <c r="I220" s="199"/>
      <c r="L220" s="195"/>
      <c r="M220" s="200"/>
      <c r="N220" s="201"/>
      <c r="O220" s="201"/>
      <c r="P220" s="201"/>
      <c r="Q220" s="201"/>
      <c r="R220" s="201"/>
      <c r="S220" s="201"/>
      <c r="T220" s="202"/>
      <c r="AT220" s="196" t="s">
        <v>683</v>
      </c>
      <c r="AU220" s="196" t="s">
        <v>86</v>
      </c>
      <c r="AV220" s="14" t="s">
        <v>86</v>
      </c>
      <c r="AW220" s="14" t="s">
        <v>29</v>
      </c>
      <c r="AX220" s="14" t="s">
        <v>73</v>
      </c>
      <c r="AY220" s="196" t="s">
        <v>189</v>
      </c>
    </row>
    <row r="221" spans="1:65" s="13" customFormat="1" ht="11.25">
      <c r="B221" s="187"/>
      <c r="D221" s="188" t="s">
        <v>683</v>
      </c>
      <c r="E221" s="189" t="s">
        <v>1</v>
      </c>
      <c r="F221" s="190" t="s">
        <v>1606</v>
      </c>
      <c r="H221" s="189" t="s">
        <v>1</v>
      </c>
      <c r="I221" s="191"/>
      <c r="L221" s="187"/>
      <c r="M221" s="192"/>
      <c r="N221" s="193"/>
      <c r="O221" s="193"/>
      <c r="P221" s="193"/>
      <c r="Q221" s="193"/>
      <c r="R221" s="193"/>
      <c r="S221" s="193"/>
      <c r="T221" s="194"/>
      <c r="AT221" s="189" t="s">
        <v>683</v>
      </c>
      <c r="AU221" s="189" t="s">
        <v>86</v>
      </c>
      <c r="AV221" s="13" t="s">
        <v>80</v>
      </c>
      <c r="AW221" s="13" t="s">
        <v>29</v>
      </c>
      <c r="AX221" s="13" t="s">
        <v>73</v>
      </c>
      <c r="AY221" s="189" t="s">
        <v>189</v>
      </c>
    </row>
    <row r="222" spans="1:65" s="14" customFormat="1" ht="11.25">
      <c r="B222" s="195"/>
      <c r="D222" s="188" t="s">
        <v>683</v>
      </c>
      <c r="E222" s="196" t="s">
        <v>1</v>
      </c>
      <c r="F222" s="197" t="s">
        <v>1607</v>
      </c>
      <c r="H222" s="198">
        <v>6.5</v>
      </c>
      <c r="I222" s="199"/>
      <c r="L222" s="195"/>
      <c r="M222" s="200"/>
      <c r="N222" s="201"/>
      <c r="O222" s="201"/>
      <c r="P222" s="201"/>
      <c r="Q222" s="201"/>
      <c r="R222" s="201"/>
      <c r="S222" s="201"/>
      <c r="T222" s="202"/>
      <c r="AT222" s="196" t="s">
        <v>683</v>
      </c>
      <c r="AU222" s="196" t="s">
        <v>86</v>
      </c>
      <c r="AV222" s="14" t="s">
        <v>86</v>
      </c>
      <c r="AW222" s="14" t="s">
        <v>29</v>
      </c>
      <c r="AX222" s="14" t="s">
        <v>73</v>
      </c>
      <c r="AY222" s="196" t="s">
        <v>189</v>
      </c>
    </row>
    <row r="223" spans="1:65" s="13" customFormat="1" ht="11.25">
      <c r="B223" s="187"/>
      <c r="D223" s="188" t="s">
        <v>683</v>
      </c>
      <c r="E223" s="189" t="s">
        <v>1</v>
      </c>
      <c r="F223" s="190" t="s">
        <v>1608</v>
      </c>
      <c r="H223" s="189" t="s">
        <v>1</v>
      </c>
      <c r="I223" s="191"/>
      <c r="L223" s="187"/>
      <c r="M223" s="192"/>
      <c r="N223" s="193"/>
      <c r="O223" s="193"/>
      <c r="P223" s="193"/>
      <c r="Q223" s="193"/>
      <c r="R223" s="193"/>
      <c r="S223" s="193"/>
      <c r="T223" s="194"/>
      <c r="AT223" s="189" t="s">
        <v>683</v>
      </c>
      <c r="AU223" s="189" t="s">
        <v>86</v>
      </c>
      <c r="AV223" s="13" t="s">
        <v>80</v>
      </c>
      <c r="AW223" s="13" t="s">
        <v>29</v>
      </c>
      <c r="AX223" s="13" t="s">
        <v>73</v>
      </c>
      <c r="AY223" s="189" t="s">
        <v>189</v>
      </c>
    </row>
    <row r="224" spans="1:65" s="14" customFormat="1" ht="11.25">
      <c r="B224" s="195"/>
      <c r="D224" s="188" t="s">
        <v>683</v>
      </c>
      <c r="E224" s="196" t="s">
        <v>1</v>
      </c>
      <c r="F224" s="197" t="s">
        <v>1609</v>
      </c>
      <c r="H224" s="198">
        <v>3.2</v>
      </c>
      <c r="I224" s="199"/>
      <c r="L224" s="195"/>
      <c r="M224" s="200"/>
      <c r="N224" s="201"/>
      <c r="O224" s="201"/>
      <c r="P224" s="201"/>
      <c r="Q224" s="201"/>
      <c r="R224" s="201"/>
      <c r="S224" s="201"/>
      <c r="T224" s="202"/>
      <c r="AT224" s="196" t="s">
        <v>683</v>
      </c>
      <c r="AU224" s="196" t="s">
        <v>86</v>
      </c>
      <c r="AV224" s="14" t="s">
        <v>86</v>
      </c>
      <c r="AW224" s="14" t="s">
        <v>29</v>
      </c>
      <c r="AX224" s="14" t="s">
        <v>73</v>
      </c>
      <c r="AY224" s="196" t="s">
        <v>189</v>
      </c>
    </row>
    <row r="225" spans="1:65" s="15" customFormat="1" ht="11.25">
      <c r="B225" s="206"/>
      <c r="D225" s="188" t="s">
        <v>683</v>
      </c>
      <c r="E225" s="207" t="s">
        <v>1</v>
      </c>
      <c r="F225" s="208" t="s">
        <v>824</v>
      </c>
      <c r="H225" s="209">
        <v>132.72</v>
      </c>
      <c r="I225" s="210"/>
      <c r="L225" s="206"/>
      <c r="M225" s="211"/>
      <c r="N225" s="212"/>
      <c r="O225" s="212"/>
      <c r="P225" s="212"/>
      <c r="Q225" s="212"/>
      <c r="R225" s="212"/>
      <c r="S225" s="212"/>
      <c r="T225" s="213"/>
      <c r="AT225" s="207" t="s">
        <v>683</v>
      </c>
      <c r="AU225" s="207" t="s">
        <v>86</v>
      </c>
      <c r="AV225" s="15" t="s">
        <v>130</v>
      </c>
      <c r="AW225" s="15" t="s">
        <v>29</v>
      </c>
      <c r="AX225" s="15" t="s">
        <v>80</v>
      </c>
      <c r="AY225" s="207" t="s">
        <v>189</v>
      </c>
    </row>
    <row r="226" spans="1:65" s="2" customFormat="1" ht="37.9" customHeight="1">
      <c r="A226" s="32"/>
      <c r="B226" s="155"/>
      <c r="C226" s="170" t="s">
        <v>211</v>
      </c>
      <c r="D226" s="170" t="s">
        <v>226</v>
      </c>
      <c r="E226" s="171" t="s">
        <v>1610</v>
      </c>
      <c r="F226" s="172" t="s">
        <v>1611</v>
      </c>
      <c r="G226" s="173" t="s">
        <v>243</v>
      </c>
      <c r="H226" s="174">
        <v>139.35599999999999</v>
      </c>
      <c r="I226" s="175"/>
      <c r="J226" s="176">
        <f>ROUND(I226*H226,2)</f>
        <v>0</v>
      </c>
      <c r="K226" s="177"/>
      <c r="L226" s="178"/>
      <c r="M226" s="179" t="s">
        <v>1</v>
      </c>
      <c r="N226" s="180" t="s">
        <v>39</v>
      </c>
      <c r="O226" s="61"/>
      <c r="P226" s="166">
        <f>O226*H226</f>
        <v>0</v>
      </c>
      <c r="Q226" s="166">
        <v>1E-4</v>
      </c>
      <c r="R226" s="166">
        <f>Q226*H226</f>
        <v>1.3935599999999999E-2</v>
      </c>
      <c r="S226" s="166">
        <v>0</v>
      </c>
      <c r="T226" s="167">
        <f>S226*H226</f>
        <v>0</v>
      </c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R226" s="168" t="s">
        <v>247</v>
      </c>
      <c r="AT226" s="168" t="s">
        <v>226</v>
      </c>
      <c r="AU226" s="168" t="s">
        <v>86</v>
      </c>
      <c r="AY226" s="17" t="s">
        <v>189</v>
      </c>
      <c r="BE226" s="169">
        <f>IF(N226="základná",J226,0)</f>
        <v>0</v>
      </c>
      <c r="BF226" s="169">
        <f>IF(N226="znížená",J226,0)</f>
        <v>0</v>
      </c>
      <c r="BG226" s="169">
        <f>IF(N226="zákl. prenesená",J226,0)</f>
        <v>0</v>
      </c>
      <c r="BH226" s="169">
        <f>IF(N226="zníž. prenesená",J226,0)</f>
        <v>0</v>
      </c>
      <c r="BI226" s="169">
        <f>IF(N226="nulová",J226,0)</f>
        <v>0</v>
      </c>
      <c r="BJ226" s="17" t="s">
        <v>86</v>
      </c>
      <c r="BK226" s="169">
        <f>ROUND(I226*H226,2)</f>
        <v>0</v>
      </c>
      <c r="BL226" s="17" t="s">
        <v>214</v>
      </c>
      <c r="BM226" s="168" t="s">
        <v>1612</v>
      </c>
    </row>
    <row r="227" spans="1:65" s="2" customFormat="1" ht="37.9" customHeight="1">
      <c r="A227" s="32"/>
      <c r="B227" s="155"/>
      <c r="C227" s="170" t="s">
        <v>240</v>
      </c>
      <c r="D227" s="170" t="s">
        <v>226</v>
      </c>
      <c r="E227" s="171" t="s">
        <v>1613</v>
      </c>
      <c r="F227" s="172" t="s">
        <v>1614</v>
      </c>
      <c r="G227" s="173" t="s">
        <v>243</v>
      </c>
      <c r="H227" s="174">
        <v>139.35599999999999</v>
      </c>
      <c r="I227" s="175"/>
      <c r="J227" s="176">
        <f>ROUND(I227*H227,2)</f>
        <v>0</v>
      </c>
      <c r="K227" s="177"/>
      <c r="L227" s="178"/>
      <c r="M227" s="179" t="s">
        <v>1</v>
      </c>
      <c r="N227" s="180" t="s">
        <v>39</v>
      </c>
      <c r="O227" s="61"/>
      <c r="P227" s="166">
        <f>O227*H227</f>
        <v>0</v>
      </c>
      <c r="Q227" s="166">
        <v>1E-4</v>
      </c>
      <c r="R227" s="166">
        <f>Q227*H227</f>
        <v>1.3935599999999999E-2</v>
      </c>
      <c r="S227" s="166">
        <v>0</v>
      </c>
      <c r="T227" s="167">
        <f>S227*H227</f>
        <v>0</v>
      </c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R227" s="168" t="s">
        <v>247</v>
      </c>
      <c r="AT227" s="168" t="s">
        <v>226</v>
      </c>
      <c r="AU227" s="168" t="s">
        <v>86</v>
      </c>
      <c r="AY227" s="17" t="s">
        <v>189</v>
      </c>
      <c r="BE227" s="169">
        <f>IF(N227="základná",J227,0)</f>
        <v>0</v>
      </c>
      <c r="BF227" s="169">
        <f>IF(N227="znížená",J227,0)</f>
        <v>0</v>
      </c>
      <c r="BG227" s="169">
        <f>IF(N227="zákl. prenesená",J227,0)</f>
        <v>0</v>
      </c>
      <c r="BH227" s="169">
        <f>IF(N227="zníž. prenesená",J227,0)</f>
        <v>0</v>
      </c>
      <c r="BI227" s="169">
        <f>IF(N227="nulová",J227,0)</f>
        <v>0</v>
      </c>
      <c r="BJ227" s="17" t="s">
        <v>86</v>
      </c>
      <c r="BK227" s="169">
        <f>ROUND(I227*H227,2)</f>
        <v>0</v>
      </c>
      <c r="BL227" s="17" t="s">
        <v>214</v>
      </c>
      <c r="BM227" s="168" t="s">
        <v>1615</v>
      </c>
    </row>
    <row r="228" spans="1:65" s="2" customFormat="1" ht="24.2" customHeight="1">
      <c r="A228" s="32"/>
      <c r="B228" s="155"/>
      <c r="C228" s="170" t="s">
        <v>214</v>
      </c>
      <c r="D228" s="170" t="s">
        <v>226</v>
      </c>
      <c r="E228" s="171" t="s">
        <v>1616</v>
      </c>
      <c r="F228" s="172" t="s">
        <v>1617</v>
      </c>
      <c r="G228" s="173" t="s">
        <v>238</v>
      </c>
      <c r="H228" s="174">
        <v>20</v>
      </c>
      <c r="I228" s="175"/>
      <c r="J228" s="176">
        <f>ROUND(I228*H228,2)</f>
        <v>0</v>
      </c>
      <c r="K228" s="177"/>
      <c r="L228" s="178"/>
      <c r="M228" s="179" t="s">
        <v>1</v>
      </c>
      <c r="N228" s="180" t="s">
        <v>39</v>
      </c>
      <c r="O228" s="61"/>
      <c r="P228" s="166">
        <f>O228*H228</f>
        <v>0</v>
      </c>
      <c r="Q228" s="166">
        <v>3.6749999999999998E-2</v>
      </c>
      <c r="R228" s="166">
        <f>Q228*H228</f>
        <v>0.73499999999999999</v>
      </c>
      <c r="S228" s="166">
        <v>0</v>
      </c>
      <c r="T228" s="167">
        <f>S228*H228</f>
        <v>0</v>
      </c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R228" s="168" t="s">
        <v>247</v>
      </c>
      <c r="AT228" s="168" t="s">
        <v>226</v>
      </c>
      <c r="AU228" s="168" t="s">
        <v>86</v>
      </c>
      <c r="AY228" s="17" t="s">
        <v>189</v>
      </c>
      <c r="BE228" s="169">
        <f>IF(N228="základná",J228,0)</f>
        <v>0</v>
      </c>
      <c r="BF228" s="169">
        <f>IF(N228="znížená",J228,0)</f>
        <v>0</v>
      </c>
      <c r="BG228" s="169">
        <f>IF(N228="zákl. prenesená",J228,0)</f>
        <v>0</v>
      </c>
      <c r="BH228" s="169">
        <f>IF(N228="zníž. prenesená",J228,0)</f>
        <v>0</v>
      </c>
      <c r="BI228" s="169">
        <f>IF(N228="nulová",J228,0)</f>
        <v>0</v>
      </c>
      <c r="BJ228" s="17" t="s">
        <v>86</v>
      </c>
      <c r="BK228" s="169">
        <f>ROUND(I228*H228,2)</f>
        <v>0</v>
      </c>
      <c r="BL228" s="17" t="s">
        <v>214</v>
      </c>
      <c r="BM228" s="168" t="s">
        <v>1618</v>
      </c>
    </row>
    <row r="229" spans="1:65" s="13" customFormat="1" ht="11.25">
      <c r="B229" s="187"/>
      <c r="D229" s="188" t="s">
        <v>683</v>
      </c>
      <c r="E229" s="189" t="s">
        <v>1</v>
      </c>
      <c r="F229" s="190" t="s">
        <v>1596</v>
      </c>
      <c r="H229" s="189" t="s">
        <v>1</v>
      </c>
      <c r="I229" s="191"/>
      <c r="L229" s="187"/>
      <c r="M229" s="192"/>
      <c r="N229" s="193"/>
      <c r="O229" s="193"/>
      <c r="P229" s="193"/>
      <c r="Q229" s="193"/>
      <c r="R229" s="193"/>
      <c r="S229" s="193"/>
      <c r="T229" s="194"/>
      <c r="AT229" s="189" t="s">
        <v>683</v>
      </c>
      <c r="AU229" s="189" t="s">
        <v>86</v>
      </c>
      <c r="AV229" s="13" t="s">
        <v>80</v>
      </c>
      <c r="AW229" s="13" t="s">
        <v>29</v>
      </c>
      <c r="AX229" s="13" t="s">
        <v>73</v>
      </c>
      <c r="AY229" s="189" t="s">
        <v>189</v>
      </c>
    </row>
    <row r="230" spans="1:65" s="14" customFormat="1" ht="11.25">
      <c r="B230" s="195"/>
      <c r="D230" s="188" t="s">
        <v>683</v>
      </c>
      <c r="E230" s="196" t="s">
        <v>1</v>
      </c>
      <c r="F230" s="197" t="s">
        <v>7</v>
      </c>
      <c r="H230" s="198">
        <v>20</v>
      </c>
      <c r="I230" s="199"/>
      <c r="L230" s="195"/>
      <c r="M230" s="200"/>
      <c r="N230" s="201"/>
      <c r="O230" s="201"/>
      <c r="P230" s="201"/>
      <c r="Q230" s="201"/>
      <c r="R230" s="201"/>
      <c r="S230" s="201"/>
      <c r="T230" s="202"/>
      <c r="AT230" s="196" t="s">
        <v>683</v>
      </c>
      <c r="AU230" s="196" t="s">
        <v>86</v>
      </c>
      <c r="AV230" s="14" t="s">
        <v>86</v>
      </c>
      <c r="AW230" s="14" t="s">
        <v>29</v>
      </c>
      <c r="AX230" s="14" t="s">
        <v>80</v>
      </c>
      <c r="AY230" s="196" t="s">
        <v>189</v>
      </c>
    </row>
    <row r="231" spans="1:65" s="2" customFormat="1" ht="24.2" customHeight="1">
      <c r="A231" s="32"/>
      <c r="B231" s="155"/>
      <c r="C231" s="170" t="s">
        <v>248</v>
      </c>
      <c r="D231" s="170" t="s">
        <v>226</v>
      </c>
      <c r="E231" s="171" t="s">
        <v>1619</v>
      </c>
      <c r="F231" s="172" t="s">
        <v>1620</v>
      </c>
      <c r="G231" s="173" t="s">
        <v>238</v>
      </c>
      <c r="H231" s="174">
        <v>1</v>
      </c>
      <c r="I231" s="175"/>
      <c r="J231" s="176">
        <f>ROUND(I231*H231,2)</f>
        <v>0</v>
      </c>
      <c r="K231" s="177"/>
      <c r="L231" s="178"/>
      <c r="M231" s="179" t="s">
        <v>1</v>
      </c>
      <c r="N231" s="180" t="s">
        <v>39</v>
      </c>
      <c r="O231" s="61"/>
      <c r="P231" s="166">
        <f>O231*H231</f>
        <v>0</v>
      </c>
      <c r="Q231" s="166">
        <v>0.11025</v>
      </c>
      <c r="R231" s="166">
        <f>Q231*H231</f>
        <v>0.11025</v>
      </c>
      <c r="S231" s="166">
        <v>0</v>
      </c>
      <c r="T231" s="167">
        <f>S231*H231</f>
        <v>0</v>
      </c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R231" s="168" t="s">
        <v>247</v>
      </c>
      <c r="AT231" s="168" t="s">
        <v>226</v>
      </c>
      <c r="AU231" s="168" t="s">
        <v>86</v>
      </c>
      <c r="AY231" s="17" t="s">
        <v>189</v>
      </c>
      <c r="BE231" s="169">
        <f>IF(N231="základná",J231,0)</f>
        <v>0</v>
      </c>
      <c r="BF231" s="169">
        <f>IF(N231="znížená",J231,0)</f>
        <v>0</v>
      </c>
      <c r="BG231" s="169">
        <f>IF(N231="zákl. prenesená",J231,0)</f>
        <v>0</v>
      </c>
      <c r="BH231" s="169">
        <f>IF(N231="zníž. prenesená",J231,0)</f>
        <v>0</v>
      </c>
      <c r="BI231" s="169">
        <f>IF(N231="nulová",J231,0)</f>
        <v>0</v>
      </c>
      <c r="BJ231" s="17" t="s">
        <v>86</v>
      </c>
      <c r="BK231" s="169">
        <f>ROUND(I231*H231,2)</f>
        <v>0</v>
      </c>
      <c r="BL231" s="17" t="s">
        <v>214</v>
      </c>
      <c r="BM231" s="168" t="s">
        <v>1621</v>
      </c>
    </row>
    <row r="232" spans="1:65" s="13" customFormat="1" ht="11.25">
      <c r="B232" s="187"/>
      <c r="D232" s="188" t="s">
        <v>683</v>
      </c>
      <c r="E232" s="189" t="s">
        <v>1</v>
      </c>
      <c r="F232" s="190" t="s">
        <v>1598</v>
      </c>
      <c r="H232" s="189" t="s">
        <v>1</v>
      </c>
      <c r="I232" s="191"/>
      <c r="L232" s="187"/>
      <c r="M232" s="192"/>
      <c r="N232" s="193"/>
      <c r="O232" s="193"/>
      <c r="P232" s="193"/>
      <c r="Q232" s="193"/>
      <c r="R232" s="193"/>
      <c r="S232" s="193"/>
      <c r="T232" s="194"/>
      <c r="AT232" s="189" t="s">
        <v>683</v>
      </c>
      <c r="AU232" s="189" t="s">
        <v>86</v>
      </c>
      <c r="AV232" s="13" t="s">
        <v>80</v>
      </c>
      <c r="AW232" s="13" t="s">
        <v>29</v>
      </c>
      <c r="AX232" s="13" t="s">
        <v>73</v>
      </c>
      <c r="AY232" s="189" t="s">
        <v>189</v>
      </c>
    </row>
    <row r="233" spans="1:65" s="14" customFormat="1" ht="11.25">
      <c r="B233" s="195"/>
      <c r="D233" s="188" t="s">
        <v>683</v>
      </c>
      <c r="E233" s="196" t="s">
        <v>1</v>
      </c>
      <c r="F233" s="197" t="s">
        <v>80</v>
      </c>
      <c r="H233" s="198">
        <v>1</v>
      </c>
      <c r="I233" s="199"/>
      <c r="L233" s="195"/>
      <c r="M233" s="200"/>
      <c r="N233" s="201"/>
      <c r="O233" s="201"/>
      <c r="P233" s="201"/>
      <c r="Q233" s="201"/>
      <c r="R233" s="201"/>
      <c r="S233" s="201"/>
      <c r="T233" s="202"/>
      <c r="AT233" s="196" t="s">
        <v>683</v>
      </c>
      <c r="AU233" s="196" t="s">
        <v>86</v>
      </c>
      <c r="AV233" s="14" t="s">
        <v>86</v>
      </c>
      <c r="AW233" s="14" t="s">
        <v>29</v>
      </c>
      <c r="AX233" s="14" t="s">
        <v>80</v>
      </c>
      <c r="AY233" s="196" t="s">
        <v>189</v>
      </c>
    </row>
    <row r="234" spans="1:65" s="2" customFormat="1" ht="24.2" customHeight="1">
      <c r="A234" s="32"/>
      <c r="B234" s="155"/>
      <c r="C234" s="170" t="s">
        <v>219</v>
      </c>
      <c r="D234" s="170" t="s">
        <v>226</v>
      </c>
      <c r="E234" s="171" t="s">
        <v>1622</v>
      </c>
      <c r="F234" s="172" t="s">
        <v>1623</v>
      </c>
      <c r="G234" s="173" t="s">
        <v>238</v>
      </c>
      <c r="H234" s="174">
        <v>1</v>
      </c>
      <c r="I234" s="175"/>
      <c r="J234" s="176">
        <f>ROUND(I234*H234,2)</f>
        <v>0</v>
      </c>
      <c r="K234" s="177"/>
      <c r="L234" s="178"/>
      <c r="M234" s="179" t="s">
        <v>1</v>
      </c>
      <c r="N234" s="180" t="s">
        <v>39</v>
      </c>
      <c r="O234" s="61"/>
      <c r="P234" s="166">
        <f>O234*H234</f>
        <v>0</v>
      </c>
      <c r="Q234" s="166">
        <v>5.355E-2</v>
      </c>
      <c r="R234" s="166">
        <f>Q234*H234</f>
        <v>5.355E-2</v>
      </c>
      <c r="S234" s="166">
        <v>0</v>
      </c>
      <c r="T234" s="167">
        <f>S234*H234</f>
        <v>0</v>
      </c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R234" s="168" t="s">
        <v>247</v>
      </c>
      <c r="AT234" s="168" t="s">
        <v>226</v>
      </c>
      <c r="AU234" s="168" t="s">
        <v>86</v>
      </c>
      <c r="AY234" s="17" t="s">
        <v>189</v>
      </c>
      <c r="BE234" s="169">
        <f>IF(N234="základná",J234,0)</f>
        <v>0</v>
      </c>
      <c r="BF234" s="169">
        <f>IF(N234="znížená",J234,0)</f>
        <v>0</v>
      </c>
      <c r="BG234" s="169">
        <f>IF(N234="zákl. prenesená",J234,0)</f>
        <v>0</v>
      </c>
      <c r="BH234" s="169">
        <f>IF(N234="zníž. prenesená",J234,0)</f>
        <v>0</v>
      </c>
      <c r="BI234" s="169">
        <f>IF(N234="nulová",J234,0)</f>
        <v>0</v>
      </c>
      <c r="BJ234" s="17" t="s">
        <v>86</v>
      </c>
      <c r="BK234" s="169">
        <f>ROUND(I234*H234,2)</f>
        <v>0</v>
      </c>
      <c r="BL234" s="17" t="s">
        <v>214</v>
      </c>
      <c r="BM234" s="168" t="s">
        <v>1624</v>
      </c>
    </row>
    <row r="235" spans="1:65" s="13" customFormat="1" ht="11.25">
      <c r="B235" s="187"/>
      <c r="D235" s="188" t="s">
        <v>683</v>
      </c>
      <c r="E235" s="189" t="s">
        <v>1</v>
      </c>
      <c r="F235" s="190" t="s">
        <v>1600</v>
      </c>
      <c r="H235" s="189" t="s">
        <v>1</v>
      </c>
      <c r="I235" s="191"/>
      <c r="L235" s="187"/>
      <c r="M235" s="192"/>
      <c r="N235" s="193"/>
      <c r="O235" s="193"/>
      <c r="P235" s="193"/>
      <c r="Q235" s="193"/>
      <c r="R235" s="193"/>
      <c r="S235" s="193"/>
      <c r="T235" s="194"/>
      <c r="AT235" s="189" t="s">
        <v>683</v>
      </c>
      <c r="AU235" s="189" t="s">
        <v>86</v>
      </c>
      <c r="AV235" s="13" t="s">
        <v>80</v>
      </c>
      <c r="AW235" s="13" t="s">
        <v>29</v>
      </c>
      <c r="AX235" s="13" t="s">
        <v>73</v>
      </c>
      <c r="AY235" s="189" t="s">
        <v>189</v>
      </c>
    </row>
    <row r="236" spans="1:65" s="14" customFormat="1" ht="11.25">
      <c r="B236" s="195"/>
      <c r="D236" s="188" t="s">
        <v>683</v>
      </c>
      <c r="E236" s="196" t="s">
        <v>1</v>
      </c>
      <c r="F236" s="197" t="s">
        <v>80</v>
      </c>
      <c r="H236" s="198">
        <v>1</v>
      </c>
      <c r="I236" s="199"/>
      <c r="L236" s="195"/>
      <c r="M236" s="200"/>
      <c r="N236" s="201"/>
      <c r="O236" s="201"/>
      <c r="P236" s="201"/>
      <c r="Q236" s="201"/>
      <c r="R236" s="201"/>
      <c r="S236" s="201"/>
      <c r="T236" s="202"/>
      <c r="AT236" s="196" t="s">
        <v>683</v>
      </c>
      <c r="AU236" s="196" t="s">
        <v>86</v>
      </c>
      <c r="AV236" s="14" t="s">
        <v>86</v>
      </c>
      <c r="AW236" s="14" t="s">
        <v>29</v>
      </c>
      <c r="AX236" s="14" t="s">
        <v>80</v>
      </c>
      <c r="AY236" s="196" t="s">
        <v>189</v>
      </c>
    </row>
    <row r="237" spans="1:65" s="2" customFormat="1" ht="24.2" customHeight="1">
      <c r="A237" s="32"/>
      <c r="B237" s="155"/>
      <c r="C237" s="170" t="s">
        <v>255</v>
      </c>
      <c r="D237" s="170" t="s">
        <v>226</v>
      </c>
      <c r="E237" s="171" t="s">
        <v>1625</v>
      </c>
      <c r="F237" s="172" t="s">
        <v>1626</v>
      </c>
      <c r="G237" s="173" t="s">
        <v>238</v>
      </c>
      <c r="H237" s="174">
        <v>1</v>
      </c>
      <c r="I237" s="175"/>
      <c r="J237" s="176">
        <f>ROUND(I237*H237,2)</f>
        <v>0</v>
      </c>
      <c r="K237" s="177"/>
      <c r="L237" s="178"/>
      <c r="M237" s="179" t="s">
        <v>1</v>
      </c>
      <c r="N237" s="180" t="s">
        <v>39</v>
      </c>
      <c r="O237" s="61"/>
      <c r="P237" s="166">
        <f>O237*H237</f>
        <v>0</v>
      </c>
      <c r="Q237" s="166">
        <v>0.13009999999999999</v>
      </c>
      <c r="R237" s="166">
        <f>Q237*H237</f>
        <v>0.13009999999999999</v>
      </c>
      <c r="S237" s="166">
        <v>0</v>
      </c>
      <c r="T237" s="167">
        <f>S237*H237</f>
        <v>0</v>
      </c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R237" s="168" t="s">
        <v>247</v>
      </c>
      <c r="AT237" s="168" t="s">
        <v>226</v>
      </c>
      <c r="AU237" s="168" t="s">
        <v>86</v>
      </c>
      <c r="AY237" s="17" t="s">
        <v>189</v>
      </c>
      <c r="BE237" s="169">
        <f>IF(N237="základná",J237,0)</f>
        <v>0</v>
      </c>
      <c r="BF237" s="169">
        <f>IF(N237="znížená",J237,0)</f>
        <v>0</v>
      </c>
      <c r="BG237" s="169">
        <f>IF(N237="zákl. prenesená",J237,0)</f>
        <v>0</v>
      </c>
      <c r="BH237" s="169">
        <f>IF(N237="zníž. prenesená",J237,0)</f>
        <v>0</v>
      </c>
      <c r="BI237" s="169">
        <f>IF(N237="nulová",J237,0)</f>
        <v>0</v>
      </c>
      <c r="BJ237" s="17" t="s">
        <v>86</v>
      </c>
      <c r="BK237" s="169">
        <f>ROUND(I237*H237,2)</f>
        <v>0</v>
      </c>
      <c r="BL237" s="17" t="s">
        <v>214</v>
      </c>
      <c r="BM237" s="168" t="s">
        <v>1627</v>
      </c>
    </row>
    <row r="238" spans="1:65" s="13" customFormat="1" ht="11.25">
      <c r="B238" s="187"/>
      <c r="D238" s="188" t="s">
        <v>683</v>
      </c>
      <c r="E238" s="189" t="s">
        <v>1</v>
      </c>
      <c r="F238" s="190" t="s">
        <v>1602</v>
      </c>
      <c r="H238" s="189" t="s">
        <v>1</v>
      </c>
      <c r="I238" s="191"/>
      <c r="L238" s="187"/>
      <c r="M238" s="192"/>
      <c r="N238" s="193"/>
      <c r="O238" s="193"/>
      <c r="P238" s="193"/>
      <c r="Q238" s="193"/>
      <c r="R238" s="193"/>
      <c r="S238" s="193"/>
      <c r="T238" s="194"/>
      <c r="AT238" s="189" t="s">
        <v>683</v>
      </c>
      <c r="AU238" s="189" t="s">
        <v>86</v>
      </c>
      <c r="AV238" s="13" t="s">
        <v>80</v>
      </c>
      <c r="AW238" s="13" t="s">
        <v>29</v>
      </c>
      <c r="AX238" s="13" t="s">
        <v>73</v>
      </c>
      <c r="AY238" s="189" t="s">
        <v>189</v>
      </c>
    </row>
    <row r="239" spans="1:65" s="14" customFormat="1" ht="11.25">
      <c r="B239" s="195"/>
      <c r="D239" s="188" t="s">
        <v>683</v>
      </c>
      <c r="E239" s="196" t="s">
        <v>1</v>
      </c>
      <c r="F239" s="197" t="s">
        <v>80</v>
      </c>
      <c r="H239" s="198">
        <v>1</v>
      </c>
      <c r="I239" s="199"/>
      <c r="L239" s="195"/>
      <c r="M239" s="200"/>
      <c r="N239" s="201"/>
      <c r="O239" s="201"/>
      <c r="P239" s="201"/>
      <c r="Q239" s="201"/>
      <c r="R239" s="201"/>
      <c r="S239" s="201"/>
      <c r="T239" s="202"/>
      <c r="AT239" s="196" t="s">
        <v>683</v>
      </c>
      <c r="AU239" s="196" t="s">
        <v>86</v>
      </c>
      <c r="AV239" s="14" t="s">
        <v>86</v>
      </c>
      <c r="AW239" s="14" t="s">
        <v>29</v>
      </c>
      <c r="AX239" s="14" t="s">
        <v>80</v>
      </c>
      <c r="AY239" s="196" t="s">
        <v>189</v>
      </c>
    </row>
    <row r="240" spans="1:65" s="2" customFormat="1" ht="24.2" customHeight="1">
      <c r="A240" s="32"/>
      <c r="B240" s="155"/>
      <c r="C240" s="170" t="s">
        <v>7</v>
      </c>
      <c r="D240" s="170" t="s">
        <v>226</v>
      </c>
      <c r="E240" s="171" t="s">
        <v>1628</v>
      </c>
      <c r="F240" s="172" t="s">
        <v>1629</v>
      </c>
      <c r="G240" s="173" t="s">
        <v>238</v>
      </c>
      <c r="H240" s="174">
        <v>1</v>
      </c>
      <c r="I240" s="175"/>
      <c r="J240" s="176">
        <f>ROUND(I240*H240,2)</f>
        <v>0</v>
      </c>
      <c r="K240" s="177"/>
      <c r="L240" s="178"/>
      <c r="M240" s="179" t="s">
        <v>1</v>
      </c>
      <c r="N240" s="180" t="s">
        <v>39</v>
      </c>
      <c r="O240" s="61"/>
      <c r="P240" s="166">
        <f>O240*H240</f>
        <v>0</v>
      </c>
      <c r="Q240" s="166">
        <v>7.6550000000000007E-2</v>
      </c>
      <c r="R240" s="166">
        <f>Q240*H240</f>
        <v>7.6550000000000007E-2</v>
      </c>
      <c r="S240" s="166">
        <v>0</v>
      </c>
      <c r="T240" s="167">
        <f>S240*H240</f>
        <v>0</v>
      </c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R240" s="168" t="s">
        <v>247</v>
      </c>
      <c r="AT240" s="168" t="s">
        <v>226</v>
      </c>
      <c r="AU240" s="168" t="s">
        <v>86</v>
      </c>
      <c r="AY240" s="17" t="s">
        <v>189</v>
      </c>
      <c r="BE240" s="169">
        <f>IF(N240="základná",J240,0)</f>
        <v>0</v>
      </c>
      <c r="BF240" s="169">
        <f>IF(N240="znížená",J240,0)</f>
        <v>0</v>
      </c>
      <c r="BG240" s="169">
        <f>IF(N240="zákl. prenesená",J240,0)</f>
        <v>0</v>
      </c>
      <c r="BH240" s="169">
        <f>IF(N240="zníž. prenesená",J240,0)</f>
        <v>0</v>
      </c>
      <c r="BI240" s="169">
        <f>IF(N240="nulová",J240,0)</f>
        <v>0</v>
      </c>
      <c r="BJ240" s="17" t="s">
        <v>86</v>
      </c>
      <c r="BK240" s="169">
        <f>ROUND(I240*H240,2)</f>
        <v>0</v>
      </c>
      <c r="BL240" s="17" t="s">
        <v>214</v>
      </c>
      <c r="BM240" s="168" t="s">
        <v>1630</v>
      </c>
    </row>
    <row r="241" spans="1:65" s="13" customFormat="1" ht="11.25">
      <c r="B241" s="187"/>
      <c r="D241" s="188" t="s">
        <v>683</v>
      </c>
      <c r="E241" s="189" t="s">
        <v>1</v>
      </c>
      <c r="F241" s="190" t="s">
        <v>1604</v>
      </c>
      <c r="H241" s="189" t="s">
        <v>1</v>
      </c>
      <c r="I241" s="191"/>
      <c r="L241" s="187"/>
      <c r="M241" s="192"/>
      <c r="N241" s="193"/>
      <c r="O241" s="193"/>
      <c r="P241" s="193"/>
      <c r="Q241" s="193"/>
      <c r="R241" s="193"/>
      <c r="S241" s="193"/>
      <c r="T241" s="194"/>
      <c r="AT241" s="189" t="s">
        <v>683</v>
      </c>
      <c r="AU241" s="189" t="s">
        <v>86</v>
      </c>
      <c r="AV241" s="13" t="s">
        <v>80</v>
      </c>
      <c r="AW241" s="13" t="s">
        <v>29</v>
      </c>
      <c r="AX241" s="13" t="s">
        <v>73</v>
      </c>
      <c r="AY241" s="189" t="s">
        <v>189</v>
      </c>
    </row>
    <row r="242" spans="1:65" s="14" customFormat="1" ht="11.25">
      <c r="B242" s="195"/>
      <c r="D242" s="188" t="s">
        <v>683</v>
      </c>
      <c r="E242" s="196" t="s">
        <v>1</v>
      </c>
      <c r="F242" s="197" t="s">
        <v>80</v>
      </c>
      <c r="H242" s="198">
        <v>1</v>
      </c>
      <c r="I242" s="199"/>
      <c r="L242" s="195"/>
      <c r="M242" s="200"/>
      <c r="N242" s="201"/>
      <c r="O242" s="201"/>
      <c r="P242" s="201"/>
      <c r="Q242" s="201"/>
      <c r="R242" s="201"/>
      <c r="S242" s="201"/>
      <c r="T242" s="202"/>
      <c r="AT242" s="196" t="s">
        <v>683</v>
      </c>
      <c r="AU242" s="196" t="s">
        <v>86</v>
      </c>
      <c r="AV242" s="14" t="s">
        <v>86</v>
      </c>
      <c r="AW242" s="14" t="s">
        <v>29</v>
      </c>
      <c r="AX242" s="14" t="s">
        <v>80</v>
      </c>
      <c r="AY242" s="196" t="s">
        <v>189</v>
      </c>
    </row>
    <row r="243" spans="1:65" s="2" customFormat="1" ht="24.2" customHeight="1">
      <c r="A243" s="32"/>
      <c r="B243" s="155"/>
      <c r="C243" s="170" t="s">
        <v>262</v>
      </c>
      <c r="D243" s="170" t="s">
        <v>226</v>
      </c>
      <c r="E243" s="171" t="s">
        <v>1631</v>
      </c>
      <c r="F243" s="172" t="s">
        <v>1632</v>
      </c>
      <c r="G243" s="173" t="s">
        <v>238</v>
      </c>
      <c r="H243" s="174">
        <v>1</v>
      </c>
      <c r="I243" s="175"/>
      <c r="J243" s="176">
        <f>ROUND(I243*H243,2)</f>
        <v>0</v>
      </c>
      <c r="K243" s="177"/>
      <c r="L243" s="178"/>
      <c r="M243" s="179" t="s">
        <v>1</v>
      </c>
      <c r="N243" s="180" t="s">
        <v>39</v>
      </c>
      <c r="O243" s="61"/>
      <c r="P243" s="166">
        <f>O243*H243</f>
        <v>0</v>
      </c>
      <c r="Q243" s="166">
        <v>7.4029999999999999E-2</v>
      </c>
      <c r="R243" s="166">
        <f>Q243*H243</f>
        <v>7.4029999999999999E-2</v>
      </c>
      <c r="S243" s="166">
        <v>0</v>
      </c>
      <c r="T243" s="167">
        <f>S243*H243</f>
        <v>0</v>
      </c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R243" s="168" t="s">
        <v>247</v>
      </c>
      <c r="AT243" s="168" t="s">
        <v>226</v>
      </c>
      <c r="AU243" s="168" t="s">
        <v>86</v>
      </c>
      <c r="AY243" s="17" t="s">
        <v>189</v>
      </c>
      <c r="BE243" s="169">
        <f>IF(N243="základná",J243,0)</f>
        <v>0</v>
      </c>
      <c r="BF243" s="169">
        <f>IF(N243="znížená",J243,0)</f>
        <v>0</v>
      </c>
      <c r="BG243" s="169">
        <f>IF(N243="zákl. prenesená",J243,0)</f>
        <v>0</v>
      </c>
      <c r="BH243" s="169">
        <f>IF(N243="zníž. prenesená",J243,0)</f>
        <v>0</v>
      </c>
      <c r="BI243" s="169">
        <f>IF(N243="nulová",J243,0)</f>
        <v>0</v>
      </c>
      <c r="BJ243" s="17" t="s">
        <v>86</v>
      </c>
      <c r="BK243" s="169">
        <f>ROUND(I243*H243,2)</f>
        <v>0</v>
      </c>
      <c r="BL243" s="17" t="s">
        <v>214</v>
      </c>
      <c r="BM243" s="168" t="s">
        <v>1633</v>
      </c>
    </row>
    <row r="244" spans="1:65" s="13" customFormat="1" ht="11.25">
      <c r="B244" s="187"/>
      <c r="D244" s="188" t="s">
        <v>683</v>
      </c>
      <c r="E244" s="189" t="s">
        <v>1</v>
      </c>
      <c r="F244" s="190" t="s">
        <v>1606</v>
      </c>
      <c r="H244" s="189" t="s">
        <v>1</v>
      </c>
      <c r="I244" s="191"/>
      <c r="L244" s="187"/>
      <c r="M244" s="192"/>
      <c r="N244" s="193"/>
      <c r="O244" s="193"/>
      <c r="P244" s="193"/>
      <c r="Q244" s="193"/>
      <c r="R244" s="193"/>
      <c r="S244" s="193"/>
      <c r="T244" s="194"/>
      <c r="AT244" s="189" t="s">
        <v>683</v>
      </c>
      <c r="AU244" s="189" t="s">
        <v>86</v>
      </c>
      <c r="AV244" s="13" t="s">
        <v>80</v>
      </c>
      <c r="AW244" s="13" t="s">
        <v>29</v>
      </c>
      <c r="AX244" s="13" t="s">
        <v>73</v>
      </c>
      <c r="AY244" s="189" t="s">
        <v>189</v>
      </c>
    </row>
    <row r="245" spans="1:65" s="14" customFormat="1" ht="11.25">
      <c r="B245" s="195"/>
      <c r="D245" s="188" t="s">
        <v>683</v>
      </c>
      <c r="E245" s="196" t="s">
        <v>1</v>
      </c>
      <c r="F245" s="197" t="s">
        <v>80</v>
      </c>
      <c r="H245" s="198">
        <v>1</v>
      </c>
      <c r="I245" s="199"/>
      <c r="L245" s="195"/>
      <c r="M245" s="200"/>
      <c r="N245" s="201"/>
      <c r="O245" s="201"/>
      <c r="P245" s="201"/>
      <c r="Q245" s="201"/>
      <c r="R245" s="201"/>
      <c r="S245" s="201"/>
      <c r="T245" s="202"/>
      <c r="AT245" s="196" t="s">
        <v>683</v>
      </c>
      <c r="AU245" s="196" t="s">
        <v>86</v>
      </c>
      <c r="AV245" s="14" t="s">
        <v>86</v>
      </c>
      <c r="AW245" s="14" t="s">
        <v>29</v>
      </c>
      <c r="AX245" s="14" t="s">
        <v>80</v>
      </c>
      <c r="AY245" s="196" t="s">
        <v>189</v>
      </c>
    </row>
    <row r="246" spans="1:65" s="2" customFormat="1" ht="24.2" customHeight="1">
      <c r="A246" s="32"/>
      <c r="B246" s="155"/>
      <c r="C246" s="170" t="s">
        <v>225</v>
      </c>
      <c r="D246" s="170" t="s">
        <v>226</v>
      </c>
      <c r="E246" s="171" t="s">
        <v>1634</v>
      </c>
      <c r="F246" s="172" t="s">
        <v>1635</v>
      </c>
      <c r="G246" s="173" t="s">
        <v>238</v>
      </c>
      <c r="H246" s="174">
        <v>1</v>
      </c>
      <c r="I246" s="175"/>
      <c r="J246" s="176">
        <f>ROUND(I246*H246,2)</f>
        <v>0</v>
      </c>
      <c r="K246" s="177"/>
      <c r="L246" s="178"/>
      <c r="M246" s="179" t="s">
        <v>1</v>
      </c>
      <c r="N246" s="180" t="s">
        <v>39</v>
      </c>
      <c r="O246" s="61"/>
      <c r="P246" s="166">
        <f>O246*H246</f>
        <v>0</v>
      </c>
      <c r="Q246" s="166">
        <v>2.205E-2</v>
      </c>
      <c r="R246" s="166">
        <f>Q246*H246</f>
        <v>2.205E-2</v>
      </c>
      <c r="S246" s="166">
        <v>0</v>
      </c>
      <c r="T246" s="167">
        <f>S246*H246</f>
        <v>0</v>
      </c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R246" s="168" t="s">
        <v>247</v>
      </c>
      <c r="AT246" s="168" t="s">
        <v>226</v>
      </c>
      <c r="AU246" s="168" t="s">
        <v>86</v>
      </c>
      <c r="AY246" s="17" t="s">
        <v>189</v>
      </c>
      <c r="BE246" s="169">
        <f>IF(N246="základná",J246,0)</f>
        <v>0</v>
      </c>
      <c r="BF246" s="169">
        <f>IF(N246="znížená",J246,0)</f>
        <v>0</v>
      </c>
      <c r="BG246" s="169">
        <f>IF(N246="zákl. prenesená",J246,0)</f>
        <v>0</v>
      </c>
      <c r="BH246" s="169">
        <f>IF(N246="zníž. prenesená",J246,0)</f>
        <v>0</v>
      </c>
      <c r="BI246" s="169">
        <f>IF(N246="nulová",J246,0)</f>
        <v>0</v>
      </c>
      <c r="BJ246" s="17" t="s">
        <v>86</v>
      </c>
      <c r="BK246" s="169">
        <f>ROUND(I246*H246,2)</f>
        <v>0</v>
      </c>
      <c r="BL246" s="17" t="s">
        <v>214</v>
      </c>
      <c r="BM246" s="168" t="s">
        <v>1636</v>
      </c>
    </row>
    <row r="247" spans="1:65" s="13" customFormat="1" ht="11.25">
      <c r="B247" s="187"/>
      <c r="D247" s="188" t="s">
        <v>683</v>
      </c>
      <c r="E247" s="189" t="s">
        <v>1</v>
      </c>
      <c r="F247" s="190" t="s">
        <v>1608</v>
      </c>
      <c r="H247" s="189" t="s">
        <v>1</v>
      </c>
      <c r="I247" s="191"/>
      <c r="L247" s="187"/>
      <c r="M247" s="192"/>
      <c r="N247" s="193"/>
      <c r="O247" s="193"/>
      <c r="P247" s="193"/>
      <c r="Q247" s="193"/>
      <c r="R247" s="193"/>
      <c r="S247" s="193"/>
      <c r="T247" s="194"/>
      <c r="AT247" s="189" t="s">
        <v>683</v>
      </c>
      <c r="AU247" s="189" t="s">
        <v>86</v>
      </c>
      <c r="AV247" s="13" t="s">
        <v>80</v>
      </c>
      <c r="AW247" s="13" t="s">
        <v>29</v>
      </c>
      <c r="AX247" s="13" t="s">
        <v>73</v>
      </c>
      <c r="AY247" s="189" t="s">
        <v>189</v>
      </c>
    </row>
    <row r="248" spans="1:65" s="14" customFormat="1" ht="11.25">
      <c r="B248" s="195"/>
      <c r="D248" s="188" t="s">
        <v>683</v>
      </c>
      <c r="E248" s="196" t="s">
        <v>1</v>
      </c>
      <c r="F248" s="197" t="s">
        <v>80</v>
      </c>
      <c r="H248" s="198">
        <v>1</v>
      </c>
      <c r="I248" s="199"/>
      <c r="L248" s="195"/>
      <c r="M248" s="200"/>
      <c r="N248" s="201"/>
      <c r="O248" s="201"/>
      <c r="P248" s="201"/>
      <c r="Q248" s="201"/>
      <c r="R248" s="201"/>
      <c r="S248" s="201"/>
      <c r="T248" s="202"/>
      <c r="AT248" s="196" t="s">
        <v>683</v>
      </c>
      <c r="AU248" s="196" t="s">
        <v>86</v>
      </c>
      <c r="AV248" s="14" t="s">
        <v>86</v>
      </c>
      <c r="AW248" s="14" t="s">
        <v>29</v>
      </c>
      <c r="AX248" s="14" t="s">
        <v>80</v>
      </c>
      <c r="AY248" s="196" t="s">
        <v>189</v>
      </c>
    </row>
    <row r="249" spans="1:65" s="2" customFormat="1" ht="21.75" customHeight="1">
      <c r="A249" s="32"/>
      <c r="B249" s="155"/>
      <c r="C249" s="156" t="s">
        <v>269</v>
      </c>
      <c r="D249" s="156" t="s">
        <v>191</v>
      </c>
      <c r="E249" s="157" t="s">
        <v>1637</v>
      </c>
      <c r="F249" s="158" t="s">
        <v>1638</v>
      </c>
      <c r="G249" s="159" t="s">
        <v>243</v>
      </c>
      <c r="H249" s="160">
        <v>6</v>
      </c>
      <c r="I249" s="161"/>
      <c r="J249" s="162">
        <f>ROUND(I249*H249,2)</f>
        <v>0</v>
      </c>
      <c r="K249" s="163"/>
      <c r="L249" s="33"/>
      <c r="M249" s="164" t="s">
        <v>1</v>
      </c>
      <c r="N249" s="165" t="s">
        <v>39</v>
      </c>
      <c r="O249" s="61"/>
      <c r="P249" s="166">
        <f>O249*H249</f>
        <v>0</v>
      </c>
      <c r="Q249" s="166">
        <v>4.2499999999999998E-4</v>
      </c>
      <c r="R249" s="166">
        <f>Q249*H249</f>
        <v>2.5499999999999997E-3</v>
      </c>
      <c r="S249" s="166">
        <v>0</v>
      </c>
      <c r="T249" s="167">
        <f>S249*H249</f>
        <v>0</v>
      </c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R249" s="168" t="s">
        <v>214</v>
      </c>
      <c r="AT249" s="168" t="s">
        <v>191</v>
      </c>
      <c r="AU249" s="168" t="s">
        <v>86</v>
      </c>
      <c r="AY249" s="17" t="s">
        <v>189</v>
      </c>
      <c r="BE249" s="169">
        <f>IF(N249="základná",J249,0)</f>
        <v>0</v>
      </c>
      <c r="BF249" s="169">
        <f>IF(N249="znížená",J249,0)</f>
        <v>0</v>
      </c>
      <c r="BG249" s="169">
        <f>IF(N249="zákl. prenesená",J249,0)</f>
        <v>0</v>
      </c>
      <c r="BH249" s="169">
        <f>IF(N249="zníž. prenesená",J249,0)</f>
        <v>0</v>
      </c>
      <c r="BI249" s="169">
        <f>IF(N249="nulová",J249,0)</f>
        <v>0</v>
      </c>
      <c r="BJ249" s="17" t="s">
        <v>86</v>
      </c>
      <c r="BK249" s="169">
        <f>ROUND(I249*H249,2)</f>
        <v>0</v>
      </c>
      <c r="BL249" s="17" t="s">
        <v>214</v>
      </c>
      <c r="BM249" s="168" t="s">
        <v>1639</v>
      </c>
    </row>
    <row r="250" spans="1:65" s="13" customFormat="1" ht="11.25">
      <c r="B250" s="187"/>
      <c r="D250" s="188" t="s">
        <v>683</v>
      </c>
      <c r="E250" s="189" t="s">
        <v>1</v>
      </c>
      <c r="F250" s="190" t="s">
        <v>1640</v>
      </c>
      <c r="H250" s="189" t="s">
        <v>1</v>
      </c>
      <c r="I250" s="191"/>
      <c r="L250" s="187"/>
      <c r="M250" s="192"/>
      <c r="N250" s="193"/>
      <c r="O250" s="193"/>
      <c r="P250" s="193"/>
      <c r="Q250" s="193"/>
      <c r="R250" s="193"/>
      <c r="S250" s="193"/>
      <c r="T250" s="194"/>
      <c r="AT250" s="189" t="s">
        <v>683</v>
      </c>
      <c r="AU250" s="189" t="s">
        <v>86</v>
      </c>
      <c r="AV250" s="13" t="s">
        <v>80</v>
      </c>
      <c r="AW250" s="13" t="s">
        <v>29</v>
      </c>
      <c r="AX250" s="13" t="s">
        <v>73</v>
      </c>
      <c r="AY250" s="189" t="s">
        <v>189</v>
      </c>
    </row>
    <row r="251" spans="1:65" s="14" customFormat="1" ht="11.25">
      <c r="B251" s="195"/>
      <c r="D251" s="188" t="s">
        <v>683</v>
      </c>
      <c r="E251" s="196" t="s">
        <v>1</v>
      </c>
      <c r="F251" s="197" t="s">
        <v>1641</v>
      </c>
      <c r="H251" s="198">
        <v>6</v>
      </c>
      <c r="I251" s="199"/>
      <c r="L251" s="195"/>
      <c r="M251" s="200"/>
      <c r="N251" s="201"/>
      <c r="O251" s="201"/>
      <c r="P251" s="201"/>
      <c r="Q251" s="201"/>
      <c r="R251" s="201"/>
      <c r="S251" s="201"/>
      <c r="T251" s="202"/>
      <c r="AT251" s="196" t="s">
        <v>683</v>
      </c>
      <c r="AU251" s="196" t="s">
        <v>86</v>
      </c>
      <c r="AV251" s="14" t="s">
        <v>86</v>
      </c>
      <c r="AW251" s="14" t="s">
        <v>29</v>
      </c>
      <c r="AX251" s="14" t="s">
        <v>80</v>
      </c>
      <c r="AY251" s="196" t="s">
        <v>189</v>
      </c>
    </row>
    <row r="252" spans="1:65" s="2" customFormat="1" ht="24.2" customHeight="1">
      <c r="A252" s="32"/>
      <c r="B252" s="155"/>
      <c r="C252" s="170" t="s">
        <v>229</v>
      </c>
      <c r="D252" s="170" t="s">
        <v>226</v>
      </c>
      <c r="E252" s="171" t="s">
        <v>1642</v>
      </c>
      <c r="F252" s="172" t="s">
        <v>1643</v>
      </c>
      <c r="G252" s="173" t="s">
        <v>238</v>
      </c>
      <c r="H252" s="174">
        <v>1</v>
      </c>
      <c r="I252" s="175"/>
      <c r="J252" s="176">
        <f>ROUND(I252*H252,2)</f>
        <v>0</v>
      </c>
      <c r="K252" s="177"/>
      <c r="L252" s="178"/>
      <c r="M252" s="179" t="s">
        <v>1</v>
      </c>
      <c r="N252" s="180" t="s">
        <v>39</v>
      </c>
      <c r="O252" s="61"/>
      <c r="P252" s="166">
        <f>O252*H252</f>
        <v>0</v>
      </c>
      <c r="Q252" s="166">
        <v>7.5600000000000001E-2</v>
      </c>
      <c r="R252" s="166">
        <f>Q252*H252</f>
        <v>7.5600000000000001E-2</v>
      </c>
      <c r="S252" s="166">
        <v>0</v>
      </c>
      <c r="T252" s="167">
        <f>S252*H252</f>
        <v>0</v>
      </c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R252" s="168" t="s">
        <v>247</v>
      </c>
      <c r="AT252" s="168" t="s">
        <v>226</v>
      </c>
      <c r="AU252" s="168" t="s">
        <v>86</v>
      </c>
      <c r="AY252" s="17" t="s">
        <v>189</v>
      </c>
      <c r="BE252" s="169">
        <f>IF(N252="základná",J252,0)</f>
        <v>0</v>
      </c>
      <c r="BF252" s="169">
        <f>IF(N252="znížená",J252,0)</f>
        <v>0</v>
      </c>
      <c r="BG252" s="169">
        <f>IF(N252="zákl. prenesená",J252,0)</f>
        <v>0</v>
      </c>
      <c r="BH252" s="169">
        <f>IF(N252="zníž. prenesená",J252,0)</f>
        <v>0</v>
      </c>
      <c r="BI252" s="169">
        <f>IF(N252="nulová",J252,0)</f>
        <v>0</v>
      </c>
      <c r="BJ252" s="17" t="s">
        <v>86</v>
      </c>
      <c r="BK252" s="169">
        <f>ROUND(I252*H252,2)</f>
        <v>0</v>
      </c>
      <c r="BL252" s="17" t="s">
        <v>214</v>
      </c>
      <c r="BM252" s="168" t="s">
        <v>1644</v>
      </c>
    </row>
    <row r="253" spans="1:65" s="13" customFormat="1" ht="11.25">
      <c r="B253" s="187"/>
      <c r="D253" s="188" t="s">
        <v>683</v>
      </c>
      <c r="E253" s="189" t="s">
        <v>1</v>
      </c>
      <c r="F253" s="190" t="s">
        <v>1640</v>
      </c>
      <c r="H253" s="189" t="s">
        <v>1</v>
      </c>
      <c r="I253" s="191"/>
      <c r="L253" s="187"/>
      <c r="M253" s="192"/>
      <c r="N253" s="193"/>
      <c r="O253" s="193"/>
      <c r="P253" s="193"/>
      <c r="Q253" s="193"/>
      <c r="R253" s="193"/>
      <c r="S253" s="193"/>
      <c r="T253" s="194"/>
      <c r="AT253" s="189" t="s">
        <v>683</v>
      </c>
      <c r="AU253" s="189" t="s">
        <v>86</v>
      </c>
      <c r="AV253" s="13" t="s">
        <v>80</v>
      </c>
      <c r="AW253" s="13" t="s">
        <v>29</v>
      </c>
      <c r="AX253" s="13" t="s">
        <v>73</v>
      </c>
      <c r="AY253" s="189" t="s">
        <v>189</v>
      </c>
    </row>
    <row r="254" spans="1:65" s="14" customFormat="1" ht="11.25">
      <c r="B254" s="195"/>
      <c r="D254" s="188" t="s">
        <v>683</v>
      </c>
      <c r="E254" s="196" t="s">
        <v>1</v>
      </c>
      <c r="F254" s="197" t="s">
        <v>80</v>
      </c>
      <c r="H254" s="198">
        <v>1</v>
      </c>
      <c r="I254" s="199"/>
      <c r="L254" s="195"/>
      <c r="M254" s="200"/>
      <c r="N254" s="201"/>
      <c r="O254" s="201"/>
      <c r="P254" s="201"/>
      <c r="Q254" s="201"/>
      <c r="R254" s="201"/>
      <c r="S254" s="201"/>
      <c r="T254" s="202"/>
      <c r="AT254" s="196" t="s">
        <v>683</v>
      </c>
      <c r="AU254" s="196" t="s">
        <v>86</v>
      </c>
      <c r="AV254" s="14" t="s">
        <v>86</v>
      </c>
      <c r="AW254" s="14" t="s">
        <v>29</v>
      </c>
      <c r="AX254" s="14" t="s">
        <v>80</v>
      </c>
      <c r="AY254" s="196" t="s">
        <v>189</v>
      </c>
    </row>
    <row r="255" spans="1:65" s="2" customFormat="1" ht="33" customHeight="1">
      <c r="A255" s="32"/>
      <c r="B255" s="155"/>
      <c r="C255" s="156" t="s">
        <v>276</v>
      </c>
      <c r="D255" s="156" t="s">
        <v>191</v>
      </c>
      <c r="E255" s="157" t="s">
        <v>1645</v>
      </c>
      <c r="F255" s="158" t="s">
        <v>1646</v>
      </c>
      <c r="G255" s="159" t="s">
        <v>238</v>
      </c>
      <c r="H255" s="160">
        <v>30</v>
      </c>
      <c r="I255" s="161"/>
      <c r="J255" s="162">
        <f>ROUND(I255*H255,2)</f>
        <v>0</v>
      </c>
      <c r="K255" s="163"/>
      <c r="L255" s="33"/>
      <c r="M255" s="164" t="s">
        <v>1</v>
      </c>
      <c r="N255" s="165" t="s">
        <v>39</v>
      </c>
      <c r="O255" s="61"/>
      <c r="P255" s="166">
        <f>O255*H255</f>
        <v>0</v>
      </c>
      <c r="Q255" s="166">
        <v>0</v>
      </c>
      <c r="R255" s="166">
        <f>Q255*H255</f>
        <v>0</v>
      </c>
      <c r="S255" s="166">
        <v>0</v>
      </c>
      <c r="T255" s="167">
        <f>S255*H255</f>
        <v>0</v>
      </c>
      <c r="U255" s="3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R255" s="168" t="s">
        <v>214</v>
      </c>
      <c r="AT255" s="168" t="s">
        <v>191</v>
      </c>
      <c r="AU255" s="168" t="s">
        <v>86</v>
      </c>
      <c r="AY255" s="17" t="s">
        <v>189</v>
      </c>
      <c r="BE255" s="169">
        <f>IF(N255="základná",J255,0)</f>
        <v>0</v>
      </c>
      <c r="BF255" s="169">
        <f>IF(N255="znížená",J255,0)</f>
        <v>0</v>
      </c>
      <c r="BG255" s="169">
        <f>IF(N255="zákl. prenesená",J255,0)</f>
        <v>0</v>
      </c>
      <c r="BH255" s="169">
        <f>IF(N255="zníž. prenesená",J255,0)</f>
        <v>0</v>
      </c>
      <c r="BI255" s="169">
        <f>IF(N255="nulová",J255,0)</f>
        <v>0</v>
      </c>
      <c r="BJ255" s="17" t="s">
        <v>86</v>
      </c>
      <c r="BK255" s="169">
        <f>ROUND(I255*H255,2)</f>
        <v>0</v>
      </c>
      <c r="BL255" s="17" t="s">
        <v>214</v>
      </c>
      <c r="BM255" s="168" t="s">
        <v>1647</v>
      </c>
    </row>
    <row r="256" spans="1:65" s="13" customFormat="1" ht="11.25">
      <c r="B256" s="187"/>
      <c r="D256" s="188" t="s">
        <v>683</v>
      </c>
      <c r="E256" s="189" t="s">
        <v>1</v>
      </c>
      <c r="F256" s="190" t="s">
        <v>1544</v>
      </c>
      <c r="H256" s="189" t="s">
        <v>1</v>
      </c>
      <c r="I256" s="191"/>
      <c r="L256" s="187"/>
      <c r="M256" s="192"/>
      <c r="N256" s="193"/>
      <c r="O256" s="193"/>
      <c r="P256" s="193"/>
      <c r="Q256" s="193"/>
      <c r="R256" s="193"/>
      <c r="S256" s="193"/>
      <c r="T256" s="194"/>
      <c r="AT256" s="189" t="s">
        <v>683</v>
      </c>
      <c r="AU256" s="189" t="s">
        <v>86</v>
      </c>
      <c r="AV256" s="13" t="s">
        <v>80</v>
      </c>
      <c r="AW256" s="13" t="s">
        <v>29</v>
      </c>
      <c r="AX256" s="13" t="s">
        <v>73</v>
      </c>
      <c r="AY256" s="189" t="s">
        <v>189</v>
      </c>
    </row>
    <row r="257" spans="2:51" s="14" customFormat="1" ht="11.25">
      <c r="B257" s="195"/>
      <c r="D257" s="188" t="s">
        <v>683</v>
      </c>
      <c r="E257" s="196" t="s">
        <v>1</v>
      </c>
      <c r="F257" s="197" t="s">
        <v>80</v>
      </c>
      <c r="H257" s="198">
        <v>1</v>
      </c>
      <c r="I257" s="199"/>
      <c r="L257" s="195"/>
      <c r="M257" s="200"/>
      <c r="N257" s="201"/>
      <c r="O257" s="201"/>
      <c r="P257" s="201"/>
      <c r="Q257" s="201"/>
      <c r="R257" s="201"/>
      <c r="S257" s="201"/>
      <c r="T257" s="202"/>
      <c r="AT257" s="196" t="s">
        <v>683</v>
      </c>
      <c r="AU257" s="196" t="s">
        <v>86</v>
      </c>
      <c r="AV257" s="14" t="s">
        <v>86</v>
      </c>
      <c r="AW257" s="14" t="s">
        <v>29</v>
      </c>
      <c r="AX257" s="14" t="s">
        <v>73</v>
      </c>
      <c r="AY257" s="196" t="s">
        <v>189</v>
      </c>
    </row>
    <row r="258" spans="2:51" s="13" customFormat="1" ht="11.25">
      <c r="B258" s="187"/>
      <c r="D258" s="188" t="s">
        <v>683</v>
      </c>
      <c r="E258" s="189" t="s">
        <v>1</v>
      </c>
      <c r="F258" s="190" t="s">
        <v>1545</v>
      </c>
      <c r="H258" s="189" t="s">
        <v>1</v>
      </c>
      <c r="I258" s="191"/>
      <c r="L258" s="187"/>
      <c r="M258" s="192"/>
      <c r="N258" s="193"/>
      <c r="O258" s="193"/>
      <c r="P258" s="193"/>
      <c r="Q258" s="193"/>
      <c r="R258" s="193"/>
      <c r="S258" s="193"/>
      <c r="T258" s="194"/>
      <c r="AT258" s="189" t="s">
        <v>683</v>
      </c>
      <c r="AU258" s="189" t="s">
        <v>86</v>
      </c>
      <c r="AV258" s="13" t="s">
        <v>80</v>
      </c>
      <c r="AW258" s="13" t="s">
        <v>29</v>
      </c>
      <c r="AX258" s="13" t="s">
        <v>73</v>
      </c>
      <c r="AY258" s="189" t="s">
        <v>189</v>
      </c>
    </row>
    <row r="259" spans="2:51" s="14" customFormat="1" ht="11.25">
      <c r="B259" s="195"/>
      <c r="D259" s="188" t="s">
        <v>683</v>
      </c>
      <c r="E259" s="196" t="s">
        <v>1</v>
      </c>
      <c r="F259" s="197" t="s">
        <v>86</v>
      </c>
      <c r="H259" s="198">
        <v>2</v>
      </c>
      <c r="I259" s="199"/>
      <c r="L259" s="195"/>
      <c r="M259" s="200"/>
      <c r="N259" s="201"/>
      <c r="O259" s="201"/>
      <c r="P259" s="201"/>
      <c r="Q259" s="201"/>
      <c r="R259" s="201"/>
      <c r="S259" s="201"/>
      <c r="T259" s="202"/>
      <c r="AT259" s="196" t="s">
        <v>683</v>
      </c>
      <c r="AU259" s="196" t="s">
        <v>86</v>
      </c>
      <c r="AV259" s="14" t="s">
        <v>86</v>
      </c>
      <c r="AW259" s="14" t="s">
        <v>29</v>
      </c>
      <c r="AX259" s="14" t="s">
        <v>73</v>
      </c>
      <c r="AY259" s="196" t="s">
        <v>189</v>
      </c>
    </row>
    <row r="260" spans="2:51" s="13" customFormat="1" ht="11.25">
      <c r="B260" s="187"/>
      <c r="D260" s="188" t="s">
        <v>683</v>
      </c>
      <c r="E260" s="189" t="s">
        <v>1</v>
      </c>
      <c r="F260" s="190" t="s">
        <v>1546</v>
      </c>
      <c r="H260" s="189" t="s">
        <v>1</v>
      </c>
      <c r="I260" s="191"/>
      <c r="L260" s="187"/>
      <c r="M260" s="192"/>
      <c r="N260" s="193"/>
      <c r="O260" s="193"/>
      <c r="P260" s="193"/>
      <c r="Q260" s="193"/>
      <c r="R260" s="193"/>
      <c r="S260" s="193"/>
      <c r="T260" s="194"/>
      <c r="AT260" s="189" t="s">
        <v>683</v>
      </c>
      <c r="AU260" s="189" t="s">
        <v>86</v>
      </c>
      <c r="AV260" s="13" t="s">
        <v>80</v>
      </c>
      <c r="AW260" s="13" t="s">
        <v>29</v>
      </c>
      <c r="AX260" s="13" t="s">
        <v>73</v>
      </c>
      <c r="AY260" s="189" t="s">
        <v>189</v>
      </c>
    </row>
    <row r="261" spans="2:51" s="14" customFormat="1" ht="11.25">
      <c r="B261" s="195"/>
      <c r="D261" s="188" t="s">
        <v>683</v>
      </c>
      <c r="E261" s="196" t="s">
        <v>1</v>
      </c>
      <c r="F261" s="197" t="s">
        <v>86</v>
      </c>
      <c r="H261" s="198">
        <v>2</v>
      </c>
      <c r="I261" s="199"/>
      <c r="L261" s="195"/>
      <c r="M261" s="200"/>
      <c r="N261" s="201"/>
      <c r="O261" s="201"/>
      <c r="P261" s="201"/>
      <c r="Q261" s="201"/>
      <c r="R261" s="201"/>
      <c r="S261" s="201"/>
      <c r="T261" s="202"/>
      <c r="AT261" s="196" t="s">
        <v>683</v>
      </c>
      <c r="AU261" s="196" t="s">
        <v>86</v>
      </c>
      <c r="AV261" s="14" t="s">
        <v>86</v>
      </c>
      <c r="AW261" s="14" t="s">
        <v>29</v>
      </c>
      <c r="AX261" s="14" t="s">
        <v>73</v>
      </c>
      <c r="AY261" s="196" t="s">
        <v>189</v>
      </c>
    </row>
    <row r="262" spans="2:51" s="13" customFormat="1" ht="11.25">
      <c r="B262" s="187"/>
      <c r="D262" s="188" t="s">
        <v>683</v>
      </c>
      <c r="E262" s="189" t="s">
        <v>1</v>
      </c>
      <c r="F262" s="190" t="s">
        <v>1547</v>
      </c>
      <c r="H262" s="189" t="s">
        <v>1</v>
      </c>
      <c r="I262" s="191"/>
      <c r="L262" s="187"/>
      <c r="M262" s="192"/>
      <c r="N262" s="193"/>
      <c r="O262" s="193"/>
      <c r="P262" s="193"/>
      <c r="Q262" s="193"/>
      <c r="R262" s="193"/>
      <c r="S262" s="193"/>
      <c r="T262" s="194"/>
      <c r="AT262" s="189" t="s">
        <v>683</v>
      </c>
      <c r="AU262" s="189" t="s">
        <v>86</v>
      </c>
      <c r="AV262" s="13" t="s">
        <v>80</v>
      </c>
      <c r="AW262" s="13" t="s">
        <v>29</v>
      </c>
      <c r="AX262" s="13" t="s">
        <v>73</v>
      </c>
      <c r="AY262" s="189" t="s">
        <v>189</v>
      </c>
    </row>
    <row r="263" spans="2:51" s="14" customFormat="1" ht="11.25">
      <c r="B263" s="195"/>
      <c r="D263" s="188" t="s">
        <v>683</v>
      </c>
      <c r="E263" s="196" t="s">
        <v>1</v>
      </c>
      <c r="F263" s="197" t="s">
        <v>215</v>
      </c>
      <c r="H263" s="198">
        <v>9</v>
      </c>
      <c r="I263" s="199"/>
      <c r="L263" s="195"/>
      <c r="M263" s="200"/>
      <c r="N263" s="201"/>
      <c r="O263" s="201"/>
      <c r="P263" s="201"/>
      <c r="Q263" s="201"/>
      <c r="R263" s="201"/>
      <c r="S263" s="201"/>
      <c r="T263" s="202"/>
      <c r="AT263" s="196" t="s">
        <v>683</v>
      </c>
      <c r="AU263" s="196" t="s">
        <v>86</v>
      </c>
      <c r="AV263" s="14" t="s">
        <v>86</v>
      </c>
      <c r="AW263" s="14" t="s">
        <v>29</v>
      </c>
      <c r="AX263" s="14" t="s">
        <v>73</v>
      </c>
      <c r="AY263" s="196" t="s">
        <v>189</v>
      </c>
    </row>
    <row r="264" spans="2:51" s="13" customFormat="1" ht="11.25">
      <c r="B264" s="187"/>
      <c r="D264" s="188" t="s">
        <v>683</v>
      </c>
      <c r="E264" s="189" t="s">
        <v>1</v>
      </c>
      <c r="F264" s="190" t="s">
        <v>1548</v>
      </c>
      <c r="H264" s="189" t="s">
        <v>1</v>
      </c>
      <c r="I264" s="191"/>
      <c r="L264" s="187"/>
      <c r="M264" s="192"/>
      <c r="N264" s="193"/>
      <c r="O264" s="193"/>
      <c r="P264" s="193"/>
      <c r="Q264" s="193"/>
      <c r="R264" s="193"/>
      <c r="S264" s="193"/>
      <c r="T264" s="194"/>
      <c r="AT264" s="189" t="s">
        <v>683</v>
      </c>
      <c r="AU264" s="189" t="s">
        <v>86</v>
      </c>
      <c r="AV264" s="13" t="s">
        <v>80</v>
      </c>
      <c r="AW264" s="13" t="s">
        <v>29</v>
      </c>
      <c r="AX264" s="13" t="s">
        <v>73</v>
      </c>
      <c r="AY264" s="189" t="s">
        <v>189</v>
      </c>
    </row>
    <row r="265" spans="2:51" s="14" customFormat="1" ht="11.25">
      <c r="B265" s="195"/>
      <c r="D265" s="188" t="s">
        <v>683</v>
      </c>
      <c r="E265" s="196" t="s">
        <v>1</v>
      </c>
      <c r="F265" s="197" t="s">
        <v>86</v>
      </c>
      <c r="H265" s="198">
        <v>2</v>
      </c>
      <c r="I265" s="199"/>
      <c r="L265" s="195"/>
      <c r="M265" s="200"/>
      <c r="N265" s="201"/>
      <c r="O265" s="201"/>
      <c r="P265" s="201"/>
      <c r="Q265" s="201"/>
      <c r="R265" s="201"/>
      <c r="S265" s="201"/>
      <c r="T265" s="202"/>
      <c r="AT265" s="196" t="s">
        <v>683</v>
      </c>
      <c r="AU265" s="196" t="s">
        <v>86</v>
      </c>
      <c r="AV265" s="14" t="s">
        <v>86</v>
      </c>
      <c r="AW265" s="14" t="s">
        <v>29</v>
      </c>
      <c r="AX265" s="14" t="s">
        <v>73</v>
      </c>
      <c r="AY265" s="196" t="s">
        <v>189</v>
      </c>
    </row>
    <row r="266" spans="2:51" s="13" customFormat="1" ht="11.25">
      <c r="B266" s="187"/>
      <c r="D266" s="188" t="s">
        <v>683</v>
      </c>
      <c r="E266" s="189" t="s">
        <v>1</v>
      </c>
      <c r="F266" s="190" t="s">
        <v>1549</v>
      </c>
      <c r="H266" s="189" t="s">
        <v>1</v>
      </c>
      <c r="I266" s="191"/>
      <c r="L266" s="187"/>
      <c r="M266" s="192"/>
      <c r="N266" s="193"/>
      <c r="O266" s="193"/>
      <c r="P266" s="193"/>
      <c r="Q266" s="193"/>
      <c r="R266" s="193"/>
      <c r="S266" s="193"/>
      <c r="T266" s="194"/>
      <c r="AT266" s="189" t="s">
        <v>683</v>
      </c>
      <c r="AU266" s="189" t="s">
        <v>86</v>
      </c>
      <c r="AV266" s="13" t="s">
        <v>80</v>
      </c>
      <c r="AW266" s="13" t="s">
        <v>29</v>
      </c>
      <c r="AX266" s="13" t="s">
        <v>73</v>
      </c>
      <c r="AY266" s="189" t="s">
        <v>189</v>
      </c>
    </row>
    <row r="267" spans="2:51" s="14" customFormat="1" ht="11.25">
      <c r="B267" s="195"/>
      <c r="D267" s="188" t="s">
        <v>683</v>
      </c>
      <c r="E267" s="196" t="s">
        <v>1</v>
      </c>
      <c r="F267" s="197" t="s">
        <v>136</v>
      </c>
      <c r="H267" s="198">
        <v>6</v>
      </c>
      <c r="I267" s="199"/>
      <c r="L267" s="195"/>
      <c r="M267" s="200"/>
      <c r="N267" s="201"/>
      <c r="O267" s="201"/>
      <c r="P267" s="201"/>
      <c r="Q267" s="201"/>
      <c r="R267" s="201"/>
      <c r="S267" s="201"/>
      <c r="T267" s="202"/>
      <c r="AT267" s="196" t="s">
        <v>683</v>
      </c>
      <c r="AU267" s="196" t="s">
        <v>86</v>
      </c>
      <c r="AV267" s="14" t="s">
        <v>86</v>
      </c>
      <c r="AW267" s="14" t="s">
        <v>29</v>
      </c>
      <c r="AX267" s="14" t="s">
        <v>73</v>
      </c>
      <c r="AY267" s="196" t="s">
        <v>189</v>
      </c>
    </row>
    <row r="268" spans="2:51" s="13" customFormat="1" ht="11.25">
      <c r="B268" s="187"/>
      <c r="D268" s="188" t="s">
        <v>683</v>
      </c>
      <c r="E268" s="189" t="s">
        <v>1</v>
      </c>
      <c r="F268" s="190" t="s">
        <v>1550</v>
      </c>
      <c r="H268" s="189" t="s">
        <v>1</v>
      </c>
      <c r="I268" s="191"/>
      <c r="L268" s="187"/>
      <c r="M268" s="192"/>
      <c r="N268" s="193"/>
      <c r="O268" s="193"/>
      <c r="P268" s="193"/>
      <c r="Q268" s="193"/>
      <c r="R268" s="193"/>
      <c r="S268" s="193"/>
      <c r="T268" s="194"/>
      <c r="AT268" s="189" t="s">
        <v>683</v>
      </c>
      <c r="AU268" s="189" t="s">
        <v>86</v>
      </c>
      <c r="AV268" s="13" t="s">
        <v>80</v>
      </c>
      <c r="AW268" s="13" t="s">
        <v>29</v>
      </c>
      <c r="AX268" s="13" t="s">
        <v>73</v>
      </c>
      <c r="AY268" s="189" t="s">
        <v>189</v>
      </c>
    </row>
    <row r="269" spans="2:51" s="14" customFormat="1" ht="11.25">
      <c r="B269" s="195"/>
      <c r="D269" s="188" t="s">
        <v>683</v>
      </c>
      <c r="E269" s="196" t="s">
        <v>1</v>
      </c>
      <c r="F269" s="197" t="s">
        <v>86</v>
      </c>
      <c r="H269" s="198">
        <v>2</v>
      </c>
      <c r="I269" s="199"/>
      <c r="L269" s="195"/>
      <c r="M269" s="200"/>
      <c r="N269" s="201"/>
      <c r="O269" s="201"/>
      <c r="P269" s="201"/>
      <c r="Q269" s="201"/>
      <c r="R269" s="201"/>
      <c r="S269" s="201"/>
      <c r="T269" s="202"/>
      <c r="AT269" s="196" t="s">
        <v>683</v>
      </c>
      <c r="AU269" s="196" t="s">
        <v>86</v>
      </c>
      <c r="AV269" s="14" t="s">
        <v>86</v>
      </c>
      <c r="AW269" s="14" t="s">
        <v>29</v>
      </c>
      <c r="AX269" s="14" t="s">
        <v>73</v>
      </c>
      <c r="AY269" s="196" t="s">
        <v>189</v>
      </c>
    </row>
    <row r="270" spans="2:51" s="13" customFormat="1" ht="11.25">
      <c r="B270" s="187"/>
      <c r="D270" s="188" t="s">
        <v>683</v>
      </c>
      <c r="E270" s="189" t="s">
        <v>1</v>
      </c>
      <c r="F270" s="190" t="s">
        <v>1551</v>
      </c>
      <c r="H270" s="189" t="s">
        <v>1</v>
      </c>
      <c r="I270" s="191"/>
      <c r="L270" s="187"/>
      <c r="M270" s="192"/>
      <c r="N270" s="193"/>
      <c r="O270" s="193"/>
      <c r="P270" s="193"/>
      <c r="Q270" s="193"/>
      <c r="R270" s="193"/>
      <c r="S270" s="193"/>
      <c r="T270" s="194"/>
      <c r="AT270" s="189" t="s">
        <v>683</v>
      </c>
      <c r="AU270" s="189" t="s">
        <v>86</v>
      </c>
      <c r="AV270" s="13" t="s">
        <v>80</v>
      </c>
      <c r="AW270" s="13" t="s">
        <v>29</v>
      </c>
      <c r="AX270" s="13" t="s">
        <v>73</v>
      </c>
      <c r="AY270" s="189" t="s">
        <v>189</v>
      </c>
    </row>
    <row r="271" spans="2:51" s="14" customFormat="1" ht="11.25">
      <c r="B271" s="195"/>
      <c r="D271" s="188" t="s">
        <v>683</v>
      </c>
      <c r="E271" s="196" t="s">
        <v>1</v>
      </c>
      <c r="F271" s="197" t="s">
        <v>86</v>
      </c>
      <c r="H271" s="198">
        <v>2</v>
      </c>
      <c r="I271" s="199"/>
      <c r="L271" s="195"/>
      <c r="M271" s="200"/>
      <c r="N271" s="201"/>
      <c r="O271" s="201"/>
      <c r="P271" s="201"/>
      <c r="Q271" s="201"/>
      <c r="R271" s="201"/>
      <c r="S271" s="201"/>
      <c r="T271" s="202"/>
      <c r="AT271" s="196" t="s">
        <v>683</v>
      </c>
      <c r="AU271" s="196" t="s">
        <v>86</v>
      </c>
      <c r="AV271" s="14" t="s">
        <v>86</v>
      </c>
      <c r="AW271" s="14" t="s">
        <v>29</v>
      </c>
      <c r="AX271" s="14" t="s">
        <v>73</v>
      </c>
      <c r="AY271" s="196" t="s">
        <v>189</v>
      </c>
    </row>
    <row r="272" spans="2:51" s="13" customFormat="1" ht="11.25">
      <c r="B272" s="187"/>
      <c r="D272" s="188" t="s">
        <v>683</v>
      </c>
      <c r="E272" s="189" t="s">
        <v>1</v>
      </c>
      <c r="F272" s="190" t="s">
        <v>1552</v>
      </c>
      <c r="H272" s="189" t="s">
        <v>1</v>
      </c>
      <c r="I272" s="191"/>
      <c r="L272" s="187"/>
      <c r="M272" s="192"/>
      <c r="N272" s="193"/>
      <c r="O272" s="193"/>
      <c r="P272" s="193"/>
      <c r="Q272" s="193"/>
      <c r="R272" s="193"/>
      <c r="S272" s="193"/>
      <c r="T272" s="194"/>
      <c r="AT272" s="189" t="s">
        <v>683</v>
      </c>
      <c r="AU272" s="189" t="s">
        <v>86</v>
      </c>
      <c r="AV272" s="13" t="s">
        <v>80</v>
      </c>
      <c r="AW272" s="13" t="s">
        <v>29</v>
      </c>
      <c r="AX272" s="13" t="s">
        <v>73</v>
      </c>
      <c r="AY272" s="189" t="s">
        <v>189</v>
      </c>
    </row>
    <row r="273" spans="1:65" s="14" customFormat="1" ht="11.25">
      <c r="B273" s="195"/>
      <c r="D273" s="188" t="s">
        <v>683</v>
      </c>
      <c r="E273" s="196" t="s">
        <v>1</v>
      </c>
      <c r="F273" s="197" t="s">
        <v>130</v>
      </c>
      <c r="H273" s="198">
        <v>4</v>
      </c>
      <c r="I273" s="199"/>
      <c r="L273" s="195"/>
      <c r="M273" s="200"/>
      <c r="N273" s="201"/>
      <c r="O273" s="201"/>
      <c r="P273" s="201"/>
      <c r="Q273" s="201"/>
      <c r="R273" s="201"/>
      <c r="S273" s="201"/>
      <c r="T273" s="202"/>
      <c r="AT273" s="196" t="s">
        <v>683</v>
      </c>
      <c r="AU273" s="196" t="s">
        <v>86</v>
      </c>
      <c r="AV273" s="14" t="s">
        <v>86</v>
      </c>
      <c r="AW273" s="14" t="s">
        <v>29</v>
      </c>
      <c r="AX273" s="14" t="s">
        <v>73</v>
      </c>
      <c r="AY273" s="196" t="s">
        <v>189</v>
      </c>
    </row>
    <row r="274" spans="1:65" s="15" customFormat="1" ht="11.25">
      <c r="B274" s="206"/>
      <c r="D274" s="188" t="s">
        <v>683</v>
      </c>
      <c r="E274" s="207" t="s">
        <v>1</v>
      </c>
      <c r="F274" s="208" t="s">
        <v>824</v>
      </c>
      <c r="H274" s="209">
        <v>30</v>
      </c>
      <c r="I274" s="210"/>
      <c r="L274" s="206"/>
      <c r="M274" s="211"/>
      <c r="N274" s="212"/>
      <c r="O274" s="212"/>
      <c r="P274" s="212"/>
      <c r="Q274" s="212"/>
      <c r="R274" s="212"/>
      <c r="S274" s="212"/>
      <c r="T274" s="213"/>
      <c r="AT274" s="207" t="s">
        <v>683</v>
      </c>
      <c r="AU274" s="207" t="s">
        <v>86</v>
      </c>
      <c r="AV274" s="15" t="s">
        <v>130</v>
      </c>
      <c r="AW274" s="15" t="s">
        <v>29</v>
      </c>
      <c r="AX274" s="15" t="s">
        <v>80</v>
      </c>
      <c r="AY274" s="207" t="s">
        <v>189</v>
      </c>
    </row>
    <row r="275" spans="1:65" s="2" customFormat="1" ht="24.2" customHeight="1">
      <c r="A275" s="32"/>
      <c r="B275" s="155"/>
      <c r="C275" s="170" t="s">
        <v>234</v>
      </c>
      <c r="D275" s="170" t="s">
        <v>226</v>
      </c>
      <c r="E275" s="171" t="s">
        <v>1648</v>
      </c>
      <c r="F275" s="172" t="s">
        <v>1649</v>
      </c>
      <c r="G275" s="173" t="s">
        <v>238</v>
      </c>
      <c r="H275" s="174">
        <v>30</v>
      </c>
      <c r="I275" s="175"/>
      <c r="J275" s="176">
        <f>ROUND(I275*H275,2)</f>
        <v>0</v>
      </c>
      <c r="K275" s="177"/>
      <c r="L275" s="178"/>
      <c r="M275" s="179" t="s">
        <v>1</v>
      </c>
      <c r="N275" s="180" t="s">
        <v>39</v>
      </c>
      <c r="O275" s="61"/>
      <c r="P275" s="166">
        <f>O275*H275</f>
        <v>0</v>
      </c>
      <c r="Q275" s="166">
        <v>1E-3</v>
      </c>
      <c r="R275" s="166">
        <f>Q275*H275</f>
        <v>0.03</v>
      </c>
      <c r="S275" s="166">
        <v>0</v>
      </c>
      <c r="T275" s="167">
        <f>S275*H275</f>
        <v>0</v>
      </c>
      <c r="U275" s="32"/>
      <c r="V275" s="32"/>
      <c r="W275" s="32"/>
      <c r="X275" s="32"/>
      <c r="Y275" s="32"/>
      <c r="Z275" s="32"/>
      <c r="AA275" s="32"/>
      <c r="AB275" s="32"/>
      <c r="AC275" s="32"/>
      <c r="AD275" s="32"/>
      <c r="AE275" s="32"/>
      <c r="AR275" s="168" t="s">
        <v>247</v>
      </c>
      <c r="AT275" s="168" t="s">
        <v>226</v>
      </c>
      <c r="AU275" s="168" t="s">
        <v>86</v>
      </c>
      <c r="AY275" s="17" t="s">
        <v>189</v>
      </c>
      <c r="BE275" s="169">
        <f>IF(N275="základná",J275,0)</f>
        <v>0</v>
      </c>
      <c r="BF275" s="169">
        <f>IF(N275="znížená",J275,0)</f>
        <v>0</v>
      </c>
      <c r="BG275" s="169">
        <f>IF(N275="zákl. prenesená",J275,0)</f>
        <v>0</v>
      </c>
      <c r="BH275" s="169">
        <f>IF(N275="zníž. prenesená",J275,0)</f>
        <v>0</v>
      </c>
      <c r="BI275" s="169">
        <f>IF(N275="nulová",J275,0)</f>
        <v>0</v>
      </c>
      <c r="BJ275" s="17" t="s">
        <v>86</v>
      </c>
      <c r="BK275" s="169">
        <f>ROUND(I275*H275,2)</f>
        <v>0</v>
      </c>
      <c r="BL275" s="17" t="s">
        <v>214</v>
      </c>
      <c r="BM275" s="168" t="s">
        <v>1650</v>
      </c>
    </row>
    <row r="276" spans="1:65" s="2" customFormat="1" ht="24.2" customHeight="1">
      <c r="A276" s="32"/>
      <c r="B276" s="155"/>
      <c r="C276" s="170" t="s">
        <v>283</v>
      </c>
      <c r="D276" s="170" t="s">
        <v>226</v>
      </c>
      <c r="E276" s="171" t="s">
        <v>1651</v>
      </c>
      <c r="F276" s="172" t="s">
        <v>1652</v>
      </c>
      <c r="G276" s="173" t="s">
        <v>238</v>
      </c>
      <c r="H276" s="174">
        <v>30</v>
      </c>
      <c r="I276" s="175"/>
      <c r="J276" s="176">
        <f>ROUND(I276*H276,2)</f>
        <v>0</v>
      </c>
      <c r="K276" s="177"/>
      <c r="L276" s="178"/>
      <c r="M276" s="179" t="s">
        <v>1</v>
      </c>
      <c r="N276" s="180" t="s">
        <v>39</v>
      </c>
      <c r="O276" s="61"/>
      <c r="P276" s="166">
        <f>O276*H276</f>
        <v>0</v>
      </c>
      <c r="Q276" s="166">
        <v>3.8999999999999999E-4</v>
      </c>
      <c r="R276" s="166">
        <f>Q276*H276</f>
        <v>1.17E-2</v>
      </c>
      <c r="S276" s="166">
        <v>0</v>
      </c>
      <c r="T276" s="167">
        <f>S276*H276</f>
        <v>0</v>
      </c>
      <c r="U276" s="32"/>
      <c r="V276" s="32"/>
      <c r="W276" s="32"/>
      <c r="X276" s="32"/>
      <c r="Y276" s="32"/>
      <c r="Z276" s="32"/>
      <c r="AA276" s="32"/>
      <c r="AB276" s="32"/>
      <c r="AC276" s="32"/>
      <c r="AD276" s="32"/>
      <c r="AE276" s="32"/>
      <c r="AR276" s="168" t="s">
        <v>247</v>
      </c>
      <c r="AT276" s="168" t="s">
        <v>226</v>
      </c>
      <c r="AU276" s="168" t="s">
        <v>86</v>
      </c>
      <c r="AY276" s="17" t="s">
        <v>189</v>
      </c>
      <c r="BE276" s="169">
        <f>IF(N276="základná",J276,0)</f>
        <v>0</v>
      </c>
      <c r="BF276" s="169">
        <f>IF(N276="znížená",J276,0)</f>
        <v>0</v>
      </c>
      <c r="BG276" s="169">
        <f>IF(N276="zákl. prenesená",J276,0)</f>
        <v>0</v>
      </c>
      <c r="BH276" s="169">
        <f>IF(N276="zníž. prenesená",J276,0)</f>
        <v>0</v>
      </c>
      <c r="BI276" s="169">
        <f>IF(N276="nulová",J276,0)</f>
        <v>0</v>
      </c>
      <c r="BJ276" s="17" t="s">
        <v>86</v>
      </c>
      <c r="BK276" s="169">
        <f>ROUND(I276*H276,2)</f>
        <v>0</v>
      </c>
      <c r="BL276" s="17" t="s">
        <v>214</v>
      </c>
      <c r="BM276" s="168" t="s">
        <v>1653</v>
      </c>
    </row>
    <row r="277" spans="1:65" s="2" customFormat="1" ht="37.9" customHeight="1">
      <c r="A277" s="32"/>
      <c r="B277" s="155"/>
      <c r="C277" s="170" t="s">
        <v>239</v>
      </c>
      <c r="D277" s="170" t="s">
        <v>226</v>
      </c>
      <c r="E277" s="171" t="s">
        <v>1654</v>
      </c>
      <c r="F277" s="172" t="s">
        <v>1655</v>
      </c>
      <c r="G277" s="173" t="s">
        <v>238</v>
      </c>
      <c r="H277" s="174">
        <v>22</v>
      </c>
      <c r="I277" s="175"/>
      <c r="J277" s="176">
        <f>ROUND(I277*H277,2)</f>
        <v>0</v>
      </c>
      <c r="K277" s="177"/>
      <c r="L277" s="178"/>
      <c r="M277" s="179" t="s">
        <v>1</v>
      </c>
      <c r="N277" s="180" t="s">
        <v>39</v>
      </c>
      <c r="O277" s="61"/>
      <c r="P277" s="166">
        <f>O277*H277</f>
        <v>0</v>
      </c>
      <c r="Q277" s="166">
        <v>2.5000000000000001E-2</v>
      </c>
      <c r="R277" s="166">
        <f>Q277*H277</f>
        <v>0.55000000000000004</v>
      </c>
      <c r="S277" s="166">
        <v>0</v>
      </c>
      <c r="T277" s="167">
        <f>S277*H277</f>
        <v>0</v>
      </c>
      <c r="U277" s="32"/>
      <c r="V277" s="32"/>
      <c r="W277" s="32"/>
      <c r="X277" s="32"/>
      <c r="Y277" s="32"/>
      <c r="Z277" s="32"/>
      <c r="AA277" s="32"/>
      <c r="AB277" s="32"/>
      <c r="AC277" s="32"/>
      <c r="AD277" s="32"/>
      <c r="AE277" s="32"/>
      <c r="AR277" s="168" t="s">
        <v>247</v>
      </c>
      <c r="AT277" s="168" t="s">
        <v>226</v>
      </c>
      <c r="AU277" s="168" t="s">
        <v>86</v>
      </c>
      <c r="AY277" s="17" t="s">
        <v>189</v>
      </c>
      <c r="BE277" s="169">
        <f>IF(N277="základná",J277,0)</f>
        <v>0</v>
      </c>
      <c r="BF277" s="169">
        <f>IF(N277="znížená",J277,0)</f>
        <v>0</v>
      </c>
      <c r="BG277" s="169">
        <f>IF(N277="zákl. prenesená",J277,0)</f>
        <v>0</v>
      </c>
      <c r="BH277" s="169">
        <f>IF(N277="zníž. prenesená",J277,0)</f>
        <v>0</v>
      </c>
      <c r="BI277" s="169">
        <f>IF(N277="nulová",J277,0)</f>
        <v>0</v>
      </c>
      <c r="BJ277" s="17" t="s">
        <v>86</v>
      </c>
      <c r="BK277" s="169">
        <f>ROUND(I277*H277,2)</f>
        <v>0</v>
      </c>
      <c r="BL277" s="17" t="s">
        <v>214</v>
      </c>
      <c r="BM277" s="168" t="s">
        <v>1656</v>
      </c>
    </row>
    <row r="278" spans="1:65" s="13" customFormat="1" ht="11.25">
      <c r="B278" s="187"/>
      <c r="D278" s="188" t="s">
        <v>683</v>
      </c>
      <c r="E278" s="189" t="s">
        <v>1</v>
      </c>
      <c r="F278" s="190" t="s">
        <v>1544</v>
      </c>
      <c r="H278" s="189" t="s">
        <v>1</v>
      </c>
      <c r="I278" s="191"/>
      <c r="L278" s="187"/>
      <c r="M278" s="192"/>
      <c r="N278" s="193"/>
      <c r="O278" s="193"/>
      <c r="P278" s="193"/>
      <c r="Q278" s="193"/>
      <c r="R278" s="193"/>
      <c r="S278" s="193"/>
      <c r="T278" s="194"/>
      <c r="AT278" s="189" t="s">
        <v>683</v>
      </c>
      <c r="AU278" s="189" t="s">
        <v>86</v>
      </c>
      <c r="AV278" s="13" t="s">
        <v>80</v>
      </c>
      <c r="AW278" s="13" t="s">
        <v>29</v>
      </c>
      <c r="AX278" s="13" t="s">
        <v>73</v>
      </c>
      <c r="AY278" s="189" t="s">
        <v>189</v>
      </c>
    </row>
    <row r="279" spans="1:65" s="14" customFormat="1" ht="11.25">
      <c r="B279" s="195"/>
      <c r="D279" s="188" t="s">
        <v>683</v>
      </c>
      <c r="E279" s="196" t="s">
        <v>1</v>
      </c>
      <c r="F279" s="197" t="s">
        <v>80</v>
      </c>
      <c r="H279" s="198">
        <v>1</v>
      </c>
      <c r="I279" s="199"/>
      <c r="L279" s="195"/>
      <c r="M279" s="200"/>
      <c r="N279" s="201"/>
      <c r="O279" s="201"/>
      <c r="P279" s="201"/>
      <c r="Q279" s="201"/>
      <c r="R279" s="201"/>
      <c r="S279" s="201"/>
      <c r="T279" s="202"/>
      <c r="AT279" s="196" t="s">
        <v>683</v>
      </c>
      <c r="AU279" s="196" t="s">
        <v>86</v>
      </c>
      <c r="AV279" s="14" t="s">
        <v>86</v>
      </c>
      <c r="AW279" s="14" t="s">
        <v>29</v>
      </c>
      <c r="AX279" s="14" t="s">
        <v>73</v>
      </c>
      <c r="AY279" s="196" t="s">
        <v>189</v>
      </c>
    </row>
    <row r="280" spans="1:65" s="13" customFormat="1" ht="11.25">
      <c r="B280" s="187"/>
      <c r="D280" s="188" t="s">
        <v>683</v>
      </c>
      <c r="E280" s="189" t="s">
        <v>1</v>
      </c>
      <c r="F280" s="190" t="s">
        <v>1545</v>
      </c>
      <c r="H280" s="189" t="s">
        <v>1</v>
      </c>
      <c r="I280" s="191"/>
      <c r="L280" s="187"/>
      <c r="M280" s="192"/>
      <c r="N280" s="193"/>
      <c r="O280" s="193"/>
      <c r="P280" s="193"/>
      <c r="Q280" s="193"/>
      <c r="R280" s="193"/>
      <c r="S280" s="193"/>
      <c r="T280" s="194"/>
      <c r="AT280" s="189" t="s">
        <v>683</v>
      </c>
      <c r="AU280" s="189" t="s">
        <v>86</v>
      </c>
      <c r="AV280" s="13" t="s">
        <v>80</v>
      </c>
      <c r="AW280" s="13" t="s">
        <v>29</v>
      </c>
      <c r="AX280" s="13" t="s">
        <v>73</v>
      </c>
      <c r="AY280" s="189" t="s">
        <v>189</v>
      </c>
    </row>
    <row r="281" spans="1:65" s="14" customFormat="1" ht="11.25">
      <c r="B281" s="195"/>
      <c r="D281" s="188" t="s">
        <v>683</v>
      </c>
      <c r="E281" s="196" t="s">
        <v>1</v>
      </c>
      <c r="F281" s="197" t="s">
        <v>86</v>
      </c>
      <c r="H281" s="198">
        <v>2</v>
      </c>
      <c r="I281" s="199"/>
      <c r="L281" s="195"/>
      <c r="M281" s="200"/>
      <c r="N281" s="201"/>
      <c r="O281" s="201"/>
      <c r="P281" s="201"/>
      <c r="Q281" s="201"/>
      <c r="R281" s="201"/>
      <c r="S281" s="201"/>
      <c r="T281" s="202"/>
      <c r="AT281" s="196" t="s">
        <v>683</v>
      </c>
      <c r="AU281" s="196" t="s">
        <v>86</v>
      </c>
      <c r="AV281" s="14" t="s">
        <v>86</v>
      </c>
      <c r="AW281" s="14" t="s">
        <v>29</v>
      </c>
      <c r="AX281" s="14" t="s">
        <v>73</v>
      </c>
      <c r="AY281" s="196" t="s">
        <v>189</v>
      </c>
    </row>
    <row r="282" spans="1:65" s="13" customFormat="1" ht="11.25">
      <c r="B282" s="187"/>
      <c r="D282" s="188" t="s">
        <v>683</v>
      </c>
      <c r="E282" s="189" t="s">
        <v>1</v>
      </c>
      <c r="F282" s="190" t="s">
        <v>1546</v>
      </c>
      <c r="H282" s="189" t="s">
        <v>1</v>
      </c>
      <c r="I282" s="191"/>
      <c r="L282" s="187"/>
      <c r="M282" s="192"/>
      <c r="N282" s="193"/>
      <c r="O282" s="193"/>
      <c r="P282" s="193"/>
      <c r="Q282" s="193"/>
      <c r="R282" s="193"/>
      <c r="S282" s="193"/>
      <c r="T282" s="194"/>
      <c r="AT282" s="189" t="s">
        <v>683</v>
      </c>
      <c r="AU282" s="189" t="s">
        <v>86</v>
      </c>
      <c r="AV282" s="13" t="s">
        <v>80</v>
      </c>
      <c r="AW282" s="13" t="s">
        <v>29</v>
      </c>
      <c r="AX282" s="13" t="s">
        <v>73</v>
      </c>
      <c r="AY282" s="189" t="s">
        <v>189</v>
      </c>
    </row>
    <row r="283" spans="1:65" s="14" customFormat="1" ht="11.25">
      <c r="B283" s="195"/>
      <c r="D283" s="188" t="s">
        <v>683</v>
      </c>
      <c r="E283" s="196" t="s">
        <v>1</v>
      </c>
      <c r="F283" s="197" t="s">
        <v>86</v>
      </c>
      <c r="H283" s="198">
        <v>2</v>
      </c>
      <c r="I283" s="199"/>
      <c r="L283" s="195"/>
      <c r="M283" s="200"/>
      <c r="N283" s="201"/>
      <c r="O283" s="201"/>
      <c r="P283" s="201"/>
      <c r="Q283" s="201"/>
      <c r="R283" s="201"/>
      <c r="S283" s="201"/>
      <c r="T283" s="202"/>
      <c r="AT283" s="196" t="s">
        <v>683</v>
      </c>
      <c r="AU283" s="196" t="s">
        <v>86</v>
      </c>
      <c r="AV283" s="14" t="s">
        <v>86</v>
      </c>
      <c r="AW283" s="14" t="s">
        <v>29</v>
      </c>
      <c r="AX283" s="14" t="s">
        <v>73</v>
      </c>
      <c r="AY283" s="196" t="s">
        <v>189</v>
      </c>
    </row>
    <row r="284" spans="1:65" s="13" customFormat="1" ht="11.25">
      <c r="B284" s="187"/>
      <c r="D284" s="188" t="s">
        <v>683</v>
      </c>
      <c r="E284" s="189" t="s">
        <v>1</v>
      </c>
      <c r="F284" s="190" t="s">
        <v>1547</v>
      </c>
      <c r="H284" s="189" t="s">
        <v>1</v>
      </c>
      <c r="I284" s="191"/>
      <c r="L284" s="187"/>
      <c r="M284" s="192"/>
      <c r="N284" s="193"/>
      <c r="O284" s="193"/>
      <c r="P284" s="193"/>
      <c r="Q284" s="193"/>
      <c r="R284" s="193"/>
      <c r="S284" s="193"/>
      <c r="T284" s="194"/>
      <c r="AT284" s="189" t="s">
        <v>683</v>
      </c>
      <c r="AU284" s="189" t="s">
        <v>86</v>
      </c>
      <c r="AV284" s="13" t="s">
        <v>80</v>
      </c>
      <c r="AW284" s="13" t="s">
        <v>29</v>
      </c>
      <c r="AX284" s="13" t="s">
        <v>73</v>
      </c>
      <c r="AY284" s="189" t="s">
        <v>189</v>
      </c>
    </row>
    <row r="285" spans="1:65" s="14" customFormat="1" ht="11.25">
      <c r="B285" s="195"/>
      <c r="D285" s="188" t="s">
        <v>683</v>
      </c>
      <c r="E285" s="196" t="s">
        <v>1</v>
      </c>
      <c r="F285" s="197" t="s">
        <v>215</v>
      </c>
      <c r="H285" s="198">
        <v>9</v>
      </c>
      <c r="I285" s="199"/>
      <c r="L285" s="195"/>
      <c r="M285" s="200"/>
      <c r="N285" s="201"/>
      <c r="O285" s="201"/>
      <c r="P285" s="201"/>
      <c r="Q285" s="201"/>
      <c r="R285" s="201"/>
      <c r="S285" s="201"/>
      <c r="T285" s="202"/>
      <c r="AT285" s="196" t="s">
        <v>683</v>
      </c>
      <c r="AU285" s="196" t="s">
        <v>86</v>
      </c>
      <c r="AV285" s="14" t="s">
        <v>86</v>
      </c>
      <c r="AW285" s="14" t="s">
        <v>29</v>
      </c>
      <c r="AX285" s="14" t="s">
        <v>73</v>
      </c>
      <c r="AY285" s="196" t="s">
        <v>189</v>
      </c>
    </row>
    <row r="286" spans="1:65" s="13" customFormat="1" ht="11.25">
      <c r="B286" s="187"/>
      <c r="D286" s="188" t="s">
        <v>683</v>
      </c>
      <c r="E286" s="189" t="s">
        <v>1</v>
      </c>
      <c r="F286" s="190" t="s">
        <v>1548</v>
      </c>
      <c r="H286" s="189" t="s">
        <v>1</v>
      </c>
      <c r="I286" s="191"/>
      <c r="L286" s="187"/>
      <c r="M286" s="192"/>
      <c r="N286" s="193"/>
      <c r="O286" s="193"/>
      <c r="P286" s="193"/>
      <c r="Q286" s="193"/>
      <c r="R286" s="193"/>
      <c r="S286" s="193"/>
      <c r="T286" s="194"/>
      <c r="AT286" s="189" t="s">
        <v>683</v>
      </c>
      <c r="AU286" s="189" t="s">
        <v>86</v>
      </c>
      <c r="AV286" s="13" t="s">
        <v>80</v>
      </c>
      <c r="AW286" s="13" t="s">
        <v>29</v>
      </c>
      <c r="AX286" s="13" t="s">
        <v>73</v>
      </c>
      <c r="AY286" s="189" t="s">
        <v>189</v>
      </c>
    </row>
    <row r="287" spans="1:65" s="14" customFormat="1" ht="11.25">
      <c r="B287" s="195"/>
      <c r="D287" s="188" t="s">
        <v>683</v>
      </c>
      <c r="E287" s="196" t="s">
        <v>1</v>
      </c>
      <c r="F287" s="197" t="s">
        <v>86</v>
      </c>
      <c r="H287" s="198">
        <v>2</v>
      </c>
      <c r="I287" s="199"/>
      <c r="L287" s="195"/>
      <c r="M287" s="200"/>
      <c r="N287" s="201"/>
      <c r="O287" s="201"/>
      <c r="P287" s="201"/>
      <c r="Q287" s="201"/>
      <c r="R287" s="201"/>
      <c r="S287" s="201"/>
      <c r="T287" s="202"/>
      <c r="AT287" s="196" t="s">
        <v>683</v>
      </c>
      <c r="AU287" s="196" t="s">
        <v>86</v>
      </c>
      <c r="AV287" s="14" t="s">
        <v>86</v>
      </c>
      <c r="AW287" s="14" t="s">
        <v>29</v>
      </c>
      <c r="AX287" s="14" t="s">
        <v>73</v>
      </c>
      <c r="AY287" s="196" t="s">
        <v>189</v>
      </c>
    </row>
    <row r="288" spans="1:65" s="13" customFormat="1" ht="11.25">
      <c r="B288" s="187"/>
      <c r="D288" s="188" t="s">
        <v>683</v>
      </c>
      <c r="E288" s="189" t="s">
        <v>1</v>
      </c>
      <c r="F288" s="190" t="s">
        <v>1549</v>
      </c>
      <c r="H288" s="189" t="s">
        <v>1</v>
      </c>
      <c r="I288" s="191"/>
      <c r="L288" s="187"/>
      <c r="M288" s="192"/>
      <c r="N288" s="193"/>
      <c r="O288" s="193"/>
      <c r="P288" s="193"/>
      <c r="Q288" s="193"/>
      <c r="R288" s="193"/>
      <c r="S288" s="193"/>
      <c r="T288" s="194"/>
      <c r="AT288" s="189" t="s">
        <v>683</v>
      </c>
      <c r="AU288" s="189" t="s">
        <v>86</v>
      </c>
      <c r="AV288" s="13" t="s">
        <v>80</v>
      </c>
      <c r="AW288" s="13" t="s">
        <v>29</v>
      </c>
      <c r="AX288" s="13" t="s">
        <v>73</v>
      </c>
      <c r="AY288" s="189" t="s">
        <v>189</v>
      </c>
    </row>
    <row r="289" spans="1:65" s="14" customFormat="1" ht="11.25">
      <c r="B289" s="195"/>
      <c r="D289" s="188" t="s">
        <v>683</v>
      </c>
      <c r="E289" s="196" t="s">
        <v>1</v>
      </c>
      <c r="F289" s="197" t="s">
        <v>136</v>
      </c>
      <c r="H289" s="198">
        <v>6</v>
      </c>
      <c r="I289" s="199"/>
      <c r="L289" s="195"/>
      <c r="M289" s="200"/>
      <c r="N289" s="201"/>
      <c r="O289" s="201"/>
      <c r="P289" s="201"/>
      <c r="Q289" s="201"/>
      <c r="R289" s="201"/>
      <c r="S289" s="201"/>
      <c r="T289" s="202"/>
      <c r="AT289" s="196" t="s">
        <v>683</v>
      </c>
      <c r="AU289" s="196" t="s">
        <v>86</v>
      </c>
      <c r="AV289" s="14" t="s">
        <v>86</v>
      </c>
      <c r="AW289" s="14" t="s">
        <v>29</v>
      </c>
      <c r="AX289" s="14" t="s">
        <v>73</v>
      </c>
      <c r="AY289" s="196" t="s">
        <v>189</v>
      </c>
    </row>
    <row r="290" spans="1:65" s="15" customFormat="1" ht="11.25">
      <c r="B290" s="206"/>
      <c r="D290" s="188" t="s">
        <v>683</v>
      </c>
      <c r="E290" s="207" t="s">
        <v>1</v>
      </c>
      <c r="F290" s="208" t="s">
        <v>824</v>
      </c>
      <c r="H290" s="209">
        <v>22</v>
      </c>
      <c r="I290" s="210"/>
      <c r="L290" s="206"/>
      <c r="M290" s="211"/>
      <c r="N290" s="212"/>
      <c r="O290" s="212"/>
      <c r="P290" s="212"/>
      <c r="Q290" s="212"/>
      <c r="R290" s="212"/>
      <c r="S290" s="212"/>
      <c r="T290" s="213"/>
      <c r="AT290" s="207" t="s">
        <v>683</v>
      </c>
      <c r="AU290" s="207" t="s">
        <v>86</v>
      </c>
      <c r="AV290" s="15" t="s">
        <v>130</v>
      </c>
      <c r="AW290" s="15" t="s">
        <v>29</v>
      </c>
      <c r="AX290" s="15" t="s">
        <v>80</v>
      </c>
      <c r="AY290" s="207" t="s">
        <v>189</v>
      </c>
    </row>
    <row r="291" spans="1:65" s="2" customFormat="1" ht="44.25" customHeight="1">
      <c r="A291" s="32"/>
      <c r="B291" s="155"/>
      <c r="C291" s="170" t="s">
        <v>290</v>
      </c>
      <c r="D291" s="170" t="s">
        <v>226</v>
      </c>
      <c r="E291" s="171" t="s">
        <v>1657</v>
      </c>
      <c r="F291" s="172" t="s">
        <v>1658</v>
      </c>
      <c r="G291" s="173" t="s">
        <v>238</v>
      </c>
      <c r="H291" s="174">
        <v>2</v>
      </c>
      <c r="I291" s="175"/>
      <c r="J291" s="176">
        <f>ROUND(I291*H291,2)</f>
        <v>0</v>
      </c>
      <c r="K291" s="177"/>
      <c r="L291" s="178"/>
      <c r="M291" s="179" t="s">
        <v>1</v>
      </c>
      <c r="N291" s="180" t="s">
        <v>39</v>
      </c>
      <c r="O291" s="61"/>
      <c r="P291" s="166">
        <f>O291*H291</f>
        <v>0</v>
      </c>
      <c r="Q291" s="166">
        <v>2.5000000000000001E-2</v>
      </c>
      <c r="R291" s="166">
        <f>Q291*H291</f>
        <v>0.05</v>
      </c>
      <c r="S291" s="166">
        <v>0</v>
      </c>
      <c r="T291" s="167">
        <f>S291*H291</f>
        <v>0</v>
      </c>
      <c r="U291" s="32"/>
      <c r="V291" s="32"/>
      <c r="W291" s="32"/>
      <c r="X291" s="32"/>
      <c r="Y291" s="32"/>
      <c r="Z291" s="32"/>
      <c r="AA291" s="32"/>
      <c r="AB291" s="32"/>
      <c r="AC291" s="32"/>
      <c r="AD291" s="32"/>
      <c r="AE291" s="32"/>
      <c r="AR291" s="168" t="s">
        <v>247</v>
      </c>
      <c r="AT291" s="168" t="s">
        <v>226</v>
      </c>
      <c r="AU291" s="168" t="s">
        <v>86</v>
      </c>
      <c r="AY291" s="17" t="s">
        <v>189</v>
      </c>
      <c r="BE291" s="169">
        <f>IF(N291="základná",J291,0)</f>
        <v>0</v>
      </c>
      <c r="BF291" s="169">
        <f>IF(N291="znížená",J291,0)</f>
        <v>0</v>
      </c>
      <c r="BG291" s="169">
        <f>IF(N291="zákl. prenesená",J291,0)</f>
        <v>0</v>
      </c>
      <c r="BH291" s="169">
        <f>IF(N291="zníž. prenesená",J291,0)</f>
        <v>0</v>
      </c>
      <c r="BI291" s="169">
        <f>IF(N291="nulová",J291,0)</f>
        <v>0</v>
      </c>
      <c r="BJ291" s="17" t="s">
        <v>86</v>
      </c>
      <c r="BK291" s="169">
        <f>ROUND(I291*H291,2)</f>
        <v>0</v>
      </c>
      <c r="BL291" s="17" t="s">
        <v>214</v>
      </c>
      <c r="BM291" s="168" t="s">
        <v>1659</v>
      </c>
    </row>
    <row r="292" spans="1:65" s="13" customFormat="1" ht="11.25">
      <c r="B292" s="187"/>
      <c r="D292" s="188" t="s">
        <v>683</v>
      </c>
      <c r="E292" s="189" t="s">
        <v>1</v>
      </c>
      <c r="F292" s="190" t="s">
        <v>1550</v>
      </c>
      <c r="H292" s="189" t="s">
        <v>1</v>
      </c>
      <c r="I292" s="191"/>
      <c r="L292" s="187"/>
      <c r="M292" s="192"/>
      <c r="N292" s="193"/>
      <c r="O292" s="193"/>
      <c r="P292" s="193"/>
      <c r="Q292" s="193"/>
      <c r="R292" s="193"/>
      <c r="S292" s="193"/>
      <c r="T292" s="194"/>
      <c r="AT292" s="189" t="s">
        <v>683</v>
      </c>
      <c r="AU292" s="189" t="s">
        <v>86</v>
      </c>
      <c r="AV292" s="13" t="s">
        <v>80</v>
      </c>
      <c r="AW292" s="13" t="s">
        <v>29</v>
      </c>
      <c r="AX292" s="13" t="s">
        <v>73</v>
      </c>
      <c r="AY292" s="189" t="s">
        <v>189</v>
      </c>
    </row>
    <row r="293" spans="1:65" s="14" customFormat="1" ht="11.25">
      <c r="B293" s="195"/>
      <c r="D293" s="188" t="s">
        <v>683</v>
      </c>
      <c r="E293" s="196" t="s">
        <v>1</v>
      </c>
      <c r="F293" s="197" t="s">
        <v>86</v>
      </c>
      <c r="H293" s="198">
        <v>2</v>
      </c>
      <c r="I293" s="199"/>
      <c r="L293" s="195"/>
      <c r="M293" s="200"/>
      <c r="N293" s="201"/>
      <c r="O293" s="201"/>
      <c r="P293" s="201"/>
      <c r="Q293" s="201"/>
      <c r="R293" s="201"/>
      <c r="S293" s="201"/>
      <c r="T293" s="202"/>
      <c r="AT293" s="196" t="s">
        <v>683</v>
      </c>
      <c r="AU293" s="196" t="s">
        <v>86</v>
      </c>
      <c r="AV293" s="14" t="s">
        <v>86</v>
      </c>
      <c r="AW293" s="14" t="s">
        <v>29</v>
      </c>
      <c r="AX293" s="14" t="s">
        <v>80</v>
      </c>
      <c r="AY293" s="196" t="s">
        <v>189</v>
      </c>
    </row>
    <row r="294" spans="1:65" s="2" customFormat="1" ht="37.9" customHeight="1">
      <c r="A294" s="32"/>
      <c r="B294" s="155"/>
      <c r="C294" s="170" t="s">
        <v>244</v>
      </c>
      <c r="D294" s="170" t="s">
        <v>226</v>
      </c>
      <c r="E294" s="171" t="s">
        <v>1660</v>
      </c>
      <c r="F294" s="172" t="s">
        <v>1661</v>
      </c>
      <c r="G294" s="173" t="s">
        <v>238</v>
      </c>
      <c r="H294" s="174">
        <v>6</v>
      </c>
      <c r="I294" s="175"/>
      <c r="J294" s="176">
        <f>ROUND(I294*H294,2)</f>
        <v>0</v>
      </c>
      <c r="K294" s="177"/>
      <c r="L294" s="178"/>
      <c r="M294" s="179" t="s">
        <v>1</v>
      </c>
      <c r="N294" s="180" t="s">
        <v>39</v>
      </c>
      <c r="O294" s="61"/>
      <c r="P294" s="166">
        <f>O294*H294</f>
        <v>0</v>
      </c>
      <c r="Q294" s="166">
        <v>3.7999999999999999E-2</v>
      </c>
      <c r="R294" s="166">
        <f>Q294*H294</f>
        <v>0.22799999999999998</v>
      </c>
      <c r="S294" s="166">
        <v>0</v>
      </c>
      <c r="T294" s="167">
        <f>S294*H294</f>
        <v>0</v>
      </c>
      <c r="U294" s="32"/>
      <c r="V294" s="32"/>
      <c r="W294" s="32"/>
      <c r="X294" s="32"/>
      <c r="Y294" s="32"/>
      <c r="Z294" s="32"/>
      <c r="AA294" s="32"/>
      <c r="AB294" s="32"/>
      <c r="AC294" s="32"/>
      <c r="AD294" s="32"/>
      <c r="AE294" s="32"/>
      <c r="AR294" s="168" t="s">
        <v>247</v>
      </c>
      <c r="AT294" s="168" t="s">
        <v>226</v>
      </c>
      <c r="AU294" s="168" t="s">
        <v>86</v>
      </c>
      <c r="AY294" s="17" t="s">
        <v>189</v>
      </c>
      <c r="BE294" s="169">
        <f>IF(N294="základná",J294,0)</f>
        <v>0</v>
      </c>
      <c r="BF294" s="169">
        <f>IF(N294="znížená",J294,0)</f>
        <v>0</v>
      </c>
      <c r="BG294" s="169">
        <f>IF(N294="zákl. prenesená",J294,0)</f>
        <v>0</v>
      </c>
      <c r="BH294" s="169">
        <f>IF(N294="zníž. prenesená",J294,0)</f>
        <v>0</v>
      </c>
      <c r="BI294" s="169">
        <f>IF(N294="nulová",J294,0)</f>
        <v>0</v>
      </c>
      <c r="BJ294" s="17" t="s">
        <v>86</v>
      </c>
      <c r="BK294" s="169">
        <f>ROUND(I294*H294,2)</f>
        <v>0</v>
      </c>
      <c r="BL294" s="17" t="s">
        <v>214</v>
      </c>
      <c r="BM294" s="168" t="s">
        <v>1662</v>
      </c>
    </row>
    <row r="295" spans="1:65" s="13" customFormat="1" ht="11.25">
      <c r="B295" s="187"/>
      <c r="D295" s="188" t="s">
        <v>683</v>
      </c>
      <c r="E295" s="189" t="s">
        <v>1</v>
      </c>
      <c r="F295" s="190" t="s">
        <v>1551</v>
      </c>
      <c r="H295" s="189" t="s">
        <v>1</v>
      </c>
      <c r="I295" s="191"/>
      <c r="L295" s="187"/>
      <c r="M295" s="192"/>
      <c r="N295" s="193"/>
      <c r="O295" s="193"/>
      <c r="P295" s="193"/>
      <c r="Q295" s="193"/>
      <c r="R295" s="193"/>
      <c r="S295" s="193"/>
      <c r="T295" s="194"/>
      <c r="AT295" s="189" t="s">
        <v>683</v>
      </c>
      <c r="AU295" s="189" t="s">
        <v>86</v>
      </c>
      <c r="AV295" s="13" t="s">
        <v>80</v>
      </c>
      <c r="AW295" s="13" t="s">
        <v>29</v>
      </c>
      <c r="AX295" s="13" t="s">
        <v>73</v>
      </c>
      <c r="AY295" s="189" t="s">
        <v>189</v>
      </c>
    </row>
    <row r="296" spans="1:65" s="14" customFormat="1" ht="11.25">
      <c r="B296" s="195"/>
      <c r="D296" s="188" t="s">
        <v>683</v>
      </c>
      <c r="E296" s="196" t="s">
        <v>1</v>
      </c>
      <c r="F296" s="197" t="s">
        <v>86</v>
      </c>
      <c r="H296" s="198">
        <v>2</v>
      </c>
      <c r="I296" s="199"/>
      <c r="L296" s="195"/>
      <c r="M296" s="200"/>
      <c r="N296" s="201"/>
      <c r="O296" s="201"/>
      <c r="P296" s="201"/>
      <c r="Q296" s="201"/>
      <c r="R296" s="201"/>
      <c r="S296" s="201"/>
      <c r="T296" s="202"/>
      <c r="AT296" s="196" t="s">
        <v>683</v>
      </c>
      <c r="AU296" s="196" t="s">
        <v>86</v>
      </c>
      <c r="AV296" s="14" t="s">
        <v>86</v>
      </c>
      <c r="AW296" s="14" t="s">
        <v>29</v>
      </c>
      <c r="AX296" s="14" t="s">
        <v>73</v>
      </c>
      <c r="AY296" s="196" t="s">
        <v>189</v>
      </c>
    </row>
    <row r="297" spans="1:65" s="13" customFormat="1" ht="11.25">
      <c r="B297" s="187"/>
      <c r="D297" s="188" t="s">
        <v>683</v>
      </c>
      <c r="E297" s="189" t="s">
        <v>1</v>
      </c>
      <c r="F297" s="190" t="s">
        <v>1552</v>
      </c>
      <c r="H297" s="189" t="s">
        <v>1</v>
      </c>
      <c r="I297" s="191"/>
      <c r="L297" s="187"/>
      <c r="M297" s="192"/>
      <c r="N297" s="193"/>
      <c r="O297" s="193"/>
      <c r="P297" s="193"/>
      <c r="Q297" s="193"/>
      <c r="R297" s="193"/>
      <c r="S297" s="193"/>
      <c r="T297" s="194"/>
      <c r="AT297" s="189" t="s">
        <v>683</v>
      </c>
      <c r="AU297" s="189" t="s">
        <v>86</v>
      </c>
      <c r="AV297" s="13" t="s">
        <v>80</v>
      </c>
      <c r="AW297" s="13" t="s">
        <v>29</v>
      </c>
      <c r="AX297" s="13" t="s">
        <v>73</v>
      </c>
      <c r="AY297" s="189" t="s">
        <v>189</v>
      </c>
    </row>
    <row r="298" spans="1:65" s="14" customFormat="1" ht="11.25">
      <c r="B298" s="195"/>
      <c r="D298" s="188" t="s">
        <v>683</v>
      </c>
      <c r="E298" s="196" t="s">
        <v>1</v>
      </c>
      <c r="F298" s="197" t="s">
        <v>130</v>
      </c>
      <c r="H298" s="198">
        <v>4</v>
      </c>
      <c r="I298" s="199"/>
      <c r="L298" s="195"/>
      <c r="M298" s="200"/>
      <c r="N298" s="201"/>
      <c r="O298" s="201"/>
      <c r="P298" s="201"/>
      <c r="Q298" s="201"/>
      <c r="R298" s="201"/>
      <c r="S298" s="201"/>
      <c r="T298" s="202"/>
      <c r="AT298" s="196" t="s">
        <v>683</v>
      </c>
      <c r="AU298" s="196" t="s">
        <v>86</v>
      </c>
      <c r="AV298" s="14" t="s">
        <v>86</v>
      </c>
      <c r="AW298" s="14" t="s">
        <v>29</v>
      </c>
      <c r="AX298" s="14" t="s">
        <v>73</v>
      </c>
      <c r="AY298" s="196" t="s">
        <v>189</v>
      </c>
    </row>
    <row r="299" spans="1:65" s="15" customFormat="1" ht="11.25">
      <c r="B299" s="206"/>
      <c r="D299" s="188" t="s">
        <v>683</v>
      </c>
      <c r="E299" s="207" t="s">
        <v>1</v>
      </c>
      <c r="F299" s="208" t="s">
        <v>824</v>
      </c>
      <c r="H299" s="209">
        <v>6</v>
      </c>
      <c r="I299" s="210"/>
      <c r="L299" s="206"/>
      <c r="M299" s="211"/>
      <c r="N299" s="212"/>
      <c r="O299" s="212"/>
      <c r="P299" s="212"/>
      <c r="Q299" s="212"/>
      <c r="R299" s="212"/>
      <c r="S299" s="212"/>
      <c r="T299" s="213"/>
      <c r="AT299" s="207" t="s">
        <v>683</v>
      </c>
      <c r="AU299" s="207" t="s">
        <v>86</v>
      </c>
      <c r="AV299" s="15" t="s">
        <v>130</v>
      </c>
      <c r="AW299" s="15" t="s">
        <v>29</v>
      </c>
      <c r="AX299" s="15" t="s">
        <v>80</v>
      </c>
      <c r="AY299" s="207" t="s">
        <v>189</v>
      </c>
    </row>
    <row r="300" spans="1:65" s="2" customFormat="1" ht="24.2" customHeight="1">
      <c r="A300" s="32"/>
      <c r="B300" s="155"/>
      <c r="C300" s="156" t="s">
        <v>297</v>
      </c>
      <c r="D300" s="156" t="s">
        <v>191</v>
      </c>
      <c r="E300" s="157" t="s">
        <v>1663</v>
      </c>
      <c r="F300" s="158" t="s">
        <v>1664</v>
      </c>
      <c r="G300" s="159" t="s">
        <v>238</v>
      </c>
      <c r="H300" s="160">
        <v>6</v>
      </c>
      <c r="I300" s="161"/>
      <c r="J300" s="162">
        <f>ROUND(I300*H300,2)</f>
        <v>0</v>
      </c>
      <c r="K300" s="163"/>
      <c r="L300" s="33"/>
      <c r="M300" s="164" t="s">
        <v>1</v>
      </c>
      <c r="N300" s="165" t="s">
        <v>39</v>
      </c>
      <c r="O300" s="61"/>
      <c r="P300" s="166">
        <f>O300*H300</f>
        <v>0</v>
      </c>
      <c r="Q300" s="166">
        <v>0</v>
      </c>
      <c r="R300" s="166">
        <f>Q300*H300</f>
        <v>0</v>
      </c>
      <c r="S300" s="166">
        <v>0</v>
      </c>
      <c r="T300" s="167">
        <f>S300*H300</f>
        <v>0</v>
      </c>
      <c r="U300" s="32"/>
      <c r="V300" s="32"/>
      <c r="W300" s="32"/>
      <c r="X300" s="32"/>
      <c r="Y300" s="32"/>
      <c r="Z300" s="32"/>
      <c r="AA300" s="32"/>
      <c r="AB300" s="32"/>
      <c r="AC300" s="32"/>
      <c r="AD300" s="32"/>
      <c r="AE300" s="32"/>
      <c r="AR300" s="168" t="s">
        <v>214</v>
      </c>
      <c r="AT300" s="168" t="s">
        <v>191</v>
      </c>
      <c r="AU300" s="168" t="s">
        <v>86</v>
      </c>
      <c r="AY300" s="17" t="s">
        <v>189</v>
      </c>
      <c r="BE300" s="169">
        <f>IF(N300="základná",J300,0)</f>
        <v>0</v>
      </c>
      <c r="BF300" s="169">
        <f>IF(N300="znížená",J300,0)</f>
        <v>0</v>
      </c>
      <c r="BG300" s="169">
        <f>IF(N300="zákl. prenesená",J300,0)</f>
        <v>0</v>
      </c>
      <c r="BH300" s="169">
        <f>IF(N300="zníž. prenesená",J300,0)</f>
        <v>0</v>
      </c>
      <c r="BI300" s="169">
        <f>IF(N300="nulová",J300,0)</f>
        <v>0</v>
      </c>
      <c r="BJ300" s="17" t="s">
        <v>86</v>
      </c>
      <c r="BK300" s="169">
        <f>ROUND(I300*H300,2)</f>
        <v>0</v>
      </c>
      <c r="BL300" s="17" t="s">
        <v>214</v>
      </c>
      <c r="BM300" s="168" t="s">
        <v>1665</v>
      </c>
    </row>
    <row r="301" spans="1:65" s="13" customFormat="1" ht="11.25">
      <c r="B301" s="187"/>
      <c r="D301" s="188" t="s">
        <v>683</v>
      </c>
      <c r="E301" s="189" t="s">
        <v>1</v>
      </c>
      <c r="F301" s="190" t="s">
        <v>1551</v>
      </c>
      <c r="H301" s="189" t="s">
        <v>1</v>
      </c>
      <c r="I301" s="191"/>
      <c r="L301" s="187"/>
      <c r="M301" s="192"/>
      <c r="N301" s="193"/>
      <c r="O301" s="193"/>
      <c r="P301" s="193"/>
      <c r="Q301" s="193"/>
      <c r="R301" s="193"/>
      <c r="S301" s="193"/>
      <c r="T301" s="194"/>
      <c r="AT301" s="189" t="s">
        <v>683</v>
      </c>
      <c r="AU301" s="189" t="s">
        <v>86</v>
      </c>
      <c r="AV301" s="13" t="s">
        <v>80</v>
      </c>
      <c r="AW301" s="13" t="s">
        <v>29</v>
      </c>
      <c r="AX301" s="13" t="s">
        <v>73</v>
      </c>
      <c r="AY301" s="189" t="s">
        <v>189</v>
      </c>
    </row>
    <row r="302" spans="1:65" s="14" customFormat="1" ht="11.25">
      <c r="B302" s="195"/>
      <c r="D302" s="188" t="s">
        <v>683</v>
      </c>
      <c r="E302" s="196" t="s">
        <v>1</v>
      </c>
      <c r="F302" s="197" t="s">
        <v>86</v>
      </c>
      <c r="H302" s="198">
        <v>2</v>
      </c>
      <c r="I302" s="199"/>
      <c r="L302" s="195"/>
      <c r="M302" s="200"/>
      <c r="N302" s="201"/>
      <c r="O302" s="201"/>
      <c r="P302" s="201"/>
      <c r="Q302" s="201"/>
      <c r="R302" s="201"/>
      <c r="S302" s="201"/>
      <c r="T302" s="202"/>
      <c r="AT302" s="196" t="s">
        <v>683</v>
      </c>
      <c r="AU302" s="196" t="s">
        <v>86</v>
      </c>
      <c r="AV302" s="14" t="s">
        <v>86</v>
      </c>
      <c r="AW302" s="14" t="s">
        <v>29</v>
      </c>
      <c r="AX302" s="14" t="s">
        <v>73</v>
      </c>
      <c r="AY302" s="196" t="s">
        <v>189</v>
      </c>
    </row>
    <row r="303" spans="1:65" s="13" customFormat="1" ht="11.25">
      <c r="B303" s="187"/>
      <c r="D303" s="188" t="s">
        <v>683</v>
      </c>
      <c r="E303" s="189" t="s">
        <v>1</v>
      </c>
      <c r="F303" s="190" t="s">
        <v>1552</v>
      </c>
      <c r="H303" s="189" t="s">
        <v>1</v>
      </c>
      <c r="I303" s="191"/>
      <c r="L303" s="187"/>
      <c r="M303" s="192"/>
      <c r="N303" s="193"/>
      <c r="O303" s="193"/>
      <c r="P303" s="193"/>
      <c r="Q303" s="193"/>
      <c r="R303" s="193"/>
      <c r="S303" s="193"/>
      <c r="T303" s="194"/>
      <c r="AT303" s="189" t="s">
        <v>683</v>
      </c>
      <c r="AU303" s="189" t="s">
        <v>86</v>
      </c>
      <c r="AV303" s="13" t="s">
        <v>80</v>
      </c>
      <c r="AW303" s="13" t="s">
        <v>29</v>
      </c>
      <c r="AX303" s="13" t="s">
        <v>73</v>
      </c>
      <c r="AY303" s="189" t="s">
        <v>189</v>
      </c>
    </row>
    <row r="304" spans="1:65" s="14" customFormat="1" ht="11.25">
      <c r="B304" s="195"/>
      <c r="D304" s="188" t="s">
        <v>683</v>
      </c>
      <c r="E304" s="196" t="s">
        <v>1</v>
      </c>
      <c r="F304" s="197" t="s">
        <v>130</v>
      </c>
      <c r="H304" s="198">
        <v>4</v>
      </c>
      <c r="I304" s="199"/>
      <c r="L304" s="195"/>
      <c r="M304" s="200"/>
      <c r="N304" s="201"/>
      <c r="O304" s="201"/>
      <c r="P304" s="201"/>
      <c r="Q304" s="201"/>
      <c r="R304" s="201"/>
      <c r="S304" s="201"/>
      <c r="T304" s="202"/>
      <c r="AT304" s="196" t="s">
        <v>683</v>
      </c>
      <c r="AU304" s="196" t="s">
        <v>86</v>
      </c>
      <c r="AV304" s="14" t="s">
        <v>86</v>
      </c>
      <c r="AW304" s="14" t="s">
        <v>29</v>
      </c>
      <c r="AX304" s="14" t="s">
        <v>73</v>
      </c>
      <c r="AY304" s="196" t="s">
        <v>189</v>
      </c>
    </row>
    <row r="305" spans="1:65" s="15" customFormat="1" ht="11.25">
      <c r="B305" s="206"/>
      <c r="D305" s="188" t="s">
        <v>683</v>
      </c>
      <c r="E305" s="207" t="s">
        <v>1</v>
      </c>
      <c r="F305" s="208" t="s">
        <v>824</v>
      </c>
      <c r="H305" s="209">
        <v>6</v>
      </c>
      <c r="I305" s="210"/>
      <c r="L305" s="206"/>
      <c r="M305" s="211"/>
      <c r="N305" s="212"/>
      <c r="O305" s="212"/>
      <c r="P305" s="212"/>
      <c r="Q305" s="212"/>
      <c r="R305" s="212"/>
      <c r="S305" s="212"/>
      <c r="T305" s="213"/>
      <c r="AT305" s="207" t="s">
        <v>683</v>
      </c>
      <c r="AU305" s="207" t="s">
        <v>86</v>
      </c>
      <c r="AV305" s="15" t="s">
        <v>130</v>
      </c>
      <c r="AW305" s="15" t="s">
        <v>29</v>
      </c>
      <c r="AX305" s="15" t="s">
        <v>80</v>
      </c>
      <c r="AY305" s="207" t="s">
        <v>189</v>
      </c>
    </row>
    <row r="306" spans="1:65" s="2" customFormat="1" ht="33" customHeight="1">
      <c r="A306" s="32"/>
      <c r="B306" s="155"/>
      <c r="C306" s="170" t="s">
        <v>247</v>
      </c>
      <c r="D306" s="170" t="s">
        <v>226</v>
      </c>
      <c r="E306" s="171" t="s">
        <v>1666</v>
      </c>
      <c r="F306" s="172" t="s">
        <v>1667</v>
      </c>
      <c r="G306" s="173" t="s">
        <v>238</v>
      </c>
      <c r="H306" s="174">
        <v>6</v>
      </c>
      <c r="I306" s="175"/>
      <c r="J306" s="176">
        <f>ROUND(I306*H306,2)</f>
        <v>0</v>
      </c>
      <c r="K306" s="177"/>
      <c r="L306" s="178"/>
      <c r="M306" s="179" t="s">
        <v>1</v>
      </c>
      <c r="N306" s="180" t="s">
        <v>39</v>
      </c>
      <c r="O306" s="61"/>
      <c r="P306" s="166">
        <f>O306*H306</f>
        <v>0</v>
      </c>
      <c r="Q306" s="166">
        <v>1E-3</v>
      </c>
      <c r="R306" s="166">
        <f>Q306*H306</f>
        <v>6.0000000000000001E-3</v>
      </c>
      <c r="S306" s="166">
        <v>0</v>
      </c>
      <c r="T306" s="167">
        <f>S306*H306</f>
        <v>0</v>
      </c>
      <c r="U306" s="32"/>
      <c r="V306" s="32"/>
      <c r="W306" s="32"/>
      <c r="X306" s="32"/>
      <c r="Y306" s="32"/>
      <c r="Z306" s="32"/>
      <c r="AA306" s="32"/>
      <c r="AB306" s="32"/>
      <c r="AC306" s="32"/>
      <c r="AD306" s="32"/>
      <c r="AE306" s="32"/>
      <c r="AR306" s="168" t="s">
        <v>247</v>
      </c>
      <c r="AT306" s="168" t="s">
        <v>226</v>
      </c>
      <c r="AU306" s="168" t="s">
        <v>86</v>
      </c>
      <c r="AY306" s="17" t="s">
        <v>189</v>
      </c>
      <c r="BE306" s="169">
        <f>IF(N306="základná",J306,0)</f>
        <v>0</v>
      </c>
      <c r="BF306" s="169">
        <f>IF(N306="znížená",J306,0)</f>
        <v>0</v>
      </c>
      <c r="BG306" s="169">
        <f>IF(N306="zákl. prenesená",J306,0)</f>
        <v>0</v>
      </c>
      <c r="BH306" s="169">
        <f>IF(N306="zníž. prenesená",J306,0)</f>
        <v>0</v>
      </c>
      <c r="BI306" s="169">
        <f>IF(N306="nulová",J306,0)</f>
        <v>0</v>
      </c>
      <c r="BJ306" s="17" t="s">
        <v>86</v>
      </c>
      <c r="BK306" s="169">
        <f>ROUND(I306*H306,2)</f>
        <v>0</v>
      </c>
      <c r="BL306" s="17" t="s">
        <v>214</v>
      </c>
      <c r="BM306" s="168" t="s">
        <v>1668</v>
      </c>
    </row>
    <row r="307" spans="1:65" s="2" customFormat="1" ht="24.2" customHeight="1">
      <c r="A307" s="32"/>
      <c r="B307" s="155"/>
      <c r="C307" s="156" t="s">
        <v>304</v>
      </c>
      <c r="D307" s="156" t="s">
        <v>191</v>
      </c>
      <c r="E307" s="157" t="s">
        <v>1669</v>
      </c>
      <c r="F307" s="158" t="s">
        <v>1670</v>
      </c>
      <c r="G307" s="159" t="s">
        <v>238</v>
      </c>
      <c r="H307" s="160">
        <v>24</v>
      </c>
      <c r="I307" s="161"/>
      <c r="J307" s="162">
        <f>ROUND(I307*H307,2)</f>
        <v>0</v>
      </c>
      <c r="K307" s="163"/>
      <c r="L307" s="33"/>
      <c r="M307" s="164" t="s">
        <v>1</v>
      </c>
      <c r="N307" s="165" t="s">
        <v>39</v>
      </c>
      <c r="O307" s="61"/>
      <c r="P307" s="166">
        <f>O307*H307</f>
        <v>0</v>
      </c>
      <c r="Q307" s="166">
        <v>2.5000000000000001E-4</v>
      </c>
      <c r="R307" s="166">
        <f>Q307*H307</f>
        <v>6.0000000000000001E-3</v>
      </c>
      <c r="S307" s="166">
        <v>0</v>
      </c>
      <c r="T307" s="167">
        <f>S307*H307</f>
        <v>0</v>
      </c>
      <c r="U307" s="32"/>
      <c r="V307" s="32"/>
      <c r="W307" s="32"/>
      <c r="X307" s="32"/>
      <c r="Y307" s="32"/>
      <c r="Z307" s="32"/>
      <c r="AA307" s="32"/>
      <c r="AB307" s="32"/>
      <c r="AC307" s="32"/>
      <c r="AD307" s="32"/>
      <c r="AE307" s="32"/>
      <c r="AR307" s="168" t="s">
        <v>214</v>
      </c>
      <c r="AT307" s="168" t="s">
        <v>191</v>
      </c>
      <c r="AU307" s="168" t="s">
        <v>86</v>
      </c>
      <c r="AY307" s="17" t="s">
        <v>189</v>
      </c>
      <c r="BE307" s="169">
        <f>IF(N307="základná",J307,0)</f>
        <v>0</v>
      </c>
      <c r="BF307" s="169">
        <f>IF(N307="znížená",J307,0)</f>
        <v>0</v>
      </c>
      <c r="BG307" s="169">
        <f>IF(N307="zákl. prenesená",J307,0)</f>
        <v>0</v>
      </c>
      <c r="BH307" s="169">
        <f>IF(N307="zníž. prenesená",J307,0)</f>
        <v>0</v>
      </c>
      <c r="BI307" s="169">
        <f>IF(N307="nulová",J307,0)</f>
        <v>0</v>
      </c>
      <c r="BJ307" s="17" t="s">
        <v>86</v>
      </c>
      <c r="BK307" s="169">
        <f>ROUND(I307*H307,2)</f>
        <v>0</v>
      </c>
      <c r="BL307" s="17" t="s">
        <v>214</v>
      </c>
      <c r="BM307" s="168" t="s">
        <v>1671</v>
      </c>
    </row>
    <row r="308" spans="1:65" s="13" customFormat="1" ht="11.25">
      <c r="B308" s="187"/>
      <c r="D308" s="188" t="s">
        <v>683</v>
      </c>
      <c r="E308" s="189" t="s">
        <v>1</v>
      </c>
      <c r="F308" s="190" t="s">
        <v>1596</v>
      </c>
      <c r="H308" s="189" t="s">
        <v>1</v>
      </c>
      <c r="I308" s="191"/>
      <c r="L308" s="187"/>
      <c r="M308" s="192"/>
      <c r="N308" s="193"/>
      <c r="O308" s="193"/>
      <c r="P308" s="193"/>
      <c r="Q308" s="193"/>
      <c r="R308" s="193"/>
      <c r="S308" s="193"/>
      <c r="T308" s="194"/>
      <c r="AT308" s="189" t="s">
        <v>683</v>
      </c>
      <c r="AU308" s="189" t="s">
        <v>86</v>
      </c>
      <c r="AV308" s="13" t="s">
        <v>80</v>
      </c>
      <c r="AW308" s="13" t="s">
        <v>29</v>
      </c>
      <c r="AX308" s="13" t="s">
        <v>73</v>
      </c>
      <c r="AY308" s="189" t="s">
        <v>189</v>
      </c>
    </row>
    <row r="309" spans="1:65" s="14" customFormat="1" ht="11.25">
      <c r="B309" s="195"/>
      <c r="D309" s="188" t="s">
        <v>683</v>
      </c>
      <c r="E309" s="196" t="s">
        <v>1</v>
      </c>
      <c r="F309" s="197" t="s">
        <v>7</v>
      </c>
      <c r="H309" s="198">
        <v>20</v>
      </c>
      <c r="I309" s="199"/>
      <c r="L309" s="195"/>
      <c r="M309" s="200"/>
      <c r="N309" s="201"/>
      <c r="O309" s="201"/>
      <c r="P309" s="201"/>
      <c r="Q309" s="201"/>
      <c r="R309" s="201"/>
      <c r="S309" s="201"/>
      <c r="T309" s="202"/>
      <c r="AT309" s="196" t="s">
        <v>683</v>
      </c>
      <c r="AU309" s="196" t="s">
        <v>86</v>
      </c>
      <c r="AV309" s="14" t="s">
        <v>86</v>
      </c>
      <c r="AW309" s="14" t="s">
        <v>29</v>
      </c>
      <c r="AX309" s="14" t="s">
        <v>73</v>
      </c>
      <c r="AY309" s="196" t="s">
        <v>189</v>
      </c>
    </row>
    <row r="310" spans="1:65" s="13" customFormat="1" ht="11.25">
      <c r="B310" s="187"/>
      <c r="D310" s="188" t="s">
        <v>683</v>
      </c>
      <c r="E310" s="189" t="s">
        <v>1</v>
      </c>
      <c r="F310" s="190" t="s">
        <v>1600</v>
      </c>
      <c r="H310" s="189" t="s">
        <v>1</v>
      </c>
      <c r="I310" s="191"/>
      <c r="L310" s="187"/>
      <c r="M310" s="192"/>
      <c r="N310" s="193"/>
      <c r="O310" s="193"/>
      <c r="P310" s="193"/>
      <c r="Q310" s="193"/>
      <c r="R310" s="193"/>
      <c r="S310" s="193"/>
      <c r="T310" s="194"/>
      <c r="AT310" s="189" t="s">
        <v>683</v>
      </c>
      <c r="AU310" s="189" t="s">
        <v>86</v>
      </c>
      <c r="AV310" s="13" t="s">
        <v>80</v>
      </c>
      <c r="AW310" s="13" t="s">
        <v>29</v>
      </c>
      <c r="AX310" s="13" t="s">
        <v>73</v>
      </c>
      <c r="AY310" s="189" t="s">
        <v>189</v>
      </c>
    </row>
    <row r="311" spans="1:65" s="14" customFormat="1" ht="11.25">
      <c r="B311" s="195"/>
      <c r="D311" s="188" t="s">
        <v>683</v>
      </c>
      <c r="E311" s="196" t="s">
        <v>1</v>
      </c>
      <c r="F311" s="197" t="s">
        <v>80</v>
      </c>
      <c r="H311" s="198">
        <v>1</v>
      </c>
      <c r="I311" s="199"/>
      <c r="L311" s="195"/>
      <c r="M311" s="200"/>
      <c r="N311" s="201"/>
      <c r="O311" s="201"/>
      <c r="P311" s="201"/>
      <c r="Q311" s="201"/>
      <c r="R311" s="201"/>
      <c r="S311" s="201"/>
      <c r="T311" s="202"/>
      <c r="AT311" s="196" t="s">
        <v>683</v>
      </c>
      <c r="AU311" s="196" t="s">
        <v>86</v>
      </c>
      <c r="AV311" s="14" t="s">
        <v>86</v>
      </c>
      <c r="AW311" s="14" t="s">
        <v>29</v>
      </c>
      <c r="AX311" s="14" t="s">
        <v>73</v>
      </c>
      <c r="AY311" s="196" t="s">
        <v>189</v>
      </c>
    </row>
    <row r="312" spans="1:65" s="13" customFormat="1" ht="11.25">
      <c r="B312" s="187"/>
      <c r="D312" s="188" t="s">
        <v>683</v>
      </c>
      <c r="E312" s="189" t="s">
        <v>1</v>
      </c>
      <c r="F312" s="190" t="s">
        <v>1672</v>
      </c>
      <c r="H312" s="189" t="s">
        <v>1</v>
      </c>
      <c r="I312" s="191"/>
      <c r="L312" s="187"/>
      <c r="M312" s="192"/>
      <c r="N312" s="193"/>
      <c r="O312" s="193"/>
      <c r="P312" s="193"/>
      <c r="Q312" s="193"/>
      <c r="R312" s="193"/>
      <c r="S312" s="193"/>
      <c r="T312" s="194"/>
      <c r="AT312" s="189" t="s">
        <v>683</v>
      </c>
      <c r="AU312" s="189" t="s">
        <v>86</v>
      </c>
      <c r="AV312" s="13" t="s">
        <v>80</v>
      </c>
      <c r="AW312" s="13" t="s">
        <v>29</v>
      </c>
      <c r="AX312" s="13" t="s">
        <v>73</v>
      </c>
      <c r="AY312" s="189" t="s">
        <v>189</v>
      </c>
    </row>
    <row r="313" spans="1:65" s="14" customFormat="1" ht="11.25">
      <c r="B313" s="195"/>
      <c r="D313" s="188" t="s">
        <v>683</v>
      </c>
      <c r="E313" s="196" t="s">
        <v>1</v>
      </c>
      <c r="F313" s="197" t="s">
        <v>1673</v>
      </c>
      <c r="H313" s="198">
        <v>3</v>
      </c>
      <c r="I313" s="199"/>
      <c r="L313" s="195"/>
      <c r="M313" s="200"/>
      <c r="N313" s="201"/>
      <c r="O313" s="201"/>
      <c r="P313" s="201"/>
      <c r="Q313" s="201"/>
      <c r="R313" s="201"/>
      <c r="S313" s="201"/>
      <c r="T313" s="202"/>
      <c r="AT313" s="196" t="s">
        <v>683</v>
      </c>
      <c r="AU313" s="196" t="s">
        <v>86</v>
      </c>
      <c r="AV313" s="14" t="s">
        <v>86</v>
      </c>
      <c r="AW313" s="14" t="s">
        <v>29</v>
      </c>
      <c r="AX313" s="14" t="s">
        <v>73</v>
      </c>
      <c r="AY313" s="196" t="s">
        <v>189</v>
      </c>
    </row>
    <row r="314" spans="1:65" s="15" customFormat="1" ht="11.25">
      <c r="B314" s="206"/>
      <c r="D314" s="188" t="s">
        <v>683</v>
      </c>
      <c r="E314" s="207" t="s">
        <v>1</v>
      </c>
      <c r="F314" s="208" t="s">
        <v>824</v>
      </c>
      <c r="H314" s="209">
        <v>24</v>
      </c>
      <c r="I314" s="210"/>
      <c r="L314" s="206"/>
      <c r="M314" s="211"/>
      <c r="N314" s="212"/>
      <c r="O314" s="212"/>
      <c r="P314" s="212"/>
      <c r="Q314" s="212"/>
      <c r="R314" s="212"/>
      <c r="S314" s="212"/>
      <c r="T314" s="213"/>
      <c r="AT314" s="207" t="s">
        <v>683</v>
      </c>
      <c r="AU314" s="207" t="s">
        <v>86</v>
      </c>
      <c r="AV314" s="15" t="s">
        <v>130</v>
      </c>
      <c r="AW314" s="15" t="s">
        <v>29</v>
      </c>
      <c r="AX314" s="15" t="s">
        <v>80</v>
      </c>
      <c r="AY314" s="207" t="s">
        <v>189</v>
      </c>
    </row>
    <row r="315" spans="1:65" s="2" customFormat="1" ht="24.2" customHeight="1">
      <c r="A315" s="32"/>
      <c r="B315" s="155"/>
      <c r="C315" s="156" t="s">
        <v>251</v>
      </c>
      <c r="D315" s="156" t="s">
        <v>191</v>
      </c>
      <c r="E315" s="157" t="s">
        <v>1674</v>
      </c>
      <c r="F315" s="158" t="s">
        <v>1675</v>
      </c>
      <c r="G315" s="159" t="s">
        <v>238</v>
      </c>
      <c r="H315" s="160">
        <v>1</v>
      </c>
      <c r="I315" s="161"/>
      <c r="J315" s="162">
        <f>ROUND(I315*H315,2)</f>
        <v>0</v>
      </c>
      <c r="K315" s="163"/>
      <c r="L315" s="33"/>
      <c r="M315" s="164" t="s">
        <v>1</v>
      </c>
      <c r="N315" s="165" t="s">
        <v>39</v>
      </c>
      <c r="O315" s="61"/>
      <c r="P315" s="166">
        <f>O315*H315</f>
        <v>0</v>
      </c>
      <c r="Q315" s="166">
        <v>3.0400000000000002E-4</v>
      </c>
      <c r="R315" s="166">
        <f>Q315*H315</f>
        <v>3.0400000000000002E-4</v>
      </c>
      <c r="S315" s="166">
        <v>0</v>
      </c>
      <c r="T315" s="167">
        <f>S315*H315</f>
        <v>0</v>
      </c>
      <c r="U315" s="32"/>
      <c r="V315" s="32"/>
      <c r="W315" s="32"/>
      <c r="X315" s="32"/>
      <c r="Y315" s="32"/>
      <c r="Z315" s="32"/>
      <c r="AA315" s="32"/>
      <c r="AB315" s="32"/>
      <c r="AC315" s="32"/>
      <c r="AD315" s="32"/>
      <c r="AE315" s="32"/>
      <c r="AR315" s="168" t="s">
        <v>214</v>
      </c>
      <c r="AT315" s="168" t="s">
        <v>191</v>
      </c>
      <c r="AU315" s="168" t="s">
        <v>86</v>
      </c>
      <c r="AY315" s="17" t="s">
        <v>189</v>
      </c>
      <c r="BE315" s="169">
        <f>IF(N315="základná",J315,0)</f>
        <v>0</v>
      </c>
      <c r="BF315" s="169">
        <f>IF(N315="znížená",J315,0)</f>
        <v>0</v>
      </c>
      <c r="BG315" s="169">
        <f>IF(N315="zákl. prenesená",J315,0)</f>
        <v>0</v>
      </c>
      <c r="BH315" s="169">
        <f>IF(N315="zníž. prenesená",J315,0)</f>
        <v>0</v>
      </c>
      <c r="BI315" s="169">
        <f>IF(N315="nulová",J315,0)</f>
        <v>0</v>
      </c>
      <c r="BJ315" s="17" t="s">
        <v>86</v>
      </c>
      <c r="BK315" s="169">
        <f>ROUND(I315*H315,2)</f>
        <v>0</v>
      </c>
      <c r="BL315" s="17" t="s">
        <v>214</v>
      </c>
      <c r="BM315" s="168" t="s">
        <v>1676</v>
      </c>
    </row>
    <row r="316" spans="1:65" s="13" customFormat="1" ht="11.25">
      <c r="B316" s="187"/>
      <c r="D316" s="188" t="s">
        <v>683</v>
      </c>
      <c r="E316" s="189" t="s">
        <v>1</v>
      </c>
      <c r="F316" s="190" t="s">
        <v>1598</v>
      </c>
      <c r="H316" s="189" t="s">
        <v>1</v>
      </c>
      <c r="I316" s="191"/>
      <c r="L316" s="187"/>
      <c r="M316" s="192"/>
      <c r="N316" s="193"/>
      <c r="O316" s="193"/>
      <c r="P316" s="193"/>
      <c r="Q316" s="193"/>
      <c r="R316" s="193"/>
      <c r="S316" s="193"/>
      <c r="T316" s="194"/>
      <c r="AT316" s="189" t="s">
        <v>683</v>
      </c>
      <c r="AU316" s="189" t="s">
        <v>86</v>
      </c>
      <c r="AV316" s="13" t="s">
        <v>80</v>
      </c>
      <c r="AW316" s="13" t="s">
        <v>29</v>
      </c>
      <c r="AX316" s="13" t="s">
        <v>73</v>
      </c>
      <c r="AY316" s="189" t="s">
        <v>189</v>
      </c>
    </row>
    <row r="317" spans="1:65" s="14" customFormat="1" ht="11.25">
      <c r="B317" s="195"/>
      <c r="D317" s="188" t="s">
        <v>683</v>
      </c>
      <c r="E317" s="196" t="s">
        <v>1</v>
      </c>
      <c r="F317" s="197" t="s">
        <v>80</v>
      </c>
      <c r="H317" s="198">
        <v>1</v>
      </c>
      <c r="I317" s="199"/>
      <c r="L317" s="195"/>
      <c r="M317" s="200"/>
      <c r="N317" s="201"/>
      <c r="O317" s="201"/>
      <c r="P317" s="201"/>
      <c r="Q317" s="201"/>
      <c r="R317" s="201"/>
      <c r="S317" s="201"/>
      <c r="T317" s="202"/>
      <c r="AT317" s="196" t="s">
        <v>683</v>
      </c>
      <c r="AU317" s="196" t="s">
        <v>86</v>
      </c>
      <c r="AV317" s="14" t="s">
        <v>86</v>
      </c>
      <c r="AW317" s="14" t="s">
        <v>29</v>
      </c>
      <c r="AX317" s="14" t="s">
        <v>80</v>
      </c>
      <c r="AY317" s="196" t="s">
        <v>189</v>
      </c>
    </row>
    <row r="318" spans="1:65" s="2" customFormat="1" ht="24.2" customHeight="1">
      <c r="A318" s="32"/>
      <c r="B318" s="155"/>
      <c r="C318" s="170" t="s">
        <v>311</v>
      </c>
      <c r="D318" s="170" t="s">
        <v>226</v>
      </c>
      <c r="E318" s="171" t="s">
        <v>1677</v>
      </c>
      <c r="F318" s="172" t="s">
        <v>1678</v>
      </c>
      <c r="G318" s="173" t="s">
        <v>243</v>
      </c>
      <c r="H318" s="174">
        <v>23.4</v>
      </c>
      <c r="I318" s="175"/>
      <c r="J318" s="176">
        <f>ROUND(I318*H318,2)</f>
        <v>0</v>
      </c>
      <c r="K318" s="177"/>
      <c r="L318" s="178"/>
      <c r="M318" s="179" t="s">
        <v>1</v>
      </c>
      <c r="N318" s="180" t="s">
        <v>39</v>
      </c>
      <c r="O318" s="61"/>
      <c r="P318" s="166">
        <f>O318*H318</f>
        <v>0</v>
      </c>
      <c r="Q318" s="166">
        <v>1.14E-3</v>
      </c>
      <c r="R318" s="166">
        <f>Q318*H318</f>
        <v>2.6675999999999998E-2</v>
      </c>
      <c r="S318" s="166">
        <v>0</v>
      </c>
      <c r="T318" s="167">
        <f>S318*H318</f>
        <v>0</v>
      </c>
      <c r="U318" s="32"/>
      <c r="V318" s="32"/>
      <c r="W318" s="32"/>
      <c r="X318" s="32"/>
      <c r="Y318" s="32"/>
      <c r="Z318" s="32"/>
      <c r="AA318" s="32"/>
      <c r="AB318" s="32"/>
      <c r="AC318" s="32"/>
      <c r="AD318" s="32"/>
      <c r="AE318" s="32"/>
      <c r="AR318" s="168" t="s">
        <v>247</v>
      </c>
      <c r="AT318" s="168" t="s">
        <v>226</v>
      </c>
      <c r="AU318" s="168" t="s">
        <v>86</v>
      </c>
      <c r="AY318" s="17" t="s">
        <v>189</v>
      </c>
      <c r="BE318" s="169">
        <f>IF(N318="základná",J318,0)</f>
        <v>0</v>
      </c>
      <c r="BF318" s="169">
        <f>IF(N318="znížená",J318,0)</f>
        <v>0</v>
      </c>
      <c r="BG318" s="169">
        <f>IF(N318="zákl. prenesená",J318,0)</f>
        <v>0</v>
      </c>
      <c r="BH318" s="169">
        <f>IF(N318="zníž. prenesená",J318,0)</f>
        <v>0</v>
      </c>
      <c r="BI318" s="169">
        <f>IF(N318="nulová",J318,0)</f>
        <v>0</v>
      </c>
      <c r="BJ318" s="17" t="s">
        <v>86</v>
      </c>
      <c r="BK318" s="169">
        <f>ROUND(I318*H318,2)</f>
        <v>0</v>
      </c>
      <c r="BL318" s="17" t="s">
        <v>214</v>
      </c>
      <c r="BM318" s="168" t="s">
        <v>1679</v>
      </c>
    </row>
    <row r="319" spans="1:65" s="13" customFormat="1" ht="11.25">
      <c r="B319" s="187"/>
      <c r="D319" s="188" t="s">
        <v>683</v>
      </c>
      <c r="E319" s="189" t="s">
        <v>1</v>
      </c>
      <c r="F319" s="190" t="s">
        <v>1596</v>
      </c>
      <c r="H319" s="189" t="s">
        <v>1</v>
      </c>
      <c r="I319" s="191"/>
      <c r="L319" s="187"/>
      <c r="M319" s="192"/>
      <c r="N319" s="193"/>
      <c r="O319" s="193"/>
      <c r="P319" s="193"/>
      <c r="Q319" s="193"/>
      <c r="R319" s="193"/>
      <c r="S319" s="193"/>
      <c r="T319" s="194"/>
      <c r="AT319" s="189" t="s">
        <v>683</v>
      </c>
      <c r="AU319" s="189" t="s">
        <v>86</v>
      </c>
      <c r="AV319" s="13" t="s">
        <v>80</v>
      </c>
      <c r="AW319" s="13" t="s">
        <v>29</v>
      </c>
      <c r="AX319" s="13" t="s">
        <v>73</v>
      </c>
      <c r="AY319" s="189" t="s">
        <v>189</v>
      </c>
    </row>
    <row r="320" spans="1:65" s="14" customFormat="1" ht="11.25">
      <c r="B320" s="195"/>
      <c r="D320" s="188" t="s">
        <v>683</v>
      </c>
      <c r="E320" s="196" t="s">
        <v>1</v>
      </c>
      <c r="F320" s="197" t="s">
        <v>1680</v>
      </c>
      <c r="H320" s="198">
        <v>18</v>
      </c>
      <c r="I320" s="199"/>
      <c r="L320" s="195"/>
      <c r="M320" s="200"/>
      <c r="N320" s="201"/>
      <c r="O320" s="201"/>
      <c r="P320" s="201"/>
      <c r="Q320" s="201"/>
      <c r="R320" s="201"/>
      <c r="S320" s="201"/>
      <c r="T320" s="202"/>
      <c r="AT320" s="196" t="s">
        <v>683</v>
      </c>
      <c r="AU320" s="196" t="s">
        <v>86</v>
      </c>
      <c r="AV320" s="14" t="s">
        <v>86</v>
      </c>
      <c r="AW320" s="14" t="s">
        <v>29</v>
      </c>
      <c r="AX320" s="14" t="s">
        <v>73</v>
      </c>
      <c r="AY320" s="196" t="s">
        <v>189</v>
      </c>
    </row>
    <row r="321" spans="1:65" s="13" customFormat="1" ht="11.25">
      <c r="B321" s="187"/>
      <c r="D321" s="188" t="s">
        <v>683</v>
      </c>
      <c r="E321" s="189" t="s">
        <v>1</v>
      </c>
      <c r="F321" s="190" t="s">
        <v>1598</v>
      </c>
      <c r="H321" s="189" t="s">
        <v>1</v>
      </c>
      <c r="I321" s="191"/>
      <c r="L321" s="187"/>
      <c r="M321" s="192"/>
      <c r="N321" s="193"/>
      <c r="O321" s="193"/>
      <c r="P321" s="193"/>
      <c r="Q321" s="193"/>
      <c r="R321" s="193"/>
      <c r="S321" s="193"/>
      <c r="T321" s="194"/>
      <c r="AT321" s="189" t="s">
        <v>683</v>
      </c>
      <c r="AU321" s="189" t="s">
        <v>86</v>
      </c>
      <c r="AV321" s="13" t="s">
        <v>80</v>
      </c>
      <c r="AW321" s="13" t="s">
        <v>29</v>
      </c>
      <c r="AX321" s="13" t="s">
        <v>73</v>
      </c>
      <c r="AY321" s="189" t="s">
        <v>189</v>
      </c>
    </row>
    <row r="322" spans="1:65" s="14" customFormat="1" ht="11.25">
      <c r="B322" s="195"/>
      <c r="D322" s="188" t="s">
        <v>683</v>
      </c>
      <c r="E322" s="196" t="s">
        <v>1</v>
      </c>
      <c r="F322" s="197" t="s">
        <v>1681</v>
      </c>
      <c r="H322" s="198">
        <v>1.8</v>
      </c>
      <c r="I322" s="199"/>
      <c r="L322" s="195"/>
      <c r="M322" s="200"/>
      <c r="N322" s="201"/>
      <c r="O322" s="201"/>
      <c r="P322" s="201"/>
      <c r="Q322" s="201"/>
      <c r="R322" s="201"/>
      <c r="S322" s="201"/>
      <c r="T322" s="202"/>
      <c r="AT322" s="196" t="s">
        <v>683</v>
      </c>
      <c r="AU322" s="196" t="s">
        <v>86</v>
      </c>
      <c r="AV322" s="14" t="s">
        <v>86</v>
      </c>
      <c r="AW322" s="14" t="s">
        <v>29</v>
      </c>
      <c r="AX322" s="14" t="s">
        <v>73</v>
      </c>
      <c r="AY322" s="196" t="s">
        <v>189</v>
      </c>
    </row>
    <row r="323" spans="1:65" s="13" customFormat="1" ht="11.25">
      <c r="B323" s="187"/>
      <c r="D323" s="188" t="s">
        <v>683</v>
      </c>
      <c r="E323" s="189" t="s">
        <v>1</v>
      </c>
      <c r="F323" s="190" t="s">
        <v>1600</v>
      </c>
      <c r="H323" s="189" t="s">
        <v>1</v>
      </c>
      <c r="I323" s="191"/>
      <c r="L323" s="187"/>
      <c r="M323" s="192"/>
      <c r="N323" s="193"/>
      <c r="O323" s="193"/>
      <c r="P323" s="193"/>
      <c r="Q323" s="193"/>
      <c r="R323" s="193"/>
      <c r="S323" s="193"/>
      <c r="T323" s="194"/>
      <c r="AT323" s="189" t="s">
        <v>683</v>
      </c>
      <c r="AU323" s="189" t="s">
        <v>86</v>
      </c>
      <c r="AV323" s="13" t="s">
        <v>80</v>
      </c>
      <c r="AW323" s="13" t="s">
        <v>29</v>
      </c>
      <c r="AX323" s="13" t="s">
        <v>73</v>
      </c>
      <c r="AY323" s="189" t="s">
        <v>189</v>
      </c>
    </row>
    <row r="324" spans="1:65" s="14" customFormat="1" ht="11.25">
      <c r="B324" s="195"/>
      <c r="D324" s="188" t="s">
        <v>683</v>
      </c>
      <c r="E324" s="196" t="s">
        <v>1</v>
      </c>
      <c r="F324" s="197" t="s">
        <v>1682</v>
      </c>
      <c r="H324" s="198">
        <v>0.9</v>
      </c>
      <c r="I324" s="199"/>
      <c r="L324" s="195"/>
      <c r="M324" s="200"/>
      <c r="N324" s="201"/>
      <c r="O324" s="201"/>
      <c r="P324" s="201"/>
      <c r="Q324" s="201"/>
      <c r="R324" s="201"/>
      <c r="S324" s="201"/>
      <c r="T324" s="202"/>
      <c r="AT324" s="196" t="s">
        <v>683</v>
      </c>
      <c r="AU324" s="196" t="s">
        <v>86</v>
      </c>
      <c r="AV324" s="14" t="s">
        <v>86</v>
      </c>
      <c r="AW324" s="14" t="s">
        <v>29</v>
      </c>
      <c r="AX324" s="14" t="s">
        <v>73</v>
      </c>
      <c r="AY324" s="196" t="s">
        <v>189</v>
      </c>
    </row>
    <row r="325" spans="1:65" s="13" customFormat="1" ht="11.25">
      <c r="B325" s="187"/>
      <c r="D325" s="188" t="s">
        <v>683</v>
      </c>
      <c r="E325" s="189" t="s">
        <v>1</v>
      </c>
      <c r="F325" s="190" t="s">
        <v>1672</v>
      </c>
      <c r="H325" s="189" t="s">
        <v>1</v>
      </c>
      <c r="I325" s="191"/>
      <c r="L325" s="187"/>
      <c r="M325" s="192"/>
      <c r="N325" s="193"/>
      <c r="O325" s="193"/>
      <c r="P325" s="193"/>
      <c r="Q325" s="193"/>
      <c r="R325" s="193"/>
      <c r="S325" s="193"/>
      <c r="T325" s="194"/>
      <c r="AT325" s="189" t="s">
        <v>683</v>
      </c>
      <c r="AU325" s="189" t="s">
        <v>86</v>
      </c>
      <c r="AV325" s="13" t="s">
        <v>80</v>
      </c>
      <c r="AW325" s="13" t="s">
        <v>29</v>
      </c>
      <c r="AX325" s="13" t="s">
        <v>73</v>
      </c>
      <c r="AY325" s="189" t="s">
        <v>189</v>
      </c>
    </row>
    <row r="326" spans="1:65" s="14" customFormat="1" ht="11.25">
      <c r="B326" s="195"/>
      <c r="D326" s="188" t="s">
        <v>683</v>
      </c>
      <c r="E326" s="196" t="s">
        <v>1</v>
      </c>
      <c r="F326" s="197" t="s">
        <v>1683</v>
      </c>
      <c r="H326" s="198">
        <v>2.7</v>
      </c>
      <c r="I326" s="199"/>
      <c r="L326" s="195"/>
      <c r="M326" s="200"/>
      <c r="N326" s="201"/>
      <c r="O326" s="201"/>
      <c r="P326" s="201"/>
      <c r="Q326" s="201"/>
      <c r="R326" s="201"/>
      <c r="S326" s="201"/>
      <c r="T326" s="202"/>
      <c r="AT326" s="196" t="s">
        <v>683</v>
      </c>
      <c r="AU326" s="196" t="s">
        <v>86</v>
      </c>
      <c r="AV326" s="14" t="s">
        <v>86</v>
      </c>
      <c r="AW326" s="14" t="s">
        <v>29</v>
      </c>
      <c r="AX326" s="14" t="s">
        <v>73</v>
      </c>
      <c r="AY326" s="196" t="s">
        <v>189</v>
      </c>
    </row>
    <row r="327" spans="1:65" s="15" customFormat="1" ht="11.25">
      <c r="B327" s="206"/>
      <c r="D327" s="188" t="s">
        <v>683</v>
      </c>
      <c r="E327" s="207" t="s">
        <v>1</v>
      </c>
      <c r="F327" s="208" t="s">
        <v>824</v>
      </c>
      <c r="H327" s="209">
        <v>23.4</v>
      </c>
      <c r="I327" s="210"/>
      <c r="L327" s="206"/>
      <c r="M327" s="211"/>
      <c r="N327" s="212"/>
      <c r="O327" s="212"/>
      <c r="P327" s="212"/>
      <c r="Q327" s="212"/>
      <c r="R327" s="212"/>
      <c r="S327" s="212"/>
      <c r="T327" s="213"/>
      <c r="AT327" s="207" t="s">
        <v>683</v>
      </c>
      <c r="AU327" s="207" t="s">
        <v>86</v>
      </c>
      <c r="AV327" s="15" t="s">
        <v>130</v>
      </c>
      <c r="AW327" s="15" t="s">
        <v>29</v>
      </c>
      <c r="AX327" s="15" t="s">
        <v>80</v>
      </c>
      <c r="AY327" s="207" t="s">
        <v>189</v>
      </c>
    </row>
    <row r="328" spans="1:65" s="2" customFormat="1" ht="24.2" customHeight="1">
      <c r="A328" s="32"/>
      <c r="B328" s="155"/>
      <c r="C328" s="156" t="s">
        <v>254</v>
      </c>
      <c r="D328" s="156" t="s">
        <v>191</v>
      </c>
      <c r="E328" s="157" t="s">
        <v>1388</v>
      </c>
      <c r="F328" s="158" t="s">
        <v>1389</v>
      </c>
      <c r="G328" s="159" t="s">
        <v>218</v>
      </c>
      <c r="H328" s="160">
        <v>2.6030000000000002</v>
      </c>
      <c r="I328" s="161"/>
      <c r="J328" s="162">
        <f>ROUND(I328*H328,2)</f>
        <v>0</v>
      </c>
      <c r="K328" s="163"/>
      <c r="L328" s="33"/>
      <c r="M328" s="164" t="s">
        <v>1</v>
      </c>
      <c r="N328" s="165" t="s">
        <v>39</v>
      </c>
      <c r="O328" s="61"/>
      <c r="P328" s="166">
        <f>O328*H328</f>
        <v>0</v>
      </c>
      <c r="Q328" s="166">
        <v>0</v>
      </c>
      <c r="R328" s="166">
        <f>Q328*H328</f>
        <v>0</v>
      </c>
      <c r="S328" s="166">
        <v>0</v>
      </c>
      <c r="T328" s="167">
        <f>S328*H328</f>
        <v>0</v>
      </c>
      <c r="U328" s="32"/>
      <c r="V328" s="32"/>
      <c r="W328" s="32"/>
      <c r="X328" s="32"/>
      <c r="Y328" s="32"/>
      <c r="Z328" s="32"/>
      <c r="AA328" s="32"/>
      <c r="AB328" s="32"/>
      <c r="AC328" s="32"/>
      <c r="AD328" s="32"/>
      <c r="AE328" s="32"/>
      <c r="AR328" s="168" t="s">
        <v>214</v>
      </c>
      <c r="AT328" s="168" t="s">
        <v>191</v>
      </c>
      <c r="AU328" s="168" t="s">
        <v>86</v>
      </c>
      <c r="AY328" s="17" t="s">
        <v>189</v>
      </c>
      <c r="BE328" s="169">
        <f>IF(N328="základná",J328,0)</f>
        <v>0</v>
      </c>
      <c r="BF328" s="169">
        <f>IF(N328="znížená",J328,0)</f>
        <v>0</v>
      </c>
      <c r="BG328" s="169">
        <f>IF(N328="zákl. prenesená",J328,0)</f>
        <v>0</v>
      </c>
      <c r="BH328" s="169">
        <f>IF(N328="zníž. prenesená",J328,0)</f>
        <v>0</v>
      </c>
      <c r="BI328" s="169">
        <f>IF(N328="nulová",J328,0)</f>
        <v>0</v>
      </c>
      <c r="BJ328" s="17" t="s">
        <v>86</v>
      </c>
      <c r="BK328" s="169">
        <f>ROUND(I328*H328,2)</f>
        <v>0</v>
      </c>
      <c r="BL328" s="17" t="s">
        <v>214</v>
      </c>
      <c r="BM328" s="168" t="s">
        <v>1684</v>
      </c>
    </row>
    <row r="329" spans="1:65" s="12" customFormat="1" ht="22.9" customHeight="1">
      <c r="B329" s="142"/>
      <c r="D329" s="143" t="s">
        <v>72</v>
      </c>
      <c r="E329" s="153" t="s">
        <v>1391</v>
      </c>
      <c r="F329" s="153" t="s">
        <v>1392</v>
      </c>
      <c r="I329" s="145"/>
      <c r="J329" s="154">
        <f>BK329</f>
        <v>0</v>
      </c>
      <c r="L329" s="142"/>
      <c r="M329" s="147"/>
      <c r="N329" s="148"/>
      <c r="O329" s="148"/>
      <c r="P329" s="149">
        <f>SUM(P330:P409)</f>
        <v>0</v>
      </c>
      <c r="Q329" s="148"/>
      <c r="R329" s="149">
        <f>SUM(R330:R409)</f>
        <v>3.51218305</v>
      </c>
      <c r="S329" s="148"/>
      <c r="T329" s="150">
        <f>SUM(T330:T409)</f>
        <v>0</v>
      </c>
      <c r="AR329" s="143" t="s">
        <v>86</v>
      </c>
      <c r="AT329" s="151" t="s">
        <v>72</v>
      </c>
      <c r="AU329" s="151" t="s">
        <v>80</v>
      </c>
      <c r="AY329" s="143" t="s">
        <v>189</v>
      </c>
      <c r="BK329" s="152">
        <f>SUM(BK330:BK409)</f>
        <v>0</v>
      </c>
    </row>
    <row r="330" spans="1:65" s="2" customFormat="1" ht="55.5" customHeight="1">
      <c r="A330" s="32"/>
      <c r="B330" s="155"/>
      <c r="C330" s="156" t="s">
        <v>318</v>
      </c>
      <c r="D330" s="156" t="s">
        <v>191</v>
      </c>
      <c r="E330" s="157" t="s">
        <v>1685</v>
      </c>
      <c r="F330" s="158" t="s">
        <v>1686</v>
      </c>
      <c r="G330" s="159" t="s">
        <v>373</v>
      </c>
      <c r="H330" s="160">
        <v>80.75</v>
      </c>
      <c r="I330" s="161"/>
      <c r="J330" s="162">
        <f>ROUND(I330*H330,2)</f>
        <v>0</v>
      </c>
      <c r="K330" s="163"/>
      <c r="L330" s="33"/>
      <c r="M330" s="164" t="s">
        <v>1</v>
      </c>
      <c r="N330" s="165" t="s">
        <v>39</v>
      </c>
      <c r="O330" s="61"/>
      <c r="P330" s="166">
        <f>O330*H330</f>
        <v>0</v>
      </c>
      <c r="Q330" s="166">
        <v>0.04</v>
      </c>
      <c r="R330" s="166">
        <f>Q330*H330</f>
        <v>3.23</v>
      </c>
      <c r="S330" s="166">
        <v>0</v>
      </c>
      <c r="T330" s="167">
        <f>S330*H330</f>
        <v>0</v>
      </c>
      <c r="U330" s="32"/>
      <c r="V330" s="32"/>
      <c r="W330" s="32"/>
      <c r="X330" s="32"/>
      <c r="Y330" s="32"/>
      <c r="Z330" s="32"/>
      <c r="AA330" s="32"/>
      <c r="AB330" s="32"/>
      <c r="AC330" s="32"/>
      <c r="AD330" s="32"/>
      <c r="AE330" s="32"/>
      <c r="AR330" s="168" t="s">
        <v>214</v>
      </c>
      <c r="AT330" s="168" t="s">
        <v>191</v>
      </c>
      <c r="AU330" s="168" t="s">
        <v>86</v>
      </c>
      <c r="AY330" s="17" t="s">
        <v>189</v>
      </c>
      <c r="BE330" s="169">
        <f>IF(N330="základná",J330,0)</f>
        <v>0</v>
      </c>
      <c r="BF330" s="169">
        <f>IF(N330="znížená",J330,0)</f>
        <v>0</v>
      </c>
      <c r="BG330" s="169">
        <f>IF(N330="zákl. prenesená",J330,0)</f>
        <v>0</v>
      </c>
      <c r="BH330" s="169">
        <f>IF(N330="zníž. prenesená",J330,0)</f>
        <v>0</v>
      </c>
      <c r="BI330" s="169">
        <f>IF(N330="nulová",J330,0)</f>
        <v>0</v>
      </c>
      <c r="BJ330" s="17" t="s">
        <v>86</v>
      </c>
      <c r="BK330" s="169">
        <f>ROUND(I330*H330,2)</f>
        <v>0</v>
      </c>
      <c r="BL330" s="17" t="s">
        <v>214</v>
      </c>
      <c r="BM330" s="168" t="s">
        <v>1687</v>
      </c>
    </row>
    <row r="331" spans="1:65" s="13" customFormat="1" ht="11.25">
      <c r="B331" s="187"/>
      <c r="D331" s="188" t="s">
        <v>683</v>
      </c>
      <c r="E331" s="189" t="s">
        <v>1</v>
      </c>
      <c r="F331" s="190" t="s">
        <v>1688</v>
      </c>
      <c r="H331" s="189" t="s">
        <v>1</v>
      </c>
      <c r="I331" s="191"/>
      <c r="L331" s="187"/>
      <c r="M331" s="192"/>
      <c r="N331" s="193"/>
      <c r="O331" s="193"/>
      <c r="P331" s="193"/>
      <c r="Q331" s="193"/>
      <c r="R331" s="193"/>
      <c r="S331" s="193"/>
      <c r="T331" s="194"/>
      <c r="AT331" s="189" t="s">
        <v>683</v>
      </c>
      <c r="AU331" s="189" t="s">
        <v>86</v>
      </c>
      <c r="AV331" s="13" t="s">
        <v>80</v>
      </c>
      <c r="AW331" s="13" t="s">
        <v>29</v>
      </c>
      <c r="AX331" s="13" t="s">
        <v>73</v>
      </c>
      <c r="AY331" s="189" t="s">
        <v>189</v>
      </c>
    </row>
    <row r="332" spans="1:65" s="14" customFormat="1" ht="11.25">
      <c r="B332" s="195"/>
      <c r="D332" s="188" t="s">
        <v>683</v>
      </c>
      <c r="E332" s="196" t="s">
        <v>1</v>
      </c>
      <c r="F332" s="197" t="s">
        <v>1689</v>
      </c>
      <c r="H332" s="198">
        <v>13.6</v>
      </c>
      <c r="I332" s="199"/>
      <c r="L332" s="195"/>
      <c r="M332" s="200"/>
      <c r="N332" s="201"/>
      <c r="O332" s="201"/>
      <c r="P332" s="201"/>
      <c r="Q332" s="201"/>
      <c r="R332" s="201"/>
      <c r="S332" s="201"/>
      <c r="T332" s="202"/>
      <c r="AT332" s="196" t="s">
        <v>683</v>
      </c>
      <c r="AU332" s="196" t="s">
        <v>86</v>
      </c>
      <c r="AV332" s="14" t="s">
        <v>86</v>
      </c>
      <c r="AW332" s="14" t="s">
        <v>29</v>
      </c>
      <c r="AX332" s="14" t="s">
        <v>73</v>
      </c>
      <c r="AY332" s="196" t="s">
        <v>189</v>
      </c>
    </row>
    <row r="333" spans="1:65" s="13" customFormat="1" ht="11.25">
      <c r="B333" s="187"/>
      <c r="D333" s="188" t="s">
        <v>683</v>
      </c>
      <c r="E333" s="189" t="s">
        <v>1</v>
      </c>
      <c r="F333" s="190" t="s">
        <v>1690</v>
      </c>
      <c r="H333" s="189" t="s">
        <v>1</v>
      </c>
      <c r="I333" s="191"/>
      <c r="L333" s="187"/>
      <c r="M333" s="192"/>
      <c r="N333" s="193"/>
      <c r="O333" s="193"/>
      <c r="P333" s="193"/>
      <c r="Q333" s="193"/>
      <c r="R333" s="193"/>
      <c r="S333" s="193"/>
      <c r="T333" s="194"/>
      <c r="AT333" s="189" t="s">
        <v>683</v>
      </c>
      <c r="AU333" s="189" t="s">
        <v>86</v>
      </c>
      <c r="AV333" s="13" t="s">
        <v>80</v>
      </c>
      <c r="AW333" s="13" t="s">
        <v>29</v>
      </c>
      <c r="AX333" s="13" t="s">
        <v>73</v>
      </c>
      <c r="AY333" s="189" t="s">
        <v>189</v>
      </c>
    </row>
    <row r="334" spans="1:65" s="14" customFormat="1" ht="11.25">
      <c r="B334" s="195"/>
      <c r="D334" s="188" t="s">
        <v>683</v>
      </c>
      <c r="E334" s="196" t="s">
        <v>1</v>
      </c>
      <c r="F334" s="197" t="s">
        <v>1691</v>
      </c>
      <c r="H334" s="198">
        <v>26.32</v>
      </c>
      <c r="I334" s="199"/>
      <c r="L334" s="195"/>
      <c r="M334" s="200"/>
      <c r="N334" s="201"/>
      <c r="O334" s="201"/>
      <c r="P334" s="201"/>
      <c r="Q334" s="201"/>
      <c r="R334" s="201"/>
      <c r="S334" s="201"/>
      <c r="T334" s="202"/>
      <c r="AT334" s="196" t="s">
        <v>683</v>
      </c>
      <c r="AU334" s="196" t="s">
        <v>86</v>
      </c>
      <c r="AV334" s="14" t="s">
        <v>86</v>
      </c>
      <c r="AW334" s="14" t="s">
        <v>29</v>
      </c>
      <c r="AX334" s="14" t="s">
        <v>73</v>
      </c>
      <c r="AY334" s="196" t="s">
        <v>189</v>
      </c>
    </row>
    <row r="335" spans="1:65" s="13" customFormat="1" ht="11.25">
      <c r="B335" s="187"/>
      <c r="D335" s="188" t="s">
        <v>683</v>
      </c>
      <c r="E335" s="189" t="s">
        <v>1</v>
      </c>
      <c r="F335" s="190" t="s">
        <v>1692</v>
      </c>
      <c r="H335" s="189" t="s">
        <v>1</v>
      </c>
      <c r="I335" s="191"/>
      <c r="L335" s="187"/>
      <c r="M335" s="192"/>
      <c r="N335" s="193"/>
      <c r="O335" s="193"/>
      <c r="P335" s="193"/>
      <c r="Q335" s="193"/>
      <c r="R335" s="193"/>
      <c r="S335" s="193"/>
      <c r="T335" s="194"/>
      <c r="AT335" s="189" t="s">
        <v>683</v>
      </c>
      <c r="AU335" s="189" t="s">
        <v>86</v>
      </c>
      <c r="AV335" s="13" t="s">
        <v>80</v>
      </c>
      <c r="AW335" s="13" t="s">
        <v>29</v>
      </c>
      <c r="AX335" s="13" t="s">
        <v>73</v>
      </c>
      <c r="AY335" s="189" t="s">
        <v>189</v>
      </c>
    </row>
    <row r="336" spans="1:65" s="14" customFormat="1" ht="11.25">
      <c r="B336" s="195"/>
      <c r="D336" s="188" t="s">
        <v>683</v>
      </c>
      <c r="E336" s="196" t="s">
        <v>1</v>
      </c>
      <c r="F336" s="197" t="s">
        <v>1693</v>
      </c>
      <c r="H336" s="198">
        <v>40.83</v>
      </c>
      <c r="I336" s="199"/>
      <c r="L336" s="195"/>
      <c r="M336" s="200"/>
      <c r="N336" s="201"/>
      <c r="O336" s="201"/>
      <c r="P336" s="201"/>
      <c r="Q336" s="201"/>
      <c r="R336" s="201"/>
      <c r="S336" s="201"/>
      <c r="T336" s="202"/>
      <c r="AT336" s="196" t="s">
        <v>683</v>
      </c>
      <c r="AU336" s="196" t="s">
        <v>86</v>
      </c>
      <c r="AV336" s="14" t="s">
        <v>86</v>
      </c>
      <c r="AW336" s="14" t="s">
        <v>29</v>
      </c>
      <c r="AX336" s="14" t="s">
        <v>73</v>
      </c>
      <c r="AY336" s="196" t="s">
        <v>189</v>
      </c>
    </row>
    <row r="337" spans="1:65" s="15" customFormat="1" ht="11.25">
      <c r="B337" s="206"/>
      <c r="D337" s="188" t="s">
        <v>683</v>
      </c>
      <c r="E337" s="207" t="s">
        <v>1</v>
      </c>
      <c r="F337" s="208" t="s">
        <v>824</v>
      </c>
      <c r="H337" s="209">
        <v>80.75</v>
      </c>
      <c r="I337" s="210"/>
      <c r="L337" s="206"/>
      <c r="M337" s="211"/>
      <c r="N337" s="212"/>
      <c r="O337" s="212"/>
      <c r="P337" s="212"/>
      <c r="Q337" s="212"/>
      <c r="R337" s="212"/>
      <c r="S337" s="212"/>
      <c r="T337" s="213"/>
      <c r="AT337" s="207" t="s">
        <v>683</v>
      </c>
      <c r="AU337" s="207" t="s">
        <v>86</v>
      </c>
      <c r="AV337" s="15" t="s">
        <v>130</v>
      </c>
      <c r="AW337" s="15" t="s">
        <v>29</v>
      </c>
      <c r="AX337" s="15" t="s">
        <v>80</v>
      </c>
      <c r="AY337" s="207" t="s">
        <v>189</v>
      </c>
    </row>
    <row r="338" spans="1:65" s="2" customFormat="1" ht="24.2" customHeight="1">
      <c r="A338" s="32"/>
      <c r="B338" s="155"/>
      <c r="C338" s="156" t="s">
        <v>258</v>
      </c>
      <c r="D338" s="156" t="s">
        <v>191</v>
      </c>
      <c r="E338" s="157" t="s">
        <v>1694</v>
      </c>
      <c r="F338" s="158" t="s">
        <v>1695</v>
      </c>
      <c r="G338" s="159" t="s">
        <v>243</v>
      </c>
      <c r="H338" s="160">
        <v>9.1999999999999993</v>
      </c>
      <c r="I338" s="161"/>
      <c r="J338" s="162">
        <f>ROUND(I338*H338,2)</f>
        <v>0</v>
      </c>
      <c r="K338" s="163"/>
      <c r="L338" s="33"/>
      <c r="M338" s="164" t="s">
        <v>1</v>
      </c>
      <c r="N338" s="165" t="s">
        <v>39</v>
      </c>
      <c r="O338" s="61"/>
      <c r="P338" s="166">
        <f>O338*H338</f>
        <v>0</v>
      </c>
      <c r="Q338" s="166">
        <v>4.2000000000000002E-4</v>
      </c>
      <c r="R338" s="166">
        <f>Q338*H338</f>
        <v>3.8639999999999998E-3</v>
      </c>
      <c r="S338" s="166">
        <v>0</v>
      </c>
      <c r="T338" s="167">
        <f>S338*H338</f>
        <v>0</v>
      </c>
      <c r="U338" s="32"/>
      <c r="V338" s="32"/>
      <c r="W338" s="32"/>
      <c r="X338" s="32"/>
      <c r="Y338" s="32"/>
      <c r="Z338" s="32"/>
      <c r="AA338" s="32"/>
      <c r="AB338" s="32"/>
      <c r="AC338" s="32"/>
      <c r="AD338" s="32"/>
      <c r="AE338" s="32"/>
      <c r="AR338" s="168" t="s">
        <v>214</v>
      </c>
      <c r="AT338" s="168" t="s">
        <v>191</v>
      </c>
      <c r="AU338" s="168" t="s">
        <v>86</v>
      </c>
      <c r="AY338" s="17" t="s">
        <v>189</v>
      </c>
      <c r="BE338" s="169">
        <f>IF(N338="základná",J338,0)</f>
        <v>0</v>
      </c>
      <c r="BF338" s="169">
        <f>IF(N338="znížená",J338,0)</f>
        <v>0</v>
      </c>
      <c r="BG338" s="169">
        <f>IF(N338="zákl. prenesená",J338,0)</f>
        <v>0</v>
      </c>
      <c r="BH338" s="169">
        <f>IF(N338="zníž. prenesená",J338,0)</f>
        <v>0</v>
      </c>
      <c r="BI338" s="169">
        <f>IF(N338="nulová",J338,0)</f>
        <v>0</v>
      </c>
      <c r="BJ338" s="17" t="s">
        <v>86</v>
      </c>
      <c r="BK338" s="169">
        <f>ROUND(I338*H338,2)</f>
        <v>0</v>
      </c>
      <c r="BL338" s="17" t="s">
        <v>214</v>
      </c>
      <c r="BM338" s="168" t="s">
        <v>1696</v>
      </c>
    </row>
    <row r="339" spans="1:65" s="13" customFormat="1" ht="11.25">
      <c r="B339" s="187"/>
      <c r="D339" s="188" t="s">
        <v>683</v>
      </c>
      <c r="E339" s="189" t="s">
        <v>1</v>
      </c>
      <c r="F339" s="190" t="s">
        <v>1697</v>
      </c>
      <c r="H339" s="189" t="s">
        <v>1</v>
      </c>
      <c r="I339" s="191"/>
      <c r="L339" s="187"/>
      <c r="M339" s="192"/>
      <c r="N339" s="193"/>
      <c r="O339" s="193"/>
      <c r="P339" s="193"/>
      <c r="Q339" s="193"/>
      <c r="R339" s="193"/>
      <c r="S339" s="193"/>
      <c r="T339" s="194"/>
      <c r="AT339" s="189" t="s">
        <v>683</v>
      </c>
      <c r="AU339" s="189" t="s">
        <v>86</v>
      </c>
      <c r="AV339" s="13" t="s">
        <v>80</v>
      </c>
      <c r="AW339" s="13" t="s">
        <v>29</v>
      </c>
      <c r="AX339" s="13" t="s">
        <v>73</v>
      </c>
      <c r="AY339" s="189" t="s">
        <v>189</v>
      </c>
    </row>
    <row r="340" spans="1:65" s="14" customFormat="1" ht="11.25">
      <c r="B340" s="195"/>
      <c r="D340" s="188" t="s">
        <v>683</v>
      </c>
      <c r="E340" s="196" t="s">
        <v>1</v>
      </c>
      <c r="F340" s="197" t="s">
        <v>1698</v>
      </c>
      <c r="H340" s="198">
        <v>9.1999999999999993</v>
      </c>
      <c r="I340" s="199"/>
      <c r="L340" s="195"/>
      <c r="M340" s="200"/>
      <c r="N340" s="201"/>
      <c r="O340" s="201"/>
      <c r="P340" s="201"/>
      <c r="Q340" s="201"/>
      <c r="R340" s="201"/>
      <c r="S340" s="201"/>
      <c r="T340" s="202"/>
      <c r="AT340" s="196" t="s">
        <v>683</v>
      </c>
      <c r="AU340" s="196" t="s">
        <v>86</v>
      </c>
      <c r="AV340" s="14" t="s">
        <v>86</v>
      </c>
      <c r="AW340" s="14" t="s">
        <v>29</v>
      </c>
      <c r="AX340" s="14" t="s">
        <v>80</v>
      </c>
      <c r="AY340" s="196" t="s">
        <v>189</v>
      </c>
    </row>
    <row r="341" spans="1:65" s="2" customFormat="1" ht="49.15" customHeight="1">
      <c r="A341" s="32"/>
      <c r="B341" s="155"/>
      <c r="C341" s="170" t="s">
        <v>325</v>
      </c>
      <c r="D341" s="170" t="s">
        <v>226</v>
      </c>
      <c r="E341" s="171" t="s">
        <v>1699</v>
      </c>
      <c r="F341" s="172" t="s">
        <v>1700</v>
      </c>
      <c r="G341" s="173" t="s">
        <v>238</v>
      </c>
      <c r="H341" s="174">
        <v>1</v>
      </c>
      <c r="I341" s="175"/>
      <c r="J341" s="176">
        <f>ROUND(I341*H341,2)</f>
        <v>0</v>
      </c>
      <c r="K341" s="177"/>
      <c r="L341" s="178"/>
      <c r="M341" s="179" t="s">
        <v>1</v>
      </c>
      <c r="N341" s="180" t="s">
        <v>39</v>
      </c>
      <c r="O341" s="61"/>
      <c r="P341" s="166">
        <f>O341*H341</f>
        <v>0</v>
      </c>
      <c r="Q341" s="166">
        <v>0.2016</v>
      </c>
      <c r="R341" s="166">
        <f>Q341*H341</f>
        <v>0.2016</v>
      </c>
      <c r="S341" s="166">
        <v>0</v>
      </c>
      <c r="T341" s="167">
        <f>S341*H341</f>
        <v>0</v>
      </c>
      <c r="U341" s="32"/>
      <c r="V341" s="32"/>
      <c r="W341" s="32"/>
      <c r="X341" s="32"/>
      <c r="Y341" s="32"/>
      <c r="Z341" s="32"/>
      <c r="AA341" s="32"/>
      <c r="AB341" s="32"/>
      <c r="AC341" s="32"/>
      <c r="AD341" s="32"/>
      <c r="AE341" s="32"/>
      <c r="AR341" s="168" t="s">
        <v>247</v>
      </c>
      <c r="AT341" s="168" t="s">
        <v>226</v>
      </c>
      <c r="AU341" s="168" t="s">
        <v>86</v>
      </c>
      <c r="AY341" s="17" t="s">
        <v>189</v>
      </c>
      <c r="BE341" s="169">
        <f>IF(N341="základná",J341,0)</f>
        <v>0</v>
      </c>
      <c r="BF341" s="169">
        <f>IF(N341="znížená",J341,0)</f>
        <v>0</v>
      </c>
      <c r="BG341" s="169">
        <f>IF(N341="zákl. prenesená",J341,0)</f>
        <v>0</v>
      </c>
      <c r="BH341" s="169">
        <f>IF(N341="zníž. prenesená",J341,0)</f>
        <v>0</v>
      </c>
      <c r="BI341" s="169">
        <f>IF(N341="nulová",J341,0)</f>
        <v>0</v>
      </c>
      <c r="BJ341" s="17" t="s">
        <v>86</v>
      </c>
      <c r="BK341" s="169">
        <f>ROUND(I341*H341,2)</f>
        <v>0</v>
      </c>
      <c r="BL341" s="17" t="s">
        <v>214</v>
      </c>
      <c r="BM341" s="168" t="s">
        <v>1701</v>
      </c>
    </row>
    <row r="342" spans="1:65" s="13" customFormat="1" ht="11.25">
      <c r="B342" s="187"/>
      <c r="D342" s="188" t="s">
        <v>683</v>
      </c>
      <c r="E342" s="189" t="s">
        <v>1</v>
      </c>
      <c r="F342" s="190" t="s">
        <v>1702</v>
      </c>
      <c r="H342" s="189" t="s">
        <v>1</v>
      </c>
      <c r="I342" s="191"/>
      <c r="L342" s="187"/>
      <c r="M342" s="192"/>
      <c r="N342" s="193"/>
      <c r="O342" s="193"/>
      <c r="P342" s="193"/>
      <c r="Q342" s="193"/>
      <c r="R342" s="193"/>
      <c r="S342" s="193"/>
      <c r="T342" s="194"/>
      <c r="AT342" s="189" t="s">
        <v>683</v>
      </c>
      <c r="AU342" s="189" t="s">
        <v>86</v>
      </c>
      <c r="AV342" s="13" t="s">
        <v>80</v>
      </c>
      <c r="AW342" s="13" t="s">
        <v>29</v>
      </c>
      <c r="AX342" s="13" t="s">
        <v>73</v>
      </c>
      <c r="AY342" s="189" t="s">
        <v>189</v>
      </c>
    </row>
    <row r="343" spans="1:65" s="14" customFormat="1" ht="11.25">
      <c r="B343" s="195"/>
      <c r="D343" s="188" t="s">
        <v>683</v>
      </c>
      <c r="E343" s="196" t="s">
        <v>1</v>
      </c>
      <c r="F343" s="197" t="s">
        <v>80</v>
      </c>
      <c r="H343" s="198">
        <v>1</v>
      </c>
      <c r="I343" s="199"/>
      <c r="L343" s="195"/>
      <c r="M343" s="200"/>
      <c r="N343" s="201"/>
      <c r="O343" s="201"/>
      <c r="P343" s="201"/>
      <c r="Q343" s="201"/>
      <c r="R343" s="201"/>
      <c r="S343" s="201"/>
      <c r="T343" s="202"/>
      <c r="AT343" s="196" t="s">
        <v>683</v>
      </c>
      <c r="AU343" s="196" t="s">
        <v>86</v>
      </c>
      <c r="AV343" s="14" t="s">
        <v>86</v>
      </c>
      <c r="AW343" s="14" t="s">
        <v>29</v>
      </c>
      <c r="AX343" s="14" t="s">
        <v>80</v>
      </c>
      <c r="AY343" s="196" t="s">
        <v>189</v>
      </c>
    </row>
    <row r="344" spans="1:65" s="2" customFormat="1" ht="24.2" customHeight="1">
      <c r="A344" s="32"/>
      <c r="B344" s="155"/>
      <c r="C344" s="156" t="s">
        <v>261</v>
      </c>
      <c r="D344" s="156" t="s">
        <v>191</v>
      </c>
      <c r="E344" s="157" t="s">
        <v>1703</v>
      </c>
      <c r="F344" s="158" t="s">
        <v>1704</v>
      </c>
      <c r="G344" s="159" t="s">
        <v>373</v>
      </c>
      <c r="H344" s="160">
        <v>30.927</v>
      </c>
      <c r="I344" s="161"/>
      <c r="J344" s="162">
        <f>ROUND(I344*H344,2)</f>
        <v>0</v>
      </c>
      <c r="K344" s="163"/>
      <c r="L344" s="33"/>
      <c r="M344" s="164" t="s">
        <v>1</v>
      </c>
      <c r="N344" s="165" t="s">
        <v>39</v>
      </c>
      <c r="O344" s="61"/>
      <c r="P344" s="166">
        <f>O344*H344</f>
        <v>0</v>
      </c>
      <c r="Q344" s="166">
        <v>0</v>
      </c>
      <c r="R344" s="166">
        <f>Q344*H344</f>
        <v>0</v>
      </c>
      <c r="S344" s="166">
        <v>0</v>
      </c>
      <c r="T344" s="167">
        <f>S344*H344</f>
        <v>0</v>
      </c>
      <c r="U344" s="32"/>
      <c r="V344" s="32"/>
      <c r="W344" s="32"/>
      <c r="X344" s="32"/>
      <c r="Y344" s="32"/>
      <c r="Z344" s="32"/>
      <c r="AA344" s="32"/>
      <c r="AB344" s="32"/>
      <c r="AC344" s="32"/>
      <c r="AD344" s="32"/>
      <c r="AE344" s="32"/>
      <c r="AR344" s="168" t="s">
        <v>214</v>
      </c>
      <c r="AT344" s="168" t="s">
        <v>191</v>
      </c>
      <c r="AU344" s="168" t="s">
        <v>86</v>
      </c>
      <c r="AY344" s="17" t="s">
        <v>189</v>
      </c>
      <c r="BE344" s="169">
        <f>IF(N344="základná",J344,0)</f>
        <v>0</v>
      </c>
      <c r="BF344" s="169">
        <f>IF(N344="znížená",J344,0)</f>
        <v>0</v>
      </c>
      <c r="BG344" s="169">
        <f>IF(N344="zákl. prenesená",J344,0)</f>
        <v>0</v>
      </c>
      <c r="BH344" s="169">
        <f>IF(N344="zníž. prenesená",J344,0)</f>
        <v>0</v>
      </c>
      <c r="BI344" s="169">
        <f>IF(N344="nulová",J344,0)</f>
        <v>0</v>
      </c>
      <c r="BJ344" s="17" t="s">
        <v>86</v>
      </c>
      <c r="BK344" s="169">
        <f>ROUND(I344*H344,2)</f>
        <v>0</v>
      </c>
      <c r="BL344" s="17" t="s">
        <v>214</v>
      </c>
      <c r="BM344" s="168" t="s">
        <v>1705</v>
      </c>
    </row>
    <row r="345" spans="1:65" s="13" customFormat="1" ht="11.25">
      <c r="B345" s="187"/>
      <c r="D345" s="188" t="s">
        <v>683</v>
      </c>
      <c r="E345" s="189" t="s">
        <v>1</v>
      </c>
      <c r="F345" s="190" t="s">
        <v>1596</v>
      </c>
      <c r="H345" s="189" t="s">
        <v>1</v>
      </c>
      <c r="I345" s="191"/>
      <c r="L345" s="187"/>
      <c r="M345" s="192"/>
      <c r="N345" s="193"/>
      <c r="O345" s="193"/>
      <c r="P345" s="193"/>
      <c r="Q345" s="193"/>
      <c r="R345" s="193"/>
      <c r="S345" s="193"/>
      <c r="T345" s="194"/>
      <c r="AT345" s="189" t="s">
        <v>683</v>
      </c>
      <c r="AU345" s="189" t="s">
        <v>86</v>
      </c>
      <c r="AV345" s="13" t="s">
        <v>80</v>
      </c>
      <c r="AW345" s="13" t="s">
        <v>29</v>
      </c>
      <c r="AX345" s="13" t="s">
        <v>73</v>
      </c>
      <c r="AY345" s="189" t="s">
        <v>189</v>
      </c>
    </row>
    <row r="346" spans="1:65" s="14" customFormat="1" ht="11.25">
      <c r="B346" s="195"/>
      <c r="D346" s="188" t="s">
        <v>683</v>
      </c>
      <c r="E346" s="196" t="s">
        <v>1</v>
      </c>
      <c r="F346" s="197" t="s">
        <v>1706</v>
      </c>
      <c r="H346" s="198">
        <v>21</v>
      </c>
      <c r="I346" s="199"/>
      <c r="L346" s="195"/>
      <c r="M346" s="200"/>
      <c r="N346" s="201"/>
      <c r="O346" s="201"/>
      <c r="P346" s="201"/>
      <c r="Q346" s="201"/>
      <c r="R346" s="201"/>
      <c r="S346" s="201"/>
      <c r="T346" s="202"/>
      <c r="AT346" s="196" t="s">
        <v>683</v>
      </c>
      <c r="AU346" s="196" t="s">
        <v>86</v>
      </c>
      <c r="AV346" s="14" t="s">
        <v>86</v>
      </c>
      <c r="AW346" s="14" t="s">
        <v>29</v>
      </c>
      <c r="AX346" s="14" t="s">
        <v>73</v>
      </c>
      <c r="AY346" s="196" t="s">
        <v>189</v>
      </c>
    </row>
    <row r="347" spans="1:65" s="13" customFormat="1" ht="11.25">
      <c r="B347" s="187"/>
      <c r="D347" s="188" t="s">
        <v>683</v>
      </c>
      <c r="E347" s="189" t="s">
        <v>1</v>
      </c>
      <c r="F347" s="190" t="s">
        <v>1598</v>
      </c>
      <c r="H347" s="189" t="s">
        <v>1</v>
      </c>
      <c r="I347" s="191"/>
      <c r="L347" s="187"/>
      <c r="M347" s="192"/>
      <c r="N347" s="193"/>
      <c r="O347" s="193"/>
      <c r="P347" s="193"/>
      <c r="Q347" s="193"/>
      <c r="R347" s="193"/>
      <c r="S347" s="193"/>
      <c r="T347" s="194"/>
      <c r="AT347" s="189" t="s">
        <v>683</v>
      </c>
      <c r="AU347" s="189" t="s">
        <v>86</v>
      </c>
      <c r="AV347" s="13" t="s">
        <v>80</v>
      </c>
      <c r="AW347" s="13" t="s">
        <v>29</v>
      </c>
      <c r="AX347" s="13" t="s">
        <v>73</v>
      </c>
      <c r="AY347" s="189" t="s">
        <v>189</v>
      </c>
    </row>
    <row r="348" spans="1:65" s="14" customFormat="1" ht="11.25">
      <c r="B348" s="195"/>
      <c r="D348" s="188" t="s">
        <v>683</v>
      </c>
      <c r="E348" s="196" t="s">
        <v>1</v>
      </c>
      <c r="F348" s="197" t="s">
        <v>1707</v>
      </c>
      <c r="H348" s="198">
        <v>3.15</v>
      </c>
      <c r="I348" s="199"/>
      <c r="L348" s="195"/>
      <c r="M348" s="200"/>
      <c r="N348" s="201"/>
      <c r="O348" s="201"/>
      <c r="P348" s="201"/>
      <c r="Q348" s="201"/>
      <c r="R348" s="201"/>
      <c r="S348" s="201"/>
      <c r="T348" s="202"/>
      <c r="AT348" s="196" t="s">
        <v>683</v>
      </c>
      <c r="AU348" s="196" t="s">
        <v>86</v>
      </c>
      <c r="AV348" s="14" t="s">
        <v>86</v>
      </c>
      <c r="AW348" s="14" t="s">
        <v>29</v>
      </c>
      <c r="AX348" s="14" t="s">
        <v>73</v>
      </c>
      <c r="AY348" s="196" t="s">
        <v>189</v>
      </c>
    </row>
    <row r="349" spans="1:65" s="13" customFormat="1" ht="11.25">
      <c r="B349" s="187"/>
      <c r="D349" s="188" t="s">
        <v>683</v>
      </c>
      <c r="E349" s="189" t="s">
        <v>1</v>
      </c>
      <c r="F349" s="190" t="s">
        <v>1600</v>
      </c>
      <c r="H349" s="189" t="s">
        <v>1</v>
      </c>
      <c r="I349" s="191"/>
      <c r="L349" s="187"/>
      <c r="M349" s="192"/>
      <c r="N349" s="193"/>
      <c r="O349" s="193"/>
      <c r="P349" s="193"/>
      <c r="Q349" s="193"/>
      <c r="R349" s="193"/>
      <c r="S349" s="193"/>
      <c r="T349" s="194"/>
      <c r="AT349" s="189" t="s">
        <v>683</v>
      </c>
      <c r="AU349" s="189" t="s">
        <v>86</v>
      </c>
      <c r="AV349" s="13" t="s">
        <v>80</v>
      </c>
      <c r="AW349" s="13" t="s">
        <v>29</v>
      </c>
      <c r="AX349" s="13" t="s">
        <v>73</v>
      </c>
      <c r="AY349" s="189" t="s">
        <v>189</v>
      </c>
    </row>
    <row r="350" spans="1:65" s="14" customFormat="1" ht="11.25">
      <c r="B350" s="195"/>
      <c r="D350" s="188" t="s">
        <v>683</v>
      </c>
      <c r="E350" s="196" t="s">
        <v>1</v>
      </c>
      <c r="F350" s="197" t="s">
        <v>1708</v>
      </c>
      <c r="H350" s="198">
        <v>1.53</v>
      </c>
      <c r="I350" s="199"/>
      <c r="L350" s="195"/>
      <c r="M350" s="200"/>
      <c r="N350" s="201"/>
      <c r="O350" s="201"/>
      <c r="P350" s="201"/>
      <c r="Q350" s="201"/>
      <c r="R350" s="201"/>
      <c r="S350" s="201"/>
      <c r="T350" s="202"/>
      <c r="AT350" s="196" t="s">
        <v>683</v>
      </c>
      <c r="AU350" s="196" t="s">
        <v>86</v>
      </c>
      <c r="AV350" s="14" t="s">
        <v>86</v>
      </c>
      <c r="AW350" s="14" t="s">
        <v>29</v>
      </c>
      <c r="AX350" s="14" t="s">
        <v>73</v>
      </c>
      <c r="AY350" s="196" t="s">
        <v>189</v>
      </c>
    </row>
    <row r="351" spans="1:65" s="13" customFormat="1" ht="11.25">
      <c r="B351" s="187"/>
      <c r="D351" s="188" t="s">
        <v>683</v>
      </c>
      <c r="E351" s="189" t="s">
        <v>1</v>
      </c>
      <c r="F351" s="190" t="s">
        <v>1602</v>
      </c>
      <c r="H351" s="189" t="s">
        <v>1</v>
      </c>
      <c r="I351" s="191"/>
      <c r="L351" s="187"/>
      <c r="M351" s="192"/>
      <c r="N351" s="193"/>
      <c r="O351" s="193"/>
      <c r="P351" s="193"/>
      <c r="Q351" s="193"/>
      <c r="R351" s="193"/>
      <c r="S351" s="193"/>
      <c r="T351" s="194"/>
      <c r="AT351" s="189" t="s">
        <v>683</v>
      </c>
      <c r="AU351" s="189" t="s">
        <v>86</v>
      </c>
      <c r="AV351" s="13" t="s">
        <v>80</v>
      </c>
      <c r="AW351" s="13" t="s">
        <v>29</v>
      </c>
      <c r="AX351" s="13" t="s">
        <v>73</v>
      </c>
      <c r="AY351" s="189" t="s">
        <v>189</v>
      </c>
    </row>
    <row r="352" spans="1:65" s="14" customFormat="1" ht="11.25">
      <c r="B352" s="195"/>
      <c r="D352" s="188" t="s">
        <v>683</v>
      </c>
      <c r="E352" s="196" t="s">
        <v>1</v>
      </c>
      <c r="F352" s="197" t="s">
        <v>1709</v>
      </c>
      <c r="H352" s="198">
        <v>1.5569999999999999</v>
      </c>
      <c r="I352" s="199"/>
      <c r="L352" s="195"/>
      <c r="M352" s="200"/>
      <c r="N352" s="201"/>
      <c r="O352" s="201"/>
      <c r="P352" s="201"/>
      <c r="Q352" s="201"/>
      <c r="R352" s="201"/>
      <c r="S352" s="201"/>
      <c r="T352" s="202"/>
      <c r="AT352" s="196" t="s">
        <v>683</v>
      </c>
      <c r="AU352" s="196" t="s">
        <v>86</v>
      </c>
      <c r="AV352" s="14" t="s">
        <v>86</v>
      </c>
      <c r="AW352" s="14" t="s">
        <v>29</v>
      </c>
      <c r="AX352" s="14" t="s">
        <v>73</v>
      </c>
      <c r="AY352" s="196" t="s">
        <v>189</v>
      </c>
    </row>
    <row r="353" spans="1:65" s="13" customFormat="1" ht="11.25">
      <c r="B353" s="187"/>
      <c r="D353" s="188" t="s">
        <v>683</v>
      </c>
      <c r="E353" s="189" t="s">
        <v>1</v>
      </c>
      <c r="F353" s="190" t="s">
        <v>1710</v>
      </c>
      <c r="H353" s="189" t="s">
        <v>1</v>
      </c>
      <c r="I353" s="191"/>
      <c r="L353" s="187"/>
      <c r="M353" s="192"/>
      <c r="N353" s="193"/>
      <c r="O353" s="193"/>
      <c r="P353" s="193"/>
      <c r="Q353" s="193"/>
      <c r="R353" s="193"/>
      <c r="S353" s="193"/>
      <c r="T353" s="194"/>
      <c r="AT353" s="189" t="s">
        <v>683</v>
      </c>
      <c r="AU353" s="189" t="s">
        <v>86</v>
      </c>
      <c r="AV353" s="13" t="s">
        <v>80</v>
      </c>
      <c r="AW353" s="13" t="s">
        <v>29</v>
      </c>
      <c r="AX353" s="13" t="s">
        <v>73</v>
      </c>
      <c r="AY353" s="189" t="s">
        <v>189</v>
      </c>
    </row>
    <row r="354" spans="1:65" s="14" customFormat="1" ht="11.25">
      <c r="B354" s="195"/>
      <c r="D354" s="188" t="s">
        <v>683</v>
      </c>
      <c r="E354" s="196" t="s">
        <v>1</v>
      </c>
      <c r="F354" s="197" t="s">
        <v>1711</v>
      </c>
      <c r="H354" s="198">
        <v>3.06</v>
      </c>
      <c r="I354" s="199"/>
      <c r="L354" s="195"/>
      <c r="M354" s="200"/>
      <c r="N354" s="201"/>
      <c r="O354" s="201"/>
      <c r="P354" s="201"/>
      <c r="Q354" s="201"/>
      <c r="R354" s="201"/>
      <c r="S354" s="201"/>
      <c r="T354" s="202"/>
      <c r="AT354" s="196" t="s">
        <v>683</v>
      </c>
      <c r="AU354" s="196" t="s">
        <v>86</v>
      </c>
      <c r="AV354" s="14" t="s">
        <v>86</v>
      </c>
      <c r="AW354" s="14" t="s">
        <v>29</v>
      </c>
      <c r="AX354" s="14" t="s">
        <v>73</v>
      </c>
      <c r="AY354" s="196" t="s">
        <v>189</v>
      </c>
    </row>
    <row r="355" spans="1:65" s="13" customFormat="1" ht="11.25">
      <c r="B355" s="187"/>
      <c r="D355" s="188" t="s">
        <v>683</v>
      </c>
      <c r="E355" s="189" t="s">
        <v>1</v>
      </c>
      <c r="F355" s="190" t="s">
        <v>1608</v>
      </c>
      <c r="H355" s="189" t="s">
        <v>1</v>
      </c>
      <c r="I355" s="191"/>
      <c r="L355" s="187"/>
      <c r="M355" s="192"/>
      <c r="N355" s="193"/>
      <c r="O355" s="193"/>
      <c r="P355" s="193"/>
      <c r="Q355" s="193"/>
      <c r="R355" s="193"/>
      <c r="S355" s="193"/>
      <c r="T355" s="194"/>
      <c r="AT355" s="189" t="s">
        <v>683</v>
      </c>
      <c r="AU355" s="189" t="s">
        <v>86</v>
      </c>
      <c r="AV355" s="13" t="s">
        <v>80</v>
      </c>
      <c r="AW355" s="13" t="s">
        <v>29</v>
      </c>
      <c r="AX355" s="13" t="s">
        <v>73</v>
      </c>
      <c r="AY355" s="189" t="s">
        <v>189</v>
      </c>
    </row>
    <row r="356" spans="1:65" s="14" customFormat="1" ht="11.25">
      <c r="B356" s="195"/>
      <c r="D356" s="188" t="s">
        <v>683</v>
      </c>
      <c r="E356" s="196" t="s">
        <v>1</v>
      </c>
      <c r="F356" s="197" t="s">
        <v>1712</v>
      </c>
      <c r="H356" s="198">
        <v>0.63</v>
      </c>
      <c r="I356" s="199"/>
      <c r="L356" s="195"/>
      <c r="M356" s="200"/>
      <c r="N356" s="201"/>
      <c r="O356" s="201"/>
      <c r="P356" s="201"/>
      <c r="Q356" s="201"/>
      <c r="R356" s="201"/>
      <c r="S356" s="201"/>
      <c r="T356" s="202"/>
      <c r="AT356" s="196" t="s">
        <v>683</v>
      </c>
      <c r="AU356" s="196" t="s">
        <v>86</v>
      </c>
      <c r="AV356" s="14" t="s">
        <v>86</v>
      </c>
      <c r="AW356" s="14" t="s">
        <v>29</v>
      </c>
      <c r="AX356" s="14" t="s">
        <v>73</v>
      </c>
      <c r="AY356" s="196" t="s">
        <v>189</v>
      </c>
    </row>
    <row r="357" spans="1:65" s="15" customFormat="1" ht="11.25">
      <c r="B357" s="206"/>
      <c r="D357" s="188" t="s">
        <v>683</v>
      </c>
      <c r="E357" s="207" t="s">
        <v>1</v>
      </c>
      <c r="F357" s="208" t="s">
        <v>824</v>
      </c>
      <c r="H357" s="209">
        <v>30.927</v>
      </c>
      <c r="I357" s="210"/>
      <c r="L357" s="206"/>
      <c r="M357" s="211"/>
      <c r="N357" s="212"/>
      <c r="O357" s="212"/>
      <c r="P357" s="212"/>
      <c r="Q357" s="212"/>
      <c r="R357" s="212"/>
      <c r="S357" s="212"/>
      <c r="T357" s="213"/>
      <c r="AT357" s="207" t="s">
        <v>683</v>
      </c>
      <c r="AU357" s="207" t="s">
        <v>86</v>
      </c>
      <c r="AV357" s="15" t="s">
        <v>130</v>
      </c>
      <c r="AW357" s="15" t="s">
        <v>29</v>
      </c>
      <c r="AX357" s="15" t="s">
        <v>80</v>
      </c>
      <c r="AY357" s="207" t="s">
        <v>189</v>
      </c>
    </row>
    <row r="358" spans="1:65" s="2" customFormat="1" ht="24.2" customHeight="1">
      <c r="A358" s="32"/>
      <c r="B358" s="155"/>
      <c r="C358" s="170" t="s">
        <v>332</v>
      </c>
      <c r="D358" s="170" t="s">
        <v>226</v>
      </c>
      <c r="E358" s="171" t="s">
        <v>1713</v>
      </c>
      <c r="F358" s="172" t="s">
        <v>1714</v>
      </c>
      <c r="G358" s="173" t="s">
        <v>373</v>
      </c>
      <c r="H358" s="174">
        <v>30.927</v>
      </c>
      <c r="I358" s="175"/>
      <c r="J358" s="176">
        <f>ROUND(I358*H358,2)</f>
        <v>0</v>
      </c>
      <c r="K358" s="177"/>
      <c r="L358" s="178"/>
      <c r="M358" s="179" t="s">
        <v>1</v>
      </c>
      <c r="N358" s="180" t="s">
        <v>39</v>
      </c>
      <c r="O358" s="61"/>
      <c r="P358" s="166">
        <f>O358*H358</f>
        <v>0</v>
      </c>
      <c r="Q358" s="166">
        <v>1.4999999999999999E-4</v>
      </c>
      <c r="R358" s="166">
        <f>Q358*H358</f>
        <v>4.6390499999999996E-3</v>
      </c>
      <c r="S358" s="166">
        <v>0</v>
      </c>
      <c r="T358" s="167">
        <f>S358*H358</f>
        <v>0</v>
      </c>
      <c r="U358" s="32"/>
      <c r="V358" s="32"/>
      <c r="W358" s="32"/>
      <c r="X358" s="32"/>
      <c r="Y358" s="32"/>
      <c r="Z358" s="32"/>
      <c r="AA358" s="32"/>
      <c r="AB358" s="32"/>
      <c r="AC358" s="32"/>
      <c r="AD358" s="32"/>
      <c r="AE358" s="32"/>
      <c r="AR358" s="168" t="s">
        <v>247</v>
      </c>
      <c r="AT358" s="168" t="s">
        <v>226</v>
      </c>
      <c r="AU358" s="168" t="s">
        <v>86</v>
      </c>
      <c r="AY358" s="17" t="s">
        <v>189</v>
      </c>
      <c r="BE358" s="169">
        <f>IF(N358="základná",J358,0)</f>
        <v>0</v>
      </c>
      <c r="BF358" s="169">
        <f>IF(N358="znížená",J358,0)</f>
        <v>0</v>
      </c>
      <c r="BG358" s="169">
        <f>IF(N358="zákl. prenesená",J358,0)</f>
        <v>0</v>
      </c>
      <c r="BH358" s="169">
        <f>IF(N358="zníž. prenesená",J358,0)</f>
        <v>0</v>
      </c>
      <c r="BI358" s="169">
        <f>IF(N358="nulová",J358,0)</f>
        <v>0</v>
      </c>
      <c r="BJ358" s="17" t="s">
        <v>86</v>
      </c>
      <c r="BK358" s="169">
        <f>ROUND(I358*H358,2)</f>
        <v>0</v>
      </c>
      <c r="BL358" s="17" t="s">
        <v>214</v>
      </c>
      <c r="BM358" s="168" t="s">
        <v>1715</v>
      </c>
    </row>
    <row r="359" spans="1:65" s="2" customFormat="1" ht="24.2" customHeight="1">
      <c r="A359" s="32"/>
      <c r="B359" s="155"/>
      <c r="C359" s="156" t="s">
        <v>265</v>
      </c>
      <c r="D359" s="156" t="s">
        <v>191</v>
      </c>
      <c r="E359" s="157" t="s">
        <v>1716</v>
      </c>
      <c r="F359" s="158" t="s">
        <v>1717</v>
      </c>
      <c r="G359" s="159" t="s">
        <v>238</v>
      </c>
      <c r="H359" s="160">
        <v>20</v>
      </c>
      <c r="I359" s="161"/>
      <c r="J359" s="162">
        <f>ROUND(I359*H359,2)</f>
        <v>0</v>
      </c>
      <c r="K359" s="163"/>
      <c r="L359" s="33"/>
      <c r="M359" s="164" t="s">
        <v>1</v>
      </c>
      <c r="N359" s="165" t="s">
        <v>39</v>
      </c>
      <c r="O359" s="61"/>
      <c r="P359" s="166">
        <f>O359*H359</f>
        <v>0</v>
      </c>
      <c r="Q359" s="166">
        <v>0</v>
      </c>
      <c r="R359" s="166">
        <f>Q359*H359</f>
        <v>0</v>
      </c>
      <c r="S359" s="166">
        <v>0</v>
      </c>
      <c r="T359" s="167">
        <f>S359*H359</f>
        <v>0</v>
      </c>
      <c r="U359" s="32"/>
      <c r="V359" s="32"/>
      <c r="W359" s="32"/>
      <c r="X359" s="32"/>
      <c r="Y359" s="32"/>
      <c r="Z359" s="32"/>
      <c r="AA359" s="32"/>
      <c r="AB359" s="32"/>
      <c r="AC359" s="32"/>
      <c r="AD359" s="32"/>
      <c r="AE359" s="32"/>
      <c r="AR359" s="168" t="s">
        <v>214</v>
      </c>
      <c r="AT359" s="168" t="s">
        <v>191</v>
      </c>
      <c r="AU359" s="168" t="s">
        <v>86</v>
      </c>
      <c r="AY359" s="17" t="s">
        <v>189</v>
      </c>
      <c r="BE359" s="169">
        <f>IF(N359="základná",J359,0)</f>
        <v>0</v>
      </c>
      <c r="BF359" s="169">
        <f>IF(N359="znížená",J359,0)</f>
        <v>0</v>
      </c>
      <c r="BG359" s="169">
        <f>IF(N359="zákl. prenesená",J359,0)</f>
        <v>0</v>
      </c>
      <c r="BH359" s="169">
        <f>IF(N359="zníž. prenesená",J359,0)</f>
        <v>0</v>
      </c>
      <c r="BI359" s="169">
        <f>IF(N359="nulová",J359,0)</f>
        <v>0</v>
      </c>
      <c r="BJ359" s="17" t="s">
        <v>86</v>
      </c>
      <c r="BK359" s="169">
        <f>ROUND(I359*H359,2)</f>
        <v>0</v>
      </c>
      <c r="BL359" s="17" t="s">
        <v>214</v>
      </c>
      <c r="BM359" s="168" t="s">
        <v>1718</v>
      </c>
    </row>
    <row r="360" spans="1:65" s="13" customFormat="1" ht="11.25">
      <c r="B360" s="187"/>
      <c r="D360" s="188" t="s">
        <v>683</v>
      </c>
      <c r="E360" s="189" t="s">
        <v>1</v>
      </c>
      <c r="F360" s="190" t="s">
        <v>1596</v>
      </c>
      <c r="H360" s="189" t="s">
        <v>1</v>
      </c>
      <c r="I360" s="191"/>
      <c r="L360" s="187"/>
      <c r="M360" s="192"/>
      <c r="N360" s="193"/>
      <c r="O360" s="193"/>
      <c r="P360" s="193"/>
      <c r="Q360" s="193"/>
      <c r="R360" s="193"/>
      <c r="S360" s="193"/>
      <c r="T360" s="194"/>
      <c r="AT360" s="189" t="s">
        <v>683</v>
      </c>
      <c r="AU360" s="189" t="s">
        <v>86</v>
      </c>
      <c r="AV360" s="13" t="s">
        <v>80</v>
      </c>
      <c r="AW360" s="13" t="s">
        <v>29</v>
      </c>
      <c r="AX360" s="13" t="s">
        <v>73</v>
      </c>
      <c r="AY360" s="189" t="s">
        <v>189</v>
      </c>
    </row>
    <row r="361" spans="1:65" s="14" customFormat="1" ht="11.25">
      <c r="B361" s="195"/>
      <c r="D361" s="188" t="s">
        <v>683</v>
      </c>
      <c r="E361" s="196" t="s">
        <v>1</v>
      </c>
      <c r="F361" s="197" t="s">
        <v>7</v>
      </c>
      <c r="H361" s="198">
        <v>20</v>
      </c>
      <c r="I361" s="199"/>
      <c r="L361" s="195"/>
      <c r="M361" s="200"/>
      <c r="N361" s="201"/>
      <c r="O361" s="201"/>
      <c r="P361" s="201"/>
      <c r="Q361" s="201"/>
      <c r="R361" s="201"/>
      <c r="S361" s="201"/>
      <c r="T361" s="202"/>
      <c r="AT361" s="196" t="s">
        <v>683</v>
      </c>
      <c r="AU361" s="196" t="s">
        <v>86</v>
      </c>
      <c r="AV361" s="14" t="s">
        <v>86</v>
      </c>
      <c r="AW361" s="14" t="s">
        <v>29</v>
      </c>
      <c r="AX361" s="14" t="s">
        <v>80</v>
      </c>
      <c r="AY361" s="196" t="s">
        <v>189</v>
      </c>
    </row>
    <row r="362" spans="1:65" s="2" customFormat="1" ht="16.5" customHeight="1">
      <c r="A362" s="32"/>
      <c r="B362" s="155"/>
      <c r="C362" s="170" t="s">
        <v>339</v>
      </c>
      <c r="D362" s="170" t="s">
        <v>226</v>
      </c>
      <c r="E362" s="171" t="s">
        <v>1719</v>
      </c>
      <c r="F362" s="172" t="s">
        <v>1720</v>
      </c>
      <c r="G362" s="173" t="s">
        <v>238</v>
      </c>
      <c r="H362" s="174">
        <v>20</v>
      </c>
      <c r="I362" s="175"/>
      <c r="J362" s="176">
        <f>ROUND(I362*H362,2)</f>
        <v>0</v>
      </c>
      <c r="K362" s="177"/>
      <c r="L362" s="178"/>
      <c r="M362" s="179" t="s">
        <v>1</v>
      </c>
      <c r="N362" s="180" t="s">
        <v>39</v>
      </c>
      <c r="O362" s="61"/>
      <c r="P362" s="166">
        <f>O362*H362</f>
        <v>0</v>
      </c>
      <c r="Q362" s="166">
        <v>2.16E-3</v>
      </c>
      <c r="R362" s="166">
        <f>Q362*H362</f>
        <v>4.3200000000000002E-2</v>
      </c>
      <c r="S362" s="166">
        <v>0</v>
      </c>
      <c r="T362" s="167">
        <f>S362*H362</f>
        <v>0</v>
      </c>
      <c r="U362" s="32"/>
      <c r="V362" s="32"/>
      <c r="W362" s="32"/>
      <c r="X362" s="32"/>
      <c r="Y362" s="32"/>
      <c r="Z362" s="32"/>
      <c r="AA362" s="32"/>
      <c r="AB362" s="32"/>
      <c r="AC362" s="32"/>
      <c r="AD362" s="32"/>
      <c r="AE362" s="32"/>
      <c r="AR362" s="168" t="s">
        <v>247</v>
      </c>
      <c r="AT362" s="168" t="s">
        <v>226</v>
      </c>
      <c r="AU362" s="168" t="s">
        <v>86</v>
      </c>
      <c r="AY362" s="17" t="s">
        <v>189</v>
      </c>
      <c r="BE362" s="169">
        <f>IF(N362="základná",J362,0)</f>
        <v>0</v>
      </c>
      <c r="BF362" s="169">
        <f>IF(N362="znížená",J362,0)</f>
        <v>0</v>
      </c>
      <c r="BG362" s="169">
        <f>IF(N362="zákl. prenesená",J362,0)</f>
        <v>0</v>
      </c>
      <c r="BH362" s="169">
        <f>IF(N362="zníž. prenesená",J362,0)</f>
        <v>0</v>
      </c>
      <c r="BI362" s="169">
        <f>IF(N362="nulová",J362,0)</f>
        <v>0</v>
      </c>
      <c r="BJ362" s="17" t="s">
        <v>86</v>
      </c>
      <c r="BK362" s="169">
        <f>ROUND(I362*H362,2)</f>
        <v>0</v>
      </c>
      <c r="BL362" s="17" t="s">
        <v>214</v>
      </c>
      <c r="BM362" s="168" t="s">
        <v>1721</v>
      </c>
    </row>
    <row r="363" spans="1:65" s="2" customFormat="1" ht="24.2" customHeight="1">
      <c r="A363" s="32"/>
      <c r="B363" s="155"/>
      <c r="C363" s="156" t="s">
        <v>268</v>
      </c>
      <c r="D363" s="156" t="s">
        <v>191</v>
      </c>
      <c r="E363" s="157" t="s">
        <v>1722</v>
      </c>
      <c r="F363" s="158" t="s">
        <v>1723</v>
      </c>
      <c r="G363" s="159" t="s">
        <v>238</v>
      </c>
      <c r="H363" s="160">
        <v>4</v>
      </c>
      <c r="I363" s="161"/>
      <c r="J363" s="162">
        <f>ROUND(I363*H363,2)</f>
        <v>0</v>
      </c>
      <c r="K363" s="163"/>
      <c r="L363" s="33"/>
      <c r="M363" s="164" t="s">
        <v>1</v>
      </c>
      <c r="N363" s="165" t="s">
        <v>39</v>
      </c>
      <c r="O363" s="61"/>
      <c r="P363" s="166">
        <f>O363*H363</f>
        <v>0</v>
      </c>
      <c r="Q363" s="166">
        <v>0</v>
      </c>
      <c r="R363" s="166">
        <f>Q363*H363</f>
        <v>0</v>
      </c>
      <c r="S363" s="166">
        <v>0</v>
      </c>
      <c r="T363" s="167">
        <f>S363*H363</f>
        <v>0</v>
      </c>
      <c r="U363" s="32"/>
      <c r="V363" s="32"/>
      <c r="W363" s="32"/>
      <c r="X363" s="32"/>
      <c r="Y363" s="32"/>
      <c r="Z363" s="32"/>
      <c r="AA363" s="32"/>
      <c r="AB363" s="32"/>
      <c r="AC363" s="32"/>
      <c r="AD363" s="32"/>
      <c r="AE363" s="32"/>
      <c r="AR363" s="168" t="s">
        <v>214</v>
      </c>
      <c r="AT363" s="168" t="s">
        <v>191</v>
      </c>
      <c r="AU363" s="168" t="s">
        <v>86</v>
      </c>
      <c r="AY363" s="17" t="s">
        <v>189</v>
      </c>
      <c r="BE363" s="169">
        <f>IF(N363="základná",J363,0)</f>
        <v>0</v>
      </c>
      <c r="BF363" s="169">
        <f>IF(N363="znížená",J363,0)</f>
        <v>0</v>
      </c>
      <c r="BG363" s="169">
        <f>IF(N363="zákl. prenesená",J363,0)</f>
        <v>0</v>
      </c>
      <c r="BH363" s="169">
        <f>IF(N363="zníž. prenesená",J363,0)</f>
        <v>0</v>
      </c>
      <c r="BI363" s="169">
        <f>IF(N363="nulová",J363,0)</f>
        <v>0</v>
      </c>
      <c r="BJ363" s="17" t="s">
        <v>86</v>
      </c>
      <c r="BK363" s="169">
        <f>ROUND(I363*H363,2)</f>
        <v>0</v>
      </c>
      <c r="BL363" s="17" t="s">
        <v>214</v>
      </c>
      <c r="BM363" s="168" t="s">
        <v>1724</v>
      </c>
    </row>
    <row r="364" spans="1:65" s="13" customFormat="1" ht="11.25">
      <c r="B364" s="187"/>
      <c r="D364" s="188" t="s">
        <v>683</v>
      </c>
      <c r="E364" s="189" t="s">
        <v>1</v>
      </c>
      <c r="F364" s="190" t="s">
        <v>1602</v>
      </c>
      <c r="H364" s="189" t="s">
        <v>1</v>
      </c>
      <c r="I364" s="191"/>
      <c r="L364" s="187"/>
      <c r="M364" s="192"/>
      <c r="N364" s="193"/>
      <c r="O364" s="193"/>
      <c r="P364" s="193"/>
      <c r="Q364" s="193"/>
      <c r="R364" s="193"/>
      <c r="S364" s="193"/>
      <c r="T364" s="194"/>
      <c r="AT364" s="189" t="s">
        <v>683</v>
      </c>
      <c r="AU364" s="189" t="s">
        <v>86</v>
      </c>
      <c r="AV364" s="13" t="s">
        <v>80</v>
      </c>
      <c r="AW364" s="13" t="s">
        <v>29</v>
      </c>
      <c r="AX364" s="13" t="s">
        <v>73</v>
      </c>
      <c r="AY364" s="189" t="s">
        <v>189</v>
      </c>
    </row>
    <row r="365" spans="1:65" s="14" customFormat="1" ht="11.25">
      <c r="B365" s="195"/>
      <c r="D365" s="188" t="s">
        <v>683</v>
      </c>
      <c r="E365" s="196" t="s">
        <v>1</v>
      </c>
      <c r="F365" s="197" t="s">
        <v>80</v>
      </c>
      <c r="H365" s="198">
        <v>1</v>
      </c>
      <c r="I365" s="199"/>
      <c r="L365" s="195"/>
      <c r="M365" s="200"/>
      <c r="N365" s="201"/>
      <c r="O365" s="201"/>
      <c r="P365" s="201"/>
      <c r="Q365" s="201"/>
      <c r="R365" s="201"/>
      <c r="S365" s="201"/>
      <c r="T365" s="202"/>
      <c r="AT365" s="196" t="s">
        <v>683</v>
      </c>
      <c r="AU365" s="196" t="s">
        <v>86</v>
      </c>
      <c r="AV365" s="14" t="s">
        <v>86</v>
      </c>
      <c r="AW365" s="14" t="s">
        <v>29</v>
      </c>
      <c r="AX365" s="14" t="s">
        <v>73</v>
      </c>
      <c r="AY365" s="196" t="s">
        <v>189</v>
      </c>
    </row>
    <row r="366" spans="1:65" s="13" customFormat="1" ht="11.25">
      <c r="B366" s="187"/>
      <c r="D366" s="188" t="s">
        <v>683</v>
      </c>
      <c r="E366" s="189" t="s">
        <v>1</v>
      </c>
      <c r="F366" s="190" t="s">
        <v>1710</v>
      </c>
      <c r="H366" s="189" t="s">
        <v>1</v>
      </c>
      <c r="I366" s="191"/>
      <c r="L366" s="187"/>
      <c r="M366" s="192"/>
      <c r="N366" s="193"/>
      <c r="O366" s="193"/>
      <c r="P366" s="193"/>
      <c r="Q366" s="193"/>
      <c r="R366" s="193"/>
      <c r="S366" s="193"/>
      <c r="T366" s="194"/>
      <c r="AT366" s="189" t="s">
        <v>683</v>
      </c>
      <c r="AU366" s="189" t="s">
        <v>86</v>
      </c>
      <c r="AV366" s="13" t="s">
        <v>80</v>
      </c>
      <c r="AW366" s="13" t="s">
        <v>29</v>
      </c>
      <c r="AX366" s="13" t="s">
        <v>73</v>
      </c>
      <c r="AY366" s="189" t="s">
        <v>189</v>
      </c>
    </row>
    <row r="367" spans="1:65" s="14" customFormat="1" ht="11.25">
      <c r="B367" s="195"/>
      <c r="D367" s="188" t="s">
        <v>683</v>
      </c>
      <c r="E367" s="196" t="s">
        <v>1</v>
      </c>
      <c r="F367" s="197" t="s">
        <v>1725</v>
      </c>
      <c r="H367" s="198">
        <v>2</v>
      </c>
      <c r="I367" s="199"/>
      <c r="L367" s="195"/>
      <c r="M367" s="200"/>
      <c r="N367" s="201"/>
      <c r="O367" s="201"/>
      <c r="P367" s="201"/>
      <c r="Q367" s="201"/>
      <c r="R367" s="201"/>
      <c r="S367" s="201"/>
      <c r="T367" s="202"/>
      <c r="AT367" s="196" t="s">
        <v>683</v>
      </c>
      <c r="AU367" s="196" t="s">
        <v>86</v>
      </c>
      <c r="AV367" s="14" t="s">
        <v>86</v>
      </c>
      <c r="AW367" s="14" t="s">
        <v>29</v>
      </c>
      <c r="AX367" s="14" t="s">
        <v>73</v>
      </c>
      <c r="AY367" s="196" t="s">
        <v>189</v>
      </c>
    </row>
    <row r="368" spans="1:65" s="13" customFormat="1" ht="11.25">
      <c r="B368" s="187"/>
      <c r="D368" s="188" t="s">
        <v>683</v>
      </c>
      <c r="E368" s="189" t="s">
        <v>1</v>
      </c>
      <c r="F368" s="190" t="s">
        <v>1608</v>
      </c>
      <c r="H368" s="189" t="s">
        <v>1</v>
      </c>
      <c r="I368" s="191"/>
      <c r="L368" s="187"/>
      <c r="M368" s="192"/>
      <c r="N368" s="193"/>
      <c r="O368" s="193"/>
      <c r="P368" s="193"/>
      <c r="Q368" s="193"/>
      <c r="R368" s="193"/>
      <c r="S368" s="193"/>
      <c r="T368" s="194"/>
      <c r="AT368" s="189" t="s">
        <v>683</v>
      </c>
      <c r="AU368" s="189" t="s">
        <v>86</v>
      </c>
      <c r="AV368" s="13" t="s">
        <v>80</v>
      </c>
      <c r="AW368" s="13" t="s">
        <v>29</v>
      </c>
      <c r="AX368" s="13" t="s">
        <v>73</v>
      </c>
      <c r="AY368" s="189" t="s">
        <v>189</v>
      </c>
    </row>
    <row r="369" spans="1:65" s="14" customFormat="1" ht="11.25">
      <c r="B369" s="195"/>
      <c r="D369" s="188" t="s">
        <v>683</v>
      </c>
      <c r="E369" s="196" t="s">
        <v>1</v>
      </c>
      <c r="F369" s="197" t="s">
        <v>80</v>
      </c>
      <c r="H369" s="198">
        <v>1</v>
      </c>
      <c r="I369" s="199"/>
      <c r="L369" s="195"/>
      <c r="M369" s="200"/>
      <c r="N369" s="201"/>
      <c r="O369" s="201"/>
      <c r="P369" s="201"/>
      <c r="Q369" s="201"/>
      <c r="R369" s="201"/>
      <c r="S369" s="201"/>
      <c r="T369" s="202"/>
      <c r="AT369" s="196" t="s">
        <v>683</v>
      </c>
      <c r="AU369" s="196" t="s">
        <v>86</v>
      </c>
      <c r="AV369" s="14" t="s">
        <v>86</v>
      </c>
      <c r="AW369" s="14" t="s">
        <v>29</v>
      </c>
      <c r="AX369" s="14" t="s">
        <v>73</v>
      </c>
      <c r="AY369" s="196" t="s">
        <v>189</v>
      </c>
    </row>
    <row r="370" spans="1:65" s="15" customFormat="1" ht="11.25">
      <c r="B370" s="206"/>
      <c r="D370" s="188" t="s">
        <v>683</v>
      </c>
      <c r="E370" s="207" t="s">
        <v>1</v>
      </c>
      <c r="F370" s="208" t="s">
        <v>824</v>
      </c>
      <c r="H370" s="209">
        <v>4</v>
      </c>
      <c r="I370" s="210"/>
      <c r="L370" s="206"/>
      <c r="M370" s="211"/>
      <c r="N370" s="212"/>
      <c r="O370" s="212"/>
      <c r="P370" s="212"/>
      <c r="Q370" s="212"/>
      <c r="R370" s="212"/>
      <c r="S370" s="212"/>
      <c r="T370" s="213"/>
      <c r="AT370" s="207" t="s">
        <v>683</v>
      </c>
      <c r="AU370" s="207" t="s">
        <v>86</v>
      </c>
      <c r="AV370" s="15" t="s">
        <v>130</v>
      </c>
      <c r="AW370" s="15" t="s">
        <v>29</v>
      </c>
      <c r="AX370" s="15" t="s">
        <v>80</v>
      </c>
      <c r="AY370" s="207" t="s">
        <v>189</v>
      </c>
    </row>
    <row r="371" spans="1:65" s="2" customFormat="1" ht="24.2" customHeight="1">
      <c r="A371" s="32"/>
      <c r="B371" s="155"/>
      <c r="C371" s="170" t="s">
        <v>346</v>
      </c>
      <c r="D371" s="170" t="s">
        <v>226</v>
      </c>
      <c r="E371" s="171" t="s">
        <v>1726</v>
      </c>
      <c r="F371" s="172" t="s">
        <v>1727</v>
      </c>
      <c r="G371" s="173" t="s">
        <v>238</v>
      </c>
      <c r="H371" s="174">
        <v>2</v>
      </c>
      <c r="I371" s="175"/>
      <c r="J371" s="176">
        <f>ROUND(I371*H371,2)</f>
        <v>0</v>
      </c>
      <c r="K371" s="177"/>
      <c r="L371" s="178"/>
      <c r="M371" s="179" t="s">
        <v>1</v>
      </c>
      <c r="N371" s="180" t="s">
        <v>39</v>
      </c>
      <c r="O371" s="61"/>
      <c r="P371" s="166">
        <f>O371*H371</f>
        <v>0</v>
      </c>
      <c r="Q371" s="166">
        <v>1.4E-3</v>
      </c>
      <c r="R371" s="166">
        <f>Q371*H371</f>
        <v>2.8E-3</v>
      </c>
      <c r="S371" s="166">
        <v>0</v>
      </c>
      <c r="T371" s="167">
        <f>S371*H371</f>
        <v>0</v>
      </c>
      <c r="U371" s="32"/>
      <c r="V371" s="32"/>
      <c r="W371" s="32"/>
      <c r="X371" s="32"/>
      <c r="Y371" s="32"/>
      <c r="Z371" s="32"/>
      <c r="AA371" s="32"/>
      <c r="AB371" s="32"/>
      <c r="AC371" s="32"/>
      <c r="AD371" s="32"/>
      <c r="AE371" s="32"/>
      <c r="AR371" s="168" t="s">
        <v>247</v>
      </c>
      <c r="AT371" s="168" t="s">
        <v>226</v>
      </c>
      <c r="AU371" s="168" t="s">
        <v>86</v>
      </c>
      <c r="AY371" s="17" t="s">
        <v>189</v>
      </c>
      <c r="BE371" s="169">
        <f>IF(N371="základná",J371,0)</f>
        <v>0</v>
      </c>
      <c r="BF371" s="169">
        <f>IF(N371="znížená",J371,0)</f>
        <v>0</v>
      </c>
      <c r="BG371" s="169">
        <f>IF(N371="zákl. prenesená",J371,0)</f>
        <v>0</v>
      </c>
      <c r="BH371" s="169">
        <f>IF(N371="zníž. prenesená",J371,0)</f>
        <v>0</v>
      </c>
      <c r="BI371" s="169">
        <f>IF(N371="nulová",J371,0)</f>
        <v>0</v>
      </c>
      <c r="BJ371" s="17" t="s">
        <v>86</v>
      </c>
      <c r="BK371" s="169">
        <f>ROUND(I371*H371,2)</f>
        <v>0</v>
      </c>
      <c r="BL371" s="17" t="s">
        <v>214</v>
      </c>
      <c r="BM371" s="168" t="s">
        <v>1728</v>
      </c>
    </row>
    <row r="372" spans="1:65" s="13" customFormat="1" ht="11.25">
      <c r="B372" s="187"/>
      <c r="D372" s="188" t="s">
        <v>683</v>
      </c>
      <c r="E372" s="189" t="s">
        <v>1</v>
      </c>
      <c r="F372" s="190" t="s">
        <v>1602</v>
      </c>
      <c r="H372" s="189" t="s">
        <v>1</v>
      </c>
      <c r="I372" s="191"/>
      <c r="L372" s="187"/>
      <c r="M372" s="192"/>
      <c r="N372" s="193"/>
      <c r="O372" s="193"/>
      <c r="P372" s="193"/>
      <c r="Q372" s="193"/>
      <c r="R372" s="193"/>
      <c r="S372" s="193"/>
      <c r="T372" s="194"/>
      <c r="AT372" s="189" t="s">
        <v>683</v>
      </c>
      <c r="AU372" s="189" t="s">
        <v>86</v>
      </c>
      <c r="AV372" s="13" t="s">
        <v>80</v>
      </c>
      <c r="AW372" s="13" t="s">
        <v>29</v>
      </c>
      <c r="AX372" s="13" t="s">
        <v>73</v>
      </c>
      <c r="AY372" s="189" t="s">
        <v>189</v>
      </c>
    </row>
    <row r="373" spans="1:65" s="14" customFormat="1" ht="11.25">
      <c r="B373" s="195"/>
      <c r="D373" s="188" t="s">
        <v>683</v>
      </c>
      <c r="E373" s="196" t="s">
        <v>1</v>
      </c>
      <c r="F373" s="197" t="s">
        <v>80</v>
      </c>
      <c r="H373" s="198">
        <v>1</v>
      </c>
      <c r="I373" s="199"/>
      <c r="L373" s="195"/>
      <c r="M373" s="200"/>
      <c r="N373" s="201"/>
      <c r="O373" s="201"/>
      <c r="P373" s="201"/>
      <c r="Q373" s="201"/>
      <c r="R373" s="201"/>
      <c r="S373" s="201"/>
      <c r="T373" s="202"/>
      <c r="AT373" s="196" t="s">
        <v>683</v>
      </c>
      <c r="AU373" s="196" t="s">
        <v>86</v>
      </c>
      <c r="AV373" s="14" t="s">
        <v>86</v>
      </c>
      <c r="AW373" s="14" t="s">
        <v>29</v>
      </c>
      <c r="AX373" s="14" t="s">
        <v>73</v>
      </c>
      <c r="AY373" s="196" t="s">
        <v>189</v>
      </c>
    </row>
    <row r="374" spans="1:65" s="13" customFormat="1" ht="11.25">
      <c r="B374" s="187"/>
      <c r="D374" s="188" t="s">
        <v>683</v>
      </c>
      <c r="E374" s="189" t="s">
        <v>1</v>
      </c>
      <c r="F374" s="190" t="s">
        <v>1608</v>
      </c>
      <c r="H374" s="189" t="s">
        <v>1</v>
      </c>
      <c r="I374" s="191"/>
      <c r="L374" s="187"/>
      <c r="M374" s="192"/>
      <c r="N374" s="193"/>
      <c r="O374" s="193"/>
      <c r="P374" s="193"/>
      <c r="Q374" s="193"/>
      <c r="R374" s="193"/>
      <c r="S374" s="193"/>
      <c r="T374" s="194"/>
      <c r="AT374" s="189" t="s">
        <v>683</v>
      </c>
      <c r="AU374" s="189" t="s">
        <v>86</v>
      </c>
      <c r="AV374" s="13" t="s">
        <v>80</v>
      </c>
      <c r="AW374" s="13" t="s">
        <v>29</v>
      </c>
      <c r="AX374" s="13" t="s">
        <v>73</v>
      </c>
      <c r="AY374" s="189" t="s">
        <v>189</v>
      </c>
    </row>
    <row r="375" spans="1:65" s="14" customFormat="1" ht="11.25">
      <c r="B375" s="195"/>
      <c r="D375" s="188" t="s">
        <v>683</v>
      </c>
      <c r="E375" s="196" t="s">
        <v>1</v>
      </c>
      <c r="F375" s="197" t="s">
        <v>80</v>
      </c>
      <c r="H375" s="198">
        <v>1</v>
      </c>
      <c r="I375" s="199"/>
      <c r="L375" s="195"/>
      <c r="M375" s="200"/>
      <c r="N375" s="201"/>
      <c r="O375" s="201"/>
      <c r="P375" s="201"/>
      <c r="Q375" s="201"/>
      <c r="R375" s="201"/>
      <c r="S375" s="201"/>
      <c r="T375" s="202"/>
      <c r="AT375" s="196" t="s">
        <v>683</v>
      </c>
      <c r="AU375" s="196" t="s">
        <v>86</v>
      </c>
      <c r="AV375" s="14" t="s">
        <v>86</v>
      </c>
      <c r="AW375" s="14" t="s">
        <v>29</v>
      </c>
      <c r="AX375" s="14" t="s">
        <v>73</v>
      </c>
      <c r="AY375" s="196" t="s">
        <v>189</v>
      </c>
    </row>
    <row r="376" spans="1:65" s="15" customFormat="1" ht="11.25">
      <c r="B376" s="206"/>
      <c r="D376" s="188" t="s">
        <v>683</v>
      </c>
      <c r="E376" s="207" t="s">
        <v>1</v>
      </c>
      <c r="F376" s="208" t="s">
        <v>824</v>
      </c>
      <c r="H376" s="209">
        <v>2</v>
      </c>
      <c r="I376" s="210"/>
      <c r="L376" s="206"/>
      <c r="M376" s="211"/>
      <c r="N376" s="212"/>
      <c r="O376" s="212"/>
      <c r="P376" s="212"/>
      <c r="Q376" s="212"/>
      <c r="R376" s="212"/>
      <c r="S376" s="212"/>
      <c r="T376" s="213"/>
      <c r="AT376" s="207" t="s">
        <v>683</v>
      </c>
      <c r="AU376" s="207" t="s">
        <v>86</v>
      </c>
      <c r="AV376" s="15" t="s">
        <v>130</v>
      </c>
      <c r="AW376" s="15" t="s">
        <v>29</v>
      </c>
      <c r="AX376" s="15" t="s">
        <v>80</v>
      </c>
      <c r="AY376" s="207" t="s">
        <v>189</v>
      </c>
    </row>
    <row r="377" spans="1:65" s="2" customFormat="1" ht="16.5" customHeight="1">
      <c r="A377" s="32"/>
      <c r="B377" s="155"/>
      <c r="C377" s="170" t="s">
        <v>272</v>
      </c>
      <c r="D377" s="170" t="s">
        <v>226</v>
      </c>
      <c r="E377" s="171" t="s">
        <v>1729</v>
      </c>
      <c r="F377" s="172" t="s">
        <v>1730</v>
      </c>
      <c r="G377" s="173" t="s">
        <v>238</v>
      </c>
      <c r="H377" s="174">
        <v>1</v>
      </c>
      <c r="I377" s="175"/>
      <c r="J377" s="176">
        <f>ROUND(I377*H377,2)</f>
        <v>0</v>
      </c>
      <c r="K377" s="177"/>
      <c r="L377" s="178"/>
      <c r="M377" s="179" t="s">
        <v>1</v>
      </c>
      <c r="N377" s="180" t="s">
        <v>39</v>
      </c>
      <c r="O377" s="61"/>
      <c r="P377" s="166">
        <f>O377*H377</f>
        <v>0</v>
      </c>
      <c r="Q377" s="166">
        <v>1.4E-3</v>
      </c>
      <c r="R377" s="166">
        <f>Q377*H377</f>
        <v>1.4E-3</v>
      </c>
      <c r="S377" s="166">
        <v>0</v>
      </c>
      <c r="T377" s="167">
        <f>S377*H377</f>
        <v>0</v>
      </c>
      <c r="U377" s="32"/>
      <c r="V377" s="32"/>
      <c r="W377" s="32"/>
      <c r="X377" s="32"/>
      <c r="Y377" s="32"/>
      <c r="Z377" s="32"/>
      <c r="AA377" s="32"/>
      <c r="AB377" s="32"/>
      <c r="AC377" s="32"/>
      <c r="AD377" s="32"/>
      <c r="AE377" s="32"/>
      <c r="AR377" s="168" t="s">
        <v>247</v>
      </c>
      <c r="AT377" s="168" t="s">
        <v>226</v>
      </c>
      <c r="AU377" s="168" t="s">
        <v>86</v>
      </c>
      <c r="AY377" s="17" t="s">
        <v>189</v>
      </c>
      <c r="BE377" s="169">
        <f>IF(N377="základná",J377,0)</f>
        <v>0</v>
      </c>
      <c r="BF377" s="169">
        <f>IF(N377="znížená",J377,0)</f>
        <v>0</v>
      </c>
      <c r="BG377" s="169">
        <f>IF(N377="zákl. prenesená",J377,0)</f>
        <v>0</v>
      </c>
      <c r="BH377" s="169">
        <f>IF(N377="zníž. prenesená",J377,0)</f>
        <v>0</v>
      </c>
      <c r="BI377" s="169">
        <f>IF(N377="nulová",J377,0)</f>
        <v>0</v>
      </c>
      <c r="BJ377" s="17" t="s">
        <v>86</v>
      </c>
      <c r="BK377" s="169">
        <f>ROUND(I377*H377,2)</f>
        <v>0</v>
      </c>
      <c r="BL377" s="17" t="s">
        <v>214</v>
      </c>
      <c r="BM377" s="168" t="s">
        <v>1731</v>
      </c>
    </row>
    <row r="378" spans="1:65" s="13" customFormat="1" ht="11.25">
      <c r="B378" s="187"/>
      <c r="D378" s="188" t="s">
        <v>683</v>
      </c>
      <c r="E378" s="189" t="s">
        <v>1</v>
      </c>
      <c r="F378" s="190" t="s">
        <v>1604</v>
      </c>
      <c r="H378" s="189" t="s">
        <v>1</v>
      </c>
      <c r="I378" s="191"/>
      <c r="L378" s="187"/>
      <c r="M378" s="192"/>
      <c r="N378" s="193"/>
      <c r="O378" s="193"/>
      <c r="P378" s="193"/>
      <c r="Q378" s="193"/>
      <c r="R378" s="193"/>
      <c r="S378" s="193"/>
      <c r="T378" s="194"/>
      <c r="AT378" s="189" t="s">
        <v>683</v>
      </c>
      <c r="AU378" s="189" t="s">
        <v>86</v>
      </c>
      <c r="AV378" s="13" t="s">
        <v>80</v>
      </c>
      <c r="AW378" s="13" t="s">
        <v>29</v>
      </c>
      <c r="AX378" s="13" t="s">
        <v>73</v>
      </c>
      <c r="AY378" s="189" t="s">
        <v>189</v>
      </c>
    </row>
    <row r="379" spans="1:65" s="14" customFormat="1" ht="11.25">
      <c r="B379" s="195"/>
      <c r="D379" s="188" t="s">
        <v>683</v>
      </c>
      <c r="E379" s="196" t="s">
        <v>1</v>
      </c>
      <c r="F379" s="197" t="s">
        <v>80</v>
      </c>
      <c r="H379" s="198">
        <v>1</v>
      </c>
      <c r="I379" s="199"/>
      <c r="L379" s="195"/>
      <c r="M379" s="200"/>
      <c r="N379" s="201"/>
      <c r="O379" s="201"/>
      <c r="P379" s="201"/>
      <c r="Q379" s="201"/>
      <c r="R379" s="201"/>
      <c r="S379" s="201"/>
      <c r="T379" s="202"/>
      <c r="AT379" s="196" t="s">
        <v>683</v>
      </c>
      <c r="AU379" s="196" t="s">
        <v>86</v>
      </c>
      <c r="AV379" s="14" t="s">
        <v>86</v>
      </c>
      <c r="AW379" s="14" t="s">
        <v>29</v>
      </c>
      <c r="AX379" s="14" t="s">
        <v>80</v>
      </c>
      <c r="AY379" s="196" t="s">
        <v>189</v>
      </c>
    </row>
    <row r="380" spans="1:65" s="2" customFormat="1" ht="24.2" customHeight="1">
      <c r="A380" s="32"/>
      <c r="B380" s="155"/>
      <c r="C380" s="170" t="s">
        <v>355</v>
      </c>
      <c r="D380" s="170" t="s">
        <v>226</v>
      </c>
      <c r="E380" s="171" t="s">
        <v>1732</v>
      </c>
      <c r="F380" s="172" t="s">
        <v>1733</v>
      </c>
      <c r="G380" s="173" t="s">
        <v>238</v>
      </c>
      <c r="H380" s="174">
        <v>1</v>
      </c>
      <c r="I380" s="175"/>
      <c r="J380" s="176">
        <f>ROUND(I380*H380,2)</f>
        <v>0</v>
      </c>
      <c r="K380" s="177"/>
      <c r="L380" s="178"/>
      <c r="M380" s="179" t="s">
        <v>1</v>
      </c>
      <c r="N380" s="180" t="s">
        <v>39</v>
      </c>
      <c r="O380" s="61"/>
      <c r="P380" s="166">
        <f>O380*H380</f>
        <v>0</v>
      </c>
      <c r="Q380" s="166">
        <v>1.4E-3</v>
      </c>
      <c r="R380" s="166">
        <f>Q380*H380</f>
        <v>1.4E-3</v>
      </c>
      <c r="S380" s="166">
        <v>0</v>
      </c>
      <c r="T380" s="167">
        <f>S380*H380</f>
        <v>0</v>
      </c>
      <c r="U380" s="32"/>
      <c r="V380" s="32"/>
      <c r="W380" s="32"/>
      <c r="X380" s="32"/>
      <c r="Y380" s="32"/>
      <c r="Z380" s="32"/>
      <c r="AA380" s="32"/>
      <c r="AB380" s="32"/>
      <c r="AC380" s="32"/>
      <c r="AD380" s="32"/>
      <c r="AE380" s="32"/>
      <c r="AR380" s="168" t="s">
        <v>247</v>
      </c>
      <c r="AT380" s="168" t="s">
        <v>226</v>
      </c>
      <c r="AU380" s="168" t="s">
        <v>86</v>
      </c>
      <c r="AY380" s="17" t="s">
        <v>189</v>
      </c>
      <c r="BE380" s="169">
        <f>IF(N380="základná",J380,0)</f>
        <v>0</v>
      </c>
      <c r="BF380" s="169">
        <f>IF(N380="znížená",J380,0)</f>
        <v>0</v>
      </c>
      <c r="BG380" s="169">
        <f>IF(N380="zákl. prenesená",J380,0)</f>
        <v>0</v>
      </c>
      <c r="BH380" s="169">
        <f>IF(N380="zníž. prenesená",J380,0)</f>
        <v>0</v>
      </c>
      <c r="BI380" s="169">
        <f>IF(N380="nulová",J380,0)</f>
        <v>0</v>
      </c>
      <c r="BJ380" s="17" t="s">
        <v>86</v>
      </c>
      <c r="BK380" s="169">
        <f>ROUND(I380*H380,2)</f>
        <v>0</v>
      </c>
      <c r="BL380" s="17" t="s">
        <v>214</v>
      </c>
      <c r="BM380" s="168" t="s">
        <v>1734</v>
      </c>
    </row>
    <row r="381" spans="1:65" s="13" customFormat="1" ht="11.25">
      <c r="B381" s="187"/>
      <c r="D381" s="188" t="s">
        <v>683</v>
      </c>
      <c r="E381" s="189" t="s">
        <v>1</v>
      </c>
      <c r="F381" s="190" t="s">
        <v>1606</v>
      </c>
      <c r="H381" s="189" t="s">
        <v>1</v>
      </c>
      <c r="I381" s="191"/>
      <c r="L381" s="187"/>
      <c r="M381" s="192"/>
      <c r="N381" s="193"/>
      <c r="O381" s="193"/>
      <c r="P381" s="193"/>
      <c r="Q381" s="193"/>
      <c r="R381" s="193"/>
      <c r="S381" s="193"/>
      <c r="T381" s="194"/>
      <c r="AT381" s="189" t="s">
        <v>683</v>
      </c>
      <c r="AU381" s="189" t="s">
        <v>86</v>
      </c>
      <c r="AV381" s="13" t="s">
        <v>80</v>
      </c>
      <c r="AW381" s="13" t="s">
        <v>29</v>
      </c>
      <c r="AX381" s="13" t="s">
        <v>73</v>
      </c>
      <c r="AY381" s="189" t="s">
        <v>189</v>
      </c>
    </row>
    <row r="382" spans="1:65" s="14" customFormat="1" ht="11.25">
      <c r="B382" s="195"/>
      <c r="D382" s="188" t="s">
        <v>683</v>
      </c>
      <c r="E382" s="196" t="s">
        <v>1</v>
      </c>
      <c r="F382" s="197" t="s">
        <v>80</v>
      </c>
      <c r="H382" s="198">
        <v>1</v>
      </c>
      <c r="I382" s="199"/>
      <c r="L382" s="195"/>
      <c r="M382" s="200"/>
      <c r="N382" s="201"/>
      <c r="O382" s="201"/>
      <c r="P382" s="201"/>
      <c r="Q382" s="201"/>
      <c r="R382" s="201"/>
      <c r="S382" s="201"/>
      <c r="T382" s="202"/>
      <c r="AT382" s="196" t="s">
        <v>683</v>
      </c>
      <c r="AU382" s="196" t="s">
        <v>86</v>
      </c>
      <c r="AV382" s="14" t="s">
        <v>86</v>
      </c>
      <c r="AW382" s="14" t="s">
        <v>29</v>
      </c>
      <c r="AX382" s="14" t="s">
        <v>80</v>
      </c>
      <c r="AY382" s="196" t="s">
        <v>189</v>
      </c>
    </row>
    <row r="383" spans="1:65" s="2" customFormat="1" ht="24.2" customHeight="1">
      <c r="A383" s="32"/>
      <c r="B383" s="155"/>
      <c r="C383" s="156" t="s">
        <v>275</v>
      </c>
      <c r="D383" s="156" t="s">
        <v>191</v>
      </c>
      <c r="E383" s="157" t="s">
        <v>1735</v>
      </c>
      <c r="F383" s="158" t="s">
        <v>1736</v>
      </c>
      <c r="G383" s="159" t="s">
        <v>238</v>
      </c>
      <c r="H383" s="160">
        <v>5</v>
      </c>
      <c r="I383" s="161"/>
      <c r="J383" s="162">
        <f>ROUND(I383*H383,2)</f>
        <v>0</v>
      </c>
      <c r="K383" s="163"/>
      <c r="L383" s="33"/>
      <c r="M383" s="164" t="s">
        <v>1</v>
      </c>
      <c r="N383" s="165" t="s">
        <v>39</v>
      </c>
      <c r="O383" s="61"/>
      <c r="P383" s="166">
        <f>O383*H383</f>
        <v>0</v>
      </c>
      <c r="Q383" s="166">
        <v>0</v>
      </c>
      <c r="R383" s="166">
        <f>Q383*H383</f>
        <v>0</v>
      </c>
      <c r="S383" s="166">
        <v>0</v>
      </c>
      <c r="T383" s="167">
        <f>S383*H383</f>
        <v>0</v>
      </c>
      <c r="U383" s="32"/>
      <c r="V383" s="32"/>
      <c r="W383" s="32"/>
      <c r="X383" s="32"/>
      <c r="Y383" s="32"/>
      <c r="Z383" s="32"/>
      <c r="AA383" s="32"/>
      <c r="AB383" s="32"/>
      <c r="AC383" s="32"/>
      <c r="AD383" s="32"/>
      <c r="AE383" s="32"/>
      <c r="AR383" s="168" t="s">
        <v>214</v>
      </c>
      <c r="AT383" s="168" t="s">
        <v>191</v>
      </c>
      <c r="AU383" s="168" t="s">
        <v>86</v>
      </c>
      <c r="AY383" s="17" t="s">
        <v>189</v>
      </c>
      <c r="BE383" s="169">
        <f>IF(N383="základná",J383,0)</f>
        <v>0</v>
      </c>
      <c r="BF383" s="169">
        <f>IF(N383="znížená",J383,0)</f>
        <v>0</v>
      </c>
      <c r="BG383" s="169">
        <f>IF(N383="zákl. prenesená",J383,0)</f>
        <v>0</v>
      </c>
      <c r="BH383" s="169">
        <f>IF(N383="zníž. prenesená",J383,0)</f>
        <v>0</v>
      </c>
      <c r="BI383" s="169">
        <f>IF(N383="nulová",J383,0)</f>
        <v>0</v>
      </c>
      <c r="BJ383" s="17" t="s">
        <v>86</v>
      </c>
      <c r="BK383" s="169">
        <f>ROUND(I383*H383,2)</f>
        <v>0</v>
      </c>
      <c r="BL383" s="17" t="s">
        <v>214</v>
      </c>
      <c r="BM383" s="168" t="s">
        <v>1737</v>
      </c>
    </row>
    <row r="384" spans="1:65" s="13" customFormat="1" ht="11.25">
      <c r="B384" s="187"/>
      <c r="D384" s="188" t="s">
        <v>683</v>
      </c>
      <c r="E384" s="189" t="s">
        <v>1</v>
      </c>
      <c r="F384" s="190" t="s">
        <v>1600</v>
      </c>
      <c r="H384" s="189" t="s">
        <v>1</v>
      </c>
      <c r="I384" s="191"/>
      <c r="L384" s="187"/>
      <c r="M384" s="192"/>
      <c r="N384" s="193"/>
      <c r="O384" s="193"/>
      <c r="P384" s="193"/>
      <c r="Q384" s="193"/>
      <c r="R384" s="193"/>
      <c r="S384" s="193"/>
      <c r="T384" s="194"/>
      <c r="AT384" s="189" t="s">
        <v>683</v>
      </c>
      <c r="AU384" s="189" t="s">
        <v>86</v>
      </c>
      <c r="AV384" s="13" t="s">
        <v>80</v>
      </c>
      <c r="AW384" s="13" t="s">
        <v>29</v>
      </c>
      <c r="AX384" s="13" t="s">
        <v>73</v>
      </c>
      <c r="AY384" s="189" t="s">
        <v>189</v>
      </c>
    </row>
    <row r="385" spans="1:65" s="14" customFormat="1" ht="11.25">
      <c r="B385" s="195"/>
      <c r="D385" s="188" t="s">
        <v>683</v>
      </c>
      <c r="E385" s="196" t="s">
        <v>1</v>
      </c>
      <c r="F385" s="197" t="s">
        <v>80</v>
      </c>
      <c r="H385" s="198">
        <v>1</v>
      </c>
      <c r="I385" s="199"/>
      <c r="L385" s="195"/>
      <c r="M385" s="200"/>
      <c r="N385" s="201"/>
      <c r="O385" s="201"/>
      <c r="P385" s="201"/>
      <c r="Q385" s="201"/>
      <c r="R385" s="201"/>
      <c r="S385" s="201"/>
      <c r="T385" s="202"/>
      <c r="AT385" s="196" t="s">
        <v>683</v>
      </c>
      <c r="AU385" s="196" t="s">
        <v>86</v>
      </c>
      <c r="AV385" s="14" t="s">
        <v>86</v>
      </c>
      <c r="AW385" s="14" t="s">
        <v>29</v>
      </c>
      <c r="AX385" s="14" t="s">
        <v>73</v>
      </c>
      <c r="AY385" s="196" t="s">
        <v>189</v>
      </c>
    </row>
    <row r="386" spans="1:65" s="13" customFormat="1" ht="11.25">
      <c r="B386" s="187"/>
      <c r="D386" s="188" t="s">
        <v>683</v>
      </c>
      <c r="E386" s="189" t="s">
        <v>1</v>
      </c>
      <c r="F386" s="190" t="s">
        <v>1602</v>
      </c>
      <c r="H386" s="189" t="s">
        <v>1</v>
      </c>
      <c r="I386" s="191"/>
      <c r="L386" s="187"/>
      <c r="M386" s="192"/>
      <c r="N386" s="193"/>
      <c r="O386" s="193"/>
      <c r="P386" s="193"/>
      <c r="Q386" s="193"/>
      <c r="R386" s="193"/>
      <c r="S386" s="193"/>
      <c r="T386" s="194"/>
      <c r="AT386" s="189" t="s">
        <v>683</v>
      </c>
      <c r="AU386" s="189" t="s">
        <v>86</v>
      </c>
      <c r="AV386" s="13" t="s">
        <v>80</v>
      </c>
      <c r="AW386" s="13" t="s">
        <v>29</v>
      </c>
      <c r="AX386" s="13" t="s">
        <v>73</v>
      </c>
      <c r="AY386" s="189" t="s">
        <v>189</v>
      </c>
    </row>
    <row r="387" spans="1:65" s="14" customFormat="1" ht="11.25">
      <c r="B387" s="195"/>
      <c r="D387" s="188" t="s">
        <v>683</v>
      </c>
      <c r="E387" s="196" t="s">
        <v>1</v>
      </c>
      <c r="F387" s="197" t="s">
        <v>86</v>
      </c>
      <c r="H387" s="198">
        <v>2</v>
      </c>
      <c r="I387" s="199"/>
      <c r="L387" s="195"/>
      <c r="M387" s="200"/>
      <c r="N387" s="201"/>
      <c r="O387" s="201"/>
      <c r="P387" s="201"/>
      <c r="Q387" s="201"/>
      <c r="R387" s="201"/>
      <c r="S387" s="201"/>
      <c r="T387" s="202"/>
      <c r="AT387" s="196" t="s">
        <v>683</v>
      </c>
      <c r="AU387" s="196" t="s">
        <v>86</v>
      </c>
      <c r="AV387" s="14" t="s">
        <v>86</v>
      </c>
      <c r="AW387" s="14" t="s">
        <v>29</v>
      </c>
      <c r="AX387" s="14" t="s">
        <v>73</v>
      </c>
      <c r="AY387" s="196" t="s">
        <v>189</v>
      </c>
    </row>
    <row r="388" spans="1:65" s="13" customFormat="1" ht="11.25">
      <c r="B388" s="187"/>
      <c r="D388" s="188" t="s">
        <v>683</v>
      </c>
      <c r="E388" s="189" t="s">
        <v>1</v>
      </c>
      <c r="F388" s="190" t="s">
        <v>1710</v>
      </c>
      <c r="H388" s="189" t="s">
        <v>1</v>
      </c>
      <c r="I388" s="191"/>
      <c r="L388" s="187"/>
      <c r="M388" s="192"/>
      <c r="N388" s="193"/>
      <c r="O388" s="193"/>
      <c r="P388" s="193"/>
      <c r="Q388" s="193"/>
      <c r="R388" s="193"/>
      <c r="S388" s="193"/>
      <c r="T388" s="194"/>
      <c r="AT388" s="189" t="s">
        <v>683</v>
      </c>
      <c r="AU388" s="189" t="s">
        <v>86</v>
      </c>
      <c r="AV388" s="13" t="s">
        <v>80</v>
      </c>
      <c r="AW388" s="13" t="s">
        <v>29</v>
      </c>
      <c r="AX388" s="13" t="s">
        <v>73</v>
      </c>
      <c r="AY388" s="189" t="s">
        <v>189</v>
      </c>
    </row>
    <row r="389" spans="1:65" s="14" customFormat="1" ht="11.25">
      <c r="B389" s="195"/>
      <c r="D389" s="188" t="s">
        <v>683</v>
      </c>
      <c r="E389" s="196" t="s">
        <v>1</v>
      </c>
      <c r="F389" s="197" t="s">
        <v>1725</v>
      </c>
      <c r="H389" s="198">
        <v>2</v>
      </c>
      <c r="I389" s="199"/>
      <c r="L389" s="195"/>
      <c r="M389" s="200"/>
      <c r="N389" s="201"/>
      <c r="O389" s="201"/>
      <c r="P389" s="201"/>
      <c r="Q389" s="201"/>
      <c r="R389" s="201"/>
      <c r="S389" s="201"/>
      <c r="T389" s="202"/>
      <c r="AT389" s="196" t="s">
        <v>683</v>
      </c>
      <c r="AU389" s="196" t="s">
        <v>86</v>
      </c>
      <c r="AV389" s="14" t="s">
        <v>86</v>
      </c>
      <c r="AW389" s="14" t="s">
        <v>29</v>
      </c>
      <c r="AX389" s="14" t="s">
        <v>73</v>
      </c>
      <c r="AY389" s="196" t="s">
        <v>189</v>
      </c>
    </row>
    <row r="390" spans="1:65" s="15" customFormat="1" ht="11.25">
      <c r="B390" s="206"/>
      <c r="D390" s="188" t="s">
        <v>683</v>
      </c>
      <c r="E390" s="207" t="s">
        <v>1</v>
      </c>
      <c r="F390" s="208" t="s">
        <v>824</v>
      </c>
      <c r="H390" s="209">
        <v>5</v>
      </c>
      <c r="I390" s="210"/>
      <c r="L390" s="206"/>
      <c r="M390" s="211"/>
      <c r="N390" s="212"/>
      <c r="O390" s="212"/>
      <c r="P390" s="212"/>
      <c r="Q390" s="212"/>
      <c r="R390" s="212"/>
      <c r="S390" s="212"/>
      <c r="T390" s="213"/>
      <c r="AT390" s="207" t="s">
        <v>683</v>
      </c>
      <c r="AU390" s="207" t="s">
        <v>86</v>
      </c>
      <c r="AV390" s="15" t="s">
        <v>130</v>
      </c>
      <c r="AW390" s="15" t="s">
        <v>29</v>
      </c>
      <c r="AX390" s="15" t="s">
        <v>80</v>
      </c>
      <c r="AY390" s="207" t="s">
        <v>189</v>
      </c>
    </row>
    <row r="391" spans="1:65" s="2" customFormat="1" ht="16.5" customHeight="1">
      <c r="A391" s="32"/>
      <c r="B391" s="155"/>
      <c r="C391" s="170" t="s">
        <v>366</v>
      </c>
      <c r="D391" s="170" t="s">
        <v>226</v>
      </c>
      <c r="E391" s="171" t="s">
        <v>1738</v>
      </c>
      <c r="F391" s="172" t="s">
        <v>1739</v>
      </c>
      <c r="G391" s="173" t="s">
        <v>238</v>
      </c>
      <c r="H391" s="174">
        <v>1</v>
      </c>
      <c r="I391" s="175"/>
      <c r="J391" s="176">
        <f>ROUND(I391*H391,2)</f>
        <v>0</v>
      </c>
      <c r="K391" s="177"/>
      <c r="L391" s="178"/>
      <c r="M391" s="179" t="s">
        <v>1</v>
      </c>
      <c r="N391" s="180" t="s">
        <v>39</v>
      </c>
      <c r="O391" s="61"/>
      <c r="P391" s="166">
        <f>O391*H391</f>
        <v>0</v>
      </c>
      <c r="Q391" s="166">
        <v>3.2000000000000002E-3</v>
      </c>
      <c r="R391" s="166">
        <f>Q391*H391</f>
        <v>3.2000000000000002E-3</v>
      </c>
      <c r="S391" s="166">
        <v>0</v>
      </c>
      <c r="T391" s="167">
        <f>S391*H391</f>
        <v>0</v>
      </c>
      <c r="U391" s="32"/>
      <c r="V391" s="32"/>
      <c r="W391" s="32"/>
      <c r="X391" s="32"/>
      <c r="Y391" s="32"/>
      <c r="Z391" s="32"/>
      <c r="AA391" s="32"/>
      <c r="AB391" s="32"/>
      <c r="AC391" s="32"/>
      <c r="AD391" s="32"/>
      <c r="AE391" s="32"/>
      <c r="AR391" s="168" t="s">
        <v>247</v>
      </c>
      <c r="AT391" s="168" t="s">
        <v>226</v>
      </c>
      <c r="AU391" s="168" t="s">
        <v>86</v>
      </c>
      <c r="AY391" s="17" t="s">
        <v>189</v>
      </c>
      <c r="BE391" s="169">
        <f>IF(N391="základná",J391,0)</f>
        <v>0</v>
      </c>
      <c r="BF391" s="169">
        <f>IF(N391="znížená",J391,0)</f>
        <v>0</v>
      </c>
      <c r="BG391" s="169">
        <f>IF(N391="zákl. prenesená",J391,0)</f>
        <v>0</v>
      </c>
      <c r="BH391" s="169">
        <f>IF(N391="zníž. prenesená",J391,0)</f>
        <v>0</v>
      </c>
      <c r="BI391" s="169">
        <f>IF(N391="nulová",J391,0)</f>
        <v>0</v>
      </c>
      <c r="BJ391" s="17" t="s">
        <v>86</v>
      </c>
      <c r="BK391" s="169">
        <f>ROUND(I391*H391,2)</f>
        <v>0</v>
      </c>
      <c r="BL391" s="17" t="s">
        <v>214</v>
      </c>
      <c r="BM391" s="168" t="s">
        <v>1740</v>
      </c>
    </row>
    <row r="392" spans="1:65" s="13" customFormat="1" ht="11.25">
      <c r="B392" s="187"/>
      <c r="D392" s="188" t="s">
        <v>683</v>
      </c>
      <c r="E392" s="189" t="s">
        <v>1</v>
      </c>
      <c r="F392" s="190" t="s">
        <v>1602</v>
      </c>
      <c r="H392" s="189" t="s">
        <v>1</v>
      </c>
      <c r="I392" s="191"/>
      <c r="L392" s="187"/>
      <c r="M392" s="192"/>
      <c r="N392" s="193"/>
      <c r="O392" s="193"/>
      <c r="P392" s="193"/>
      <c r="Q392" s="193"/>
      <c r="R392" s="193"/>
      <c r="S392" s="193"/>
      <c r="T392" s="194"/>
      <c r="AT392" s="189" t="s">
        <v>683</v>
      </c>
      <c r="AU392" s="189" t="s">
        <v>86</v>
      </c>
      <c r="AV392" s="13" t="s">
        <v>80</v>
      </c>
      <c r="AW392" s="13" t="s">
        <v>29</v>
      </c>
      <c r="AX392" s="13" t="s">
        <v>73</v>
      </c>
      <c r="AY392" s="189" t="s">
        <v>189</v>
      </c>
    </row>
    <row r="393" spans="1:65" s="14" customFormat="1" ht="11.25">
      <c r="B393" s="195"/>
      <c r="D393" s="188" t="s">
        <v>683</v>
      </c>
      <c r="E393" s="196" t="s">
        <v>1</v>
      </c>
      <c r="F393" s="197" t="s">
        <v>80</v>
      </c>
      <c r="H393" s="198">
        <v>1</v>
      </c>
      <c r="I393" s="199"/>
      <c r="L393" s="195"/>
      <c r="M393" s="200"/>
      <c r="N393" s="201"/>
      <c r="O393" s="201"/>
      <c r="P393" s="201"/>
      <c r="Q393" s="201"/>
      <c r="R393" s="201"/>
      <c r="S393" s="201"/>
      <c r="T393" s="202"/>
      <c r="AT393" s="196" t="s">
        <v>683</v>
      </c>
      <c r="AU393" s="196" t="s">
        <v>86</v>
      </c>
      <c r="AV393" s="14" t="s">
        <v>86</v>
      </c>
      <c r="AW393" s="14" t="s">
        <v>29</v>
      </c>
      <c r="AX393" s="14" t="s">
        <v>73</v>
      </c>
      <c r="AY393" s="196" t="s">
        <v>189</v>
      </c>
    </row>
    <row r="394" spans="1:65" s="15" customFormat="1" ht="11.25">
      <c r="B394" s="206"/>
      <c r="D394" s="188" t="s">
        <v>683</v>
      </c>
      <c r="E394" s="207" t="s">
        <v>1</v>
      </c>
      <c r="F394" s="208" t="s">
        <v>824</v>
      </c>
      <c r="H394" s="209">
        <v>1</v>
      </c>
      <c r="I394" s="210"/>
      <c r="L394" s="206"/>
      <c r="M394" s="211"/>
      <c r="N394" s="212"/>
      <c r="O394" s="212"/>
      <c r="P394" s="212"/>
      <c r="Q394" s="212"/>
      <c r="R394" s="212"/>
      <c r="S394" s="212"/>
      <c r="T394" s="213"/>
      <c r="AT394" s="207" t="s">
        <v>683</v>
      </c>
      <c r="AU394" s="207" t="s">
        <v>86</v>
      </c>
      <c r="AV394" s="15" t="s">
        <v>130</v>
      </c>
      <c r="AW394" s="15" t="s">
        <v>29</v>
      </c>
      <c r="AX394" s="15" t="s">
        <v>80</v>
      </c>
      <c r="AY394" s="207" t="s">
        <v>189</v>
      </c>
    </row>
    <row r="395" spans="1:65" s="2" customFormat="1" ht="16.5" customHeight="1">
      <c r="A395" s="32"/>
      <c r="B395" s="155"/>
      <c r="C395" s="170" t="s">
        <v>279</v>
      </c>
      <c r="D395" s="170" t="s">
        <v>226</v>
      </c>
      <c r="E395" s="171" t="s">
        <v>1741</v>
      </c>
      <c r="F395" s="172" t="s">
        <v>1742</v>
      </c>
      <c r="G395" s="173" t="s">
        <v>238</v>
      </c>
      <c r="H395" s="174">
        <v>4</v>
      </c>
      <c r="I395" s="175"/>
      <c r="J395" s="176">
        <f>ROUND(I395*H395,2)</f>
        <v>0</v>
      </c>
      <c r="K395" s="177"/>
      <c r="L395" s="178"/>
      <c r="M395" s="179" t="s">
        <v>1</v>
      </c>
      <c r="N395" s="180" t="s">
        <v>39</v>
      </c>
      <c r="O395" s="61"/>
      <c r="P395" s="166">
        <f>O395*H395</f>
        <v>0</v>
      </c>
      <c r="Q395" s="166">
        <v>3.3999999999999998E-3</v>
      </c>
      <c r="R395" s="166">
        <f>Q395*H395</f>
        <v>1.3599999999999999E-2</v>
      </c>
      <c r="S395" s="166">
        <v>0</v>
      </c>
      <c r="T395" s="167">
        <f>S395*H395</f>
        <v>0</v>
      </c>
      <c r="U395" s="32"/>
      <c r="V395" s="32"/>
      <c r="W395" s="32"/>
      <c r="X395" s="32"/>
      <c r="Y395" s="32"/>
      <c r="Z395" s="32"/>
      <c r="AA395" s="32"/>
      <c r="AB395" s="32"/>
      <c r="AC395" s="32"/>
      <c r="AD395" s="32"/>
      <c r="AE395" s="32"/>
      <c r="AR395" s="168" t="s">
        <v>247</v>
      </c>
      <c r="AT395" s="168" t="s">
        <v>226</v>
      </c>
      <c r="AU395" s="168" t="s">
        <v>86</v>
      </c>
      <c r="AY395" s="17" t="s">
        <v>189</v>
      </c>
      <c r="BE395" s="169">
        <f>IF(N395="základná",J395,0)</f>
        <v>0</v>
      </c>
      <c r="BF395" s="169">
        <f>IF(N395="znížená",J395,0)</f>
        <v>0</v>
      </c>
      <c r="BG395" s="169">
        <f>IF(N395="zákl. prenesená",J395,0)</f>
        <v>0</v>
      </c>
      <c r="BH395" s="169">
        <f>IF(N395="zníž. prenesená",J395,0)</f>
        <v>0</v>
      </c>
      <c r="BI395" s="169">
        <f>IF(N395="nulová",J395,0)</f>
        <v>0</v>
      </c>
      <c r="BJ395" s="17" t="s">
        <v>86</v>
      </c>
      <c r="BK395" s="169">
        <f>ROUND(I395*H395,2)</f>
        <v>0</v>
      </c>
      <c r="BL395" s="17" t="s">
        <v>214</v>
      </c>
      <c r="BM395" s="168" t="s">
        <v>1743</v>
      </c>
    </row>
    <row r="396" spans="1:65" s="13" customFormat="1" ht="11.25">
      <c r="B396" s="187"/>
      <c r="D396" s="188" t="s">
        <v>683</v>
      </c>
      <c r="E396" s="189" t="s">
        <v>1</v>
      </c>
      <c r="F396" s="190" t="s">
        <v>1600</v>
      </c>
      <c r="H396" s="189" t="s">
        <v>1</v>
      </c>
      <c r="I396" s="191"/>
      <c r="L396" s="187"/>
      <c r="M396" s="192"/>
      <c r="N396" s="193"/>
      <c r="O396" s="193"/>
      <c r="P396" s="193"/>
      <c r="Q396" s="193"/>
      <c r="R396" s="193"/>
      <c r="S396" s="193"/>
      <c r="T396" s="194"/>
      <c r="AT396" s="189" t="s">
        <v>683</v>
      </c>
      <c r="AU396" s="189" t="s">
        <v>86</v>
      </c>
      <c r="AV396" s="13" t="s">
        <v>80</v>
      </c>
      <c r="AW396" s="13" t="s">
        <v>29</v>
      </c>
      <c r="AX396" s="13" t="s">
        <v>73</v>
      </c>
      <c r="AY396" s="189" t="s">
        <v>189</v>
      </c>
    </row>
    <row r="397" spans="1:65" s="14" customFormat="1" ht="11.25">
      <c r="B397" s="195"/>
      <c r="D397" s="188" t="s">
        <v>683</v>
      </c>
      <c r="E397" s="196" t="s">
        <v>1</v>
      </c>
      <c r="F397" s="197" t="s">
        <v>80</v>
      </c>
      <c r="H397" s="198">
        <v>1</v>
      </c>
      <c r="I397" s="199"/>
      <c r="L397" s="195"/>
      <c r="M397" s="200"/>
      <c r="N397" s="201"/>
      <c r="O397" s="201"/>
      <c r="P397" s="201"/>
      <c r="Q397" s="201"/>
      <c r="R397" s="201"/>
      <c r="S397" s="201"/>
      <c r="T397" s="202"/>
      <c r="AT397" s="196" t="s">
        <v>683</v>
      </c>
      <c r="AU397" s="196" t="s">
        <v>86</v>
      </c>
      <c r="AV397" s="14" t="s">
        <v>86</v>
      </c>
      <c r="AW397" s="14" t="s">
        <v>29</v>
      </c>
      <c r="AX397" s="14" t="s">
        <v>73</v>
      </c>
      <c r="AY397" s="196" t="s">
        <v>189</v>
      </c>
    </row>
    <row r="398" spans="1:65" s="13" customFormat="1" ht="11.25">
      <c r="B398" s="187"/>
      <c r="D398" s="188" t="s">
        <v>683</v>
      </c>
      <c r="E398" s="189" t="s">
        <v>1</v>
      </c>
      <c r="F398" s="190" t="s">
        <v>1602</v>
      </c>
      <c r="H398" s="189" t="s">
        <v>1</v>
      </c>
      <c r="I398" s="191"/>
      <c r="L398" s="187"/>
      <c r="M398" s="192"/>
      <c r="N398" s="193"/>
      <c r="O398" s="193"/>
      <c r="P398" s="193"/>
      <c r="Q398" s="193"/>
      <c r="R398" s="193"/>
      <c r="S398" s="193"/>
      <c r="T398" s="194"/>
      <c r="AT398" s="189" t="s">
        <v>683</v>
      </c>
      <c r="AU398" s="189" t="s">
        <v>86</v>
      </c>
      <c r="AV398" s="13" t="s">
        <v>80</v>
      </c>
      <c r="AW398" s="13" t="s">
        <v>29</v>
      </c>
      <c r="AX398" s="13" t="s">
        <v>73</v>
      </c>
      <c r="AY398" s="189" t="s">
        <v>189</v>
      </c>
    </row>
    <row r="399" spans="1:65" s="14" customFormat="1" ht="11.25">
      <c r="B399" s="195"/>
      <c r="D399" s="188" t="s">
        <v>683</v>
      </c>
      <c r="E399" s="196" t="s">
        <v>1</v>
      </c>
      <c r="F399" s="197" t="s">
        <v>80</v>
      </c>
      <c r="H399" s="198">
        <v>1</v>
      </c>
      <c r="I399" s="199"/>
      <c r="L399" s="195"/>
      <c r="M399" s="200"/>
      <c r="N399" s="201"/>
      <c r="O399" s="201"/>
      <c r="P399" s="201"/>
      <c r="Q399" s="201"/>
      <c r="R399" s="201"/>
      <c r="S399" s="201"/>
      <c r="T399" s="202"/>
      <c r="AT399" s="196" t="s">
        <v>683</v>
      </c>
      <c r="AU399" s="196" t="s">
        <v>86</v>
      </c>
      <c r="AV399" s="14" t="s">
        <v>86</v>
      </c>
      <c r="AW399" s="14" t="s">
        <v>29</v>
      </c>
      <c r="AX399" s="14" t="s">
        <v>73</v>
      </c>
      <c r="AY399" s="196" t="s">
        <v>189</v>
      </c>
    </row>
    <row r="400" spans="1:65" s="13" customFormat="1" ht="11.25">
      <c r="B400" s="187"/>
      <c r="D400" s="188" t="s">
        <v>683</v>
      </c>
      <c r="E400" s="189" t="s">
        <v>1</v>
      </c>
      <c r="F400" s="190" t="s">
        <v>1604</v>
      </c>
      <c r="H400" s="189" t="s">
        <v>1</v>
      </c>
      <c r="I400" s="191"/>
      <c r="L400" s="187"/>
      <c r="M400" s="192"/>
      <c r="N400" s="193"/>
      <c r="O400" s="193"/>
      <c r="P400" s="193"/>
      <c r="Q400" s="193"/>
      <c r="R400" s="193"/>
      <c r="S400" s="193"/>
      <c r="T400" s="194"/>
      <c r="AT400" s="189" t="s">
        <v>683</v>
      </c>
      <c r="AU400" s="189" t="s">
        <v>86</v>
      </c>
      <c r="AV400" s="13" t="s">
        <v>80</v>
      </c>
      <c r="AW400" s="13" t="s">
        <v>29</v>
      </c>
      <c r="AX400" s="13" t="s">
        <v>73</v>
      </c>
      <c r="AY400" s="189" t="s">
        <v>189</v>
      </c>
    </row>
    <row r="401" spans="1:65" s="14" customFormat="1" ht="11.25">
      <c r="B401" s="195"/>
      <c r="D401" s="188" t="s">
        <v>683</v>
      </c>
      <c r="E401" s="196" t="s">
        <v>1</v>
      </c>
      <c r="F401" s="197" t="s">
        <v>80</v>
      </c>
      <c r="H401" s="198">
        <v>1</v>
      </c>
      <c r="I401" s="199"/>
      <c r="L401" s="195"/>
      <c r="M401" s="200"/>
      <c r="N401" s="201"/>
      <c r="O401" s="201"/>
      <c r="P401" s="201"/>
      <c r="Q401" s="201"/>
      <c r="R401" s="201"/>
      <c r="S401" s="201"/>
      <c r="T401" s="202"/>
      <c r="AT401" s="196" t="s">
        <v>683</v>
      </c>
      <c r="AU401" s="196" t="s">
        <v>86</v>
      </c>
      <c r="AV401" s="14" t="s">
        <v>86</v>
      </c>
      <c r="AW401" s="14" t="s">
        <v>29</v>
      </c>
      <c r="AX401" s="14" t="s">
        <v>73</v>
      </c>
      <c r="AY401" s="196" t="s">
        <v>189</v>
      </c>
    </row>
    <row r="402" spans="1:65" s="13" customFormat="1" ht="11.25">
      <c r="B402" s="187"/>
      <c r="D402" s="188" t="s">
        <v>683</v>
      </c>
      <c r="E402" s="189" t="s">
        <v>1</v>
      </c>
      <c r="F402" s="190" t="s">
        <v>1606</v>
      </c>
      <c r="H402" s="189" t="s">
        <v>1</v>
      </c>
      <c r="I402" s="191"/>
      <c r="L402" s="187"/>
      <c r="M402" s="192"/>
      <c r="N402" s="193"/>
      <c r="O402" s="193"/>
      <c r="P402" s="193"/>
      <c r="Q402" s="193"/>
      <c r="R402" s="193"/>
      <c r="S402" s="193"/>
      <c r="T402" s="194"/>
      <c r="AT402" s="189" t="s">
        <v>683</v>
      </c>
      <c r="AU402" s="189" t="s">
        <v>86</v>
      </c>
      <c r="AV402" s="13" t="s">
        <v>80</v>
      </c>
      <c r="AW402" s="13" t="s">
        <v>29</v>
      </c>
      <c r="AX402" s="13" t="s">
        <v>73</v>
      </c>
      <c r="AY402" s="189" t="s">
        <v>189</v>
      </c>
    </row>
    <row r="403" spans="1:65" s="14" customFormat="1" ht="11.25">
      <c r="B403" s="195"/>
      <c r="D403" s="188" t="s">
        <v>683</v>
      </c>
      <c r="E403" s="196" t="s">
        <v>1</v>
      </c>
      <c r="F403" s="197" t="s">
        <v>80</v>
      </c>
      <c r="H403" s="198">
        <v>1</v>
      </c>
      <c r="I403" s="199"/>
      <c r="L403" s="195"/>
      <c r="M403" s="200"/>
      <c r="N403" s="201"/>
      <c r="O403" s="201"/>
      <c r="P403" s="201"/>
      <c r="Q403" s="201"/>
      <c r="R403" s="201"/>
      <c r="S403" s="201"/>
      <c r="T403" s="202"/>
      <c r="AT403" s="196" t="s">
        <v>683</v>
      </c>
      <c r="AU403" s="196" t="s">
        <v>86</v>
      </c>
      <c r="AV403" s="14" t="s">
        <v>86</v>
      </c>
      <c r="AW403" s="14" t="s">
        <v>29</v>
      </c>
      <c r="AX403" s="14" t="s">
        <v>73</v>
      </c>
      <c r="AY403" s="196" t="s">
        <v>189</v>
      </c>
    </row>
    <row r="404" spans="1:65" s="15" customFormat="1" ht="11.25">
      <c r="B404" s="206"/>
      <c r="D404" s="188" t="s">
        <v>683</v>
      </c>
      <c r="E404" s="207" t="s">
        <v>1</v>
      </c>
      <c r="F404" s="208" t="s">
        <v>824</v>
      </c>
      <c r="H404" s="209">
        <v>4</v>
      </c>
      <c r="I404" s="210"/>
      <c r="L404" s="206"/>
      <c r="M404" s="211"/>
      <c r="N404" s="212"/>
      <c r="O404" s="212"/>
      <c r="P404" s="212"/>
      <c r="Q404" s="212"/>
      <c r="R404" s="212"/>
      <c r="S404" s="212"/>
      <c r="T404" s="213"/>
      <c r="AT404" s="207" t="s">
        <v>683</v>
      </c>
      <c r="AU404" s="207" t="s">
        <v>86</v>
      </c>
      <c r="AV404" s="15" t="s">
        <v>130</v>
      </c>
      <c r="AW404" s="15" t="s">
        <v>29</v>
      </c>
      <c r="AX404" s="15" t="s">
        <v>80</v>
      </c>
      <c r="AY404" s="207" t="s">
        <v>189</v>
      </c>
    </row>
    <row r="405" spans="1:65" s="2" customFormat="1" ht="24.2" customHeight="1">
      <c r="A405" s="32"/>
      <c r="B405" s="155"/>
      <c r="C405" s="156" t="s">
        <v>375</v>
      </c>
      <c r="D405" s="156" t="s">
        <v>191</v>
      </c>
      <c r="E405" s="157" t="s">
        <v>1744</v>
      </c>
      <c r="F405" s="158" t="s">
        <v>1745</v>
      </c>
      <c r="G405" s="159" t="s">
        <v>238</v>
      </c>
      <c r="H405" s="160">
        <v>1</v>
      </c>
      <c r="I405" s="161"/>
      <c r="J405" s="162">
        <f>ROUND(I405*H405,2)</f>
        <v>0</v>
      </c>
      <c r="K405" s="163"/>
      <c r="L405" s="33"/>
      <c r="M405" s="164" t="s">
        <v>1</v>
      </c>
      <c r="N405" s="165" t="s">
        <v>39</v>
      </c>
      <c r="O405" s="61"/>
      <c r="P405" s="166">
        <f>O405*H405</f>
        <v>0</v>
      </c>
      <c r="Q405" s="166">
        <v>0</v>
      </c>
      <c r="R405" s="166">
        <f>Q405*H405</f>
        <v>0</v>
      </c>
      <c r="S405" s="166">
        <v>0</v>
      </c>
      <c r="T405" s="167">
        <f>S405*H405</f>
        <v>0</v>
      </c>
      <c r="U405" s="32"/>
      <c r="V405" s="32"/>
      <c r="W405" s="32"/>
      <c r="X405" s="32"/>
      <c r="Y405" s="32"/>
      <c r="Z405" s="32"/>
      <c r="AA405" s="32"/>
      <c r="AB405" s="32"/>
      <c r="AC405" s="32"/>
      <c r="AD405" s="32"/>
      <c r="AE405" s="32"/>
      <c r="AR405" s="168" t="s">
        <v>214</v>
      </c>
      <c r="AT405" s="168" t="s">
        <v>191</v>
      </c>
      <c r="AU405" s="168" t="s">
        <v>86</v>
      </c>
      <c r="AY405" s="17" t="s">
        <v>189</v>
      </c>
      <c r="BE405" s="169">
        <f>IF(N405="základná",J405,0)</f>
        <v>0</v>
      </c>
      <c r="BF405" s="169">
        <f>IF(N405="znížená",J405,0)</f>
        <v>0</v>
      </c>
      <c r="BG405" s="169">
        <f>IF(N405="zákl. prenesená",J405,0)</f>
        <v>0</v>
      </c>
      <c r="BH405" s="169">
        <f>IF(N405="zníž. prenesená",J405,0)</f>
        <v>0</v>
      </c>
      <c r="BI405" s="169">
        <f>IF(N405="nulová",J405,0)</f>
        <v>0</v>
      </c>
      <c r="BJ405" s="17" t="s">
        <v>86</v>
      </c>
      <c r="BK405" s="169">
        <f>ROUND(I405*H405,2)</f>
        <v>0</v>
      </c>
      <c r="BL405" s="17" t="s">
        <v>214</v>
      </c>
      <c r="BM405" s="168" t="s">
        <v>1746</v>
      </c>
    </row>
    <row r="406" spans="1:65" s="13" customFormat="1" ht="11.25">
      <c r="B406" s="187"/>
      <c r="D406" s="188" t="s">
        <v>683</v>
      </c>
      <c r="E406" s="189" t="s">
        <v>1</v>
      </c>
      <c r="F406" s="190" t="s">
        <v>1598</v>
      </c>
      <c r="H406" s="189" t="s">
        <v>1</v>
      </c>
      <c r="I406" s="191"/>
      <c r="L406" s="187"/>
      <c r="M406" s="192"/>
      <c r="N406" s="193"/>
      <c r="O406" s="193"/>
      <c r="P406" s="193"/>
      <c r="Q406" s="193"/>
      <c r="R406" s="193"/>
      <c r="S406" s="193"/>
      <c r="T406" s="194"/>
      <c r="AT406" s="189" t="s">
        <v>683</v>
      </c>
      <c r="AU406" s="189" t="s">
        <v>86</v>
      </c>
      <c r="AV406" s="13" t="s">
        <v>80</v>
      </c>
      <c r="AW406" s="13" t="s">
        <v>29</v>
      </c>
      <c r="AX406" s="13" t="s">
        <v>73</v>
      </c>
      <c r="AY406" s="189" t="s">
        <v>189</v>
      </c>
    </row>
    <row r="407" spans="1:65" s="14" customFormat="1" ht="11.25">
      <c r="B407" s="195"/>
      <c r="D407" s="188" t="s">
        <v>683</v>
      </c>
      <c r="E407" s="196" t="s">
        <v>1</v>
      </c>
      <c r="F407" s="197" t="s">
        <v>80</v>
      </c>
      <c r="H407" s="198">
        <v>1</v>
      </c>
      <c r="I407" s="199"/>
      <c r="L407" s="195"/>
      <c r="M407" s="200"/>
      <c r="N407" s="201"/>
      <c r="O407" s="201"/>
      <c r="P407" s="201"/>
      <c r="Q407" s="201"/>
      <c r="R407" s="201"/>
      <c r="S407" s="201"/>
      <c r="T407" s="202"/>
      <c r="AT407" s="196" t="s">
        <v>683</v>
      </c>
      <c r="AU407" s="196" t="s">
        <v>86</v>
      </c>
      <c r="AV407" s="14" t="s">
        <v>86</v>
      </c>
      <c r="AW407" s="14" t="s">
        <v>29</v>
      </c>
      <c r="AX407" s="14" t="s">
        <v>80</v>
      </c>
      <c r="AY407" s="196" t="s">
        <v>189</v>
      </c>
    </row>
    <row r="408" spans="1:65" s="2" customFormat="1" ht="16.5" customHeight="1">
      <c r="A408" s="32"/>
      <c r="B408" s="155"/>
      <c r="C408" s="170" t="s">
        <v>282</v>
      </c>
      <c r="D408" s="170" t="s">
        <v>226</v>
      </c>
      <c r="E408" s="171" t="s">
        <v>1747</v>
      </c>
      <c r="F408" s="172" t="s">
        <v>1748</v>
      </c>
      <c r="G408" s="173" t="s">
        <v>238</v>
      </c>
      <c r="H408" s="174">
        <v>1</v>
      </c>
      <c r="I408" s="175"/>
      <c r="J408" s="176">
        <f>ROUND(I408*H408,2)</f>
        <v>0</v>
      </c>
      <c r="K408" s="177"/>
      <c r="L408" s="178"/>
      <c r="M408" s="179" t="s">
        <v>1</v>
      </c>
      <c r="N408" s="180" t="s">
        <v>39</v>
      </c>
      <c r="O408" s="61"/>
      <c r="P408" s="166">
        <f>O408*H408</f>
        <v>0</v>
      </c>
      <c r="Q408" s="166">
        <v>6.4799999999999996E-3</v>
      </c>
      <c r="R408" s="166">
        <f>Q408*H408</f>
        <v>6.4799999999999996E-3</v>
      </c>
      <c r="S408" s="166">
        <v>0</v>
      </c>
      <c r="T408" s="167">
        <f>S408*H408</f>
        <v>0</v>
      </c>
      <c r="U408" s="32"/>
      <c r="V408" s="32"/>
      <c r="W408" s="32"/>
      <c r="X408" s="32"/>
      <c r="Y408" s="32"/>
      <c r="Z408" s="32"/>
      <c r="AA408" s="32"/>
      <c r="AB408" s="32"/>
      <c r="AC408" s="32"/>
      <c r="AD408" s="32"/>
      <c r="AE408" s="32"/>
      <c r="AR408" s="168" t="s">
        <v>247</v>
      </c>
      <c r="AT408" s="168" t="s">
        <v>226</v>
      </c>
      <c r="AU408" s="168" t="s">
        <v>86</v>
      </c>
      <c r="AY408" s="17" t="s">
        <v>189</v>
      </c>
      <c r="BE408" s="169">
        <f>IF(N408="základná",J408,0)</f>
        <v>0</v>
      </c>
      <c r="BF408" s="169">
        <f>IF(N408="znížená",J408,0)</f>
        <v>0</v>
      </c>
      <c r="BG408" s="169">
        <f>IF(N408="zákl. prenesená",J408,0)</f>
        <v>0</v>
      </c>
      <c r="BH408" s="169">
        <f>IF(N408="zníž. prenesená",J408,0)</f>
        <v>0</v>
      </c>
      <c r="BI408" s="169">
        <f>IF(N408="nulová",J408,0)</f>
        <v>0</v>
      </c>
      <c r="BJ408" s="17" t="s">
        <v>86</v>
      </c>
      <c r="BK408" s="169">
        <f>ROUND(I408*H408,2)</f>
        <v>0</v>
      </c>
      <c r="BL408" s="17" t="s">
        <v>214</v>
      </c>
      <c r="BM408" s="168" t="s">
        <v>1749</v>
      </c>
    </row>
    <row r="409" spans="1:65" s="2" customFormat="1" ht="24.2" customHeight="1">
      <c r="A409" s="32"/>
      <c r="B409" s="155"/>
      <c r="C409" s="156" t="s">
        <v>384</v>
      </c>
      <c r="D409" s="156" t="s">
        <v>191</v>
      </c>
      <c r="E409" s="157" t="s">
        <v>1426</v>
      </c>
      <c r="F409" s="158" t="s">
        <v>1427</v>
      </c>
      <c r="G409" s="159" t="s">
        <v>218</v>
      </c>
      <c r="H409" s="160">
        <v>3.512</v>
      </c>
      <c r="I409" s="161"/>
      <c r="J409" s="162">
        <f>ROUND(I409*H409,2)</f>
        <v>0</v>
      </c>
      <c r="K409" s="163"/>
      <c r="L409" s="33"/>
      <c r="M409" s="181" t="s">
        <v>1</v>
      </c>
      <c r="N409" s="182" t="s">
        <v>39</v>
      </c>
      <c r="O409" s="183"/>
      <c r="P409" s="184">
        <f>O409*H409</f>
        <v>0</v>
      </c>
      <c r="Q409" s="184">
        <v>0</v>
      </c>
      <c r="R409" s="184">
        <f>Q409*H409</f>
        <v>0</v>
      </c>
      <c r="S409" s="184">
        <v>0</v>
      </c>
      <c r="T409" s="185">
        <f>S409*H409</f>
        <v>0</v>
      </c>
      <c r="U409" s="32"/>
      <c r="V409" s="32"/>
      <c r="W409" s="32"/>
      <c r="X409" s="32"/>
      <c r="Y409" s="32"/>
      <c r="Z409" s="32"/>
      <c r="AA409" s="32"/>
      <c r="AB409" s="32"/>
      <c r="AC409" s="32"/>
      <c r="AD409" s="32"/>
      <c r="AE409" s="32"/>
      <c r="AR409" s="168" t="s">
        <v>214</v>
      </c>
      <c r="AT409" s="168" t="s">
        <v>191</v>
      </c>
      <c r="AU409" s="168" t="s">
        <v>86</v>
      </c>
      <c r="AY409" s="17" t="s">
        <v>189</v>
      </c>
      <c r="BE409" s="169">
        <f>IF(N409="základná",J409,0)</f>
        <v>0</v>
      </c>
      <c r="BF409" s="169">
        <f>IF(N409="znížená",J409,0)</f>
        <v>0</v>
      </c>
      <c r="BG409" s="169">
        <f>IF(N409="zákl. prenesená",J409,0)</f>
        <v>0</v>
      </c>
      <c r="BH409" s="169">
        <f>IF(N409="zníž. prenesená",J409,0)</f>
        <v>0</v>
      </c>
      <c r="BI409" s="169">
        <f>IF(N409="nulová",J409,0)</f>
        <v>0</v>
      </c>
      <c r="BJ409" s="17" t="s">
        <v>86</v>
      </c>
      <c r="BK409" s="169">
        <f>ROUND(I409*H409,2)</f>
        <v>0</v>
      </c>
      <c r="BL409" s="17" t="s">
        <v>214</v>
      </c>
      <c r="BM409" s="168" t="s">
        <v>1750</v>
      </c>
    </row>
    <row r="410" spans="1:65" s="2" customFormat="1" ht="6.95" customHeight="1">
      <c r="A410" s="32"/>
      <c r="B410" s="50"/>
      <c r="C410" s="51"/>
      <c r="D410" s="51"/>
      <c r="E410" s="51"/>
      <c r="F410" s="51"/>
      <c r="G410" s="51"/>
      <c r="H410" s="51"/>
      <c r="I410" s="51"/>
      <c r="J410" s="51"/>
      <c r="K410" s="51"/>
      <c r="L410" s="33"/>
      <c r="M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32"/>
      <c r="AA410" s="32"/>
      <c r="AB410" s="32"/>
      <c r="AC410" s="32"/>
      <c r="AD410" s="32"/>
      <c r="AE410" s="32"/>
    </row>
  </sheetData>
  <autoFilter ref="C130:K409" xr:uid="{00000000-0009-0000-0000-000009000000}"/>
  <mergeCells count="15">
    <mergeCell ref="E117:H117"/>
    <mergeCell ref="E121:H121"/>
    <mergeCell ref="E119:H119"/>
    <mergeCell ref="E123:H123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BM380"/>
  <sheetViews>
    <sheetView showGridLines="0" workbookViewId="0">
      <selection activeCell="F132" sqref="F132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65" t="s">
        <v>5</v>
      </c>
      <c r="M2" s="247"/>
      <c r="N2" s="247"/>
      <c r="O2" s="247"/>
      <c r="P2" s="247"/>
      <c r="Q2" s="247"/>
      <c r="R2" s="247"/>
      <c r="S2" s="247"/>
      <c r="T2" s="247"/>
      <c r="U2" s="247"/>
      <c r="V2" s="247"/>
      <c r="AT2" s="17" t="s">
        <v>116</v>
      </c>
    </row>
    <row r="3" spans="1:46" s="1" customFormat="1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73</v>
      </c>
    </row>
    <row r="4" spans="1:46" s="1" customFormat="1" ht="24.95" hidden="1" customHeight="1">
      <c r="B4" s="20"/>
      <c r="D4" s="21" t="s">
        <v>154</v>
      </c>
      <c r="L4" s="20"/>
      <c r="M4" s="101" t="s">
        <v>9</v>
      </c>
      <c r="AT4" s="17" t="s">
        <v>3</v>
      </c>
    </row>
    <row r="5" spans="1:46" s="1" customFormat="1" ht="6.95" hidden="1" customHeight="1">
      <c r="B5" s="20"/>
      <c r="L5" s="20"/>
    </row>
    <row r="6" spans="1:46" s="1" customFormat="1" ht="12" hidden="1" customHeight="1">
      <c r="B6" s="20"/>
      <c r="D6" s="27" t="s">
        <v>15</v>
      </c>
      <c r="L6" s="20"/>
    </row>
    <row r="7" spans="1:46" s="1" customFormat="1" ht="16.5" hidden="1" customHeight="1">
      <c r="B7" s="20"/>
      <c r="E7" s="266" t="str">
        <f>'Rekapitulácia stavby'!K6</f>
        <v>Prístavba materskej škôlky v meste Podolínec</v>
      </c>
      <c r="F7" s="267"/>
      <c r="G7" s="267"/>
      <c r="H7" s="267"/>
      <c r="L7" s="20"/>
    </row>
    <row r="8" spans="1:46" ht="12.75" hidden="1">
      <c r="B8" s="20"/>
      <c r="D8" s="27" t="s">
        <v>155</v>
      </c>
      <c r="L8" s="20"/>
    </row>
    <row r="9" spans="1:46" s="1" customFormat="1" ht="16.5" hidden="1" customHeight="1">
      <c r="B9" s="20"/>
      <c r="E9" s="266" t="s">
        <v>790</v>
      </c>
      <c r="F9" s="247"/>
      <c r="G9" s="247"/>
      <c r="H9" s="247"/>
      <c r="L9" s="20"/>
    </row>
    <row r="10" spans="1:46" s="1" customFormat="1" ht="12" hidden="1" customHeight="1">
      <c r="B10" s="20"/>
      <c r="D10" s="27" t="s">
        <v>157</v>
      </c>
      <c r="L10" s="20"/>
    </row>
    <row r="11" spans="1:46" s="2" customFormat="1" ht="16.5" hidden="1" customHeight="1">
      <c r="A11" s="32"/>
      <c r="B11" s="33"/>
      <c r="C11" s="32"/>
      <c r="D11" s="32"/>
      <c r="E11" s="270" t="s">
        <v>791</v>
      </c>
      <c r="F11" s="268"/>
      <c r="G11" s="268"/>
      <c r="H11" s="268"/>
      <c r="I11" s="32"/>
      <c r="J11" s="32"/>
      <c r="K11" s="32"/>
      <c r="L11" s="45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hidden="1" customHeight="1">
      <c r="A12" s="32"/>
      <c r="B12" s="33"/>
      <c r="C12" s="32"/>
      <c r="D12" s="27" t="s">
        <v>792</v>
      </c>
      <c r="E12" s="32"/>
      <c r="F12" s="32"/>
      <c r="G12" s="32"/>
      <c r="H12" s="32"/>
      <c r="I12" s="32"/>
      <c r="J12" s="32"/>
      <c r="K12" s="32"/>
      <c r="L12" s="45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6.5" hidden="1" customHeight="1">
      <c r="A13" s="32"/>
      <c r="B13" s="33"/>
      <c r="C13" s="32"/>
      <c r="D13" s="32"/>
      <c r="E13" s="227" t="s">
        <v>1751</v>
      </c>
      <c r="F13" s="268"/>
      <c r="G13" s="268"/>
      <c r="H13" s="268"/>
      <c r="I13" s="32"/>
      <c r="J13" s="32"/>
      <c r="K13" s="32"/>
      <c r="L13" s="45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1.25" hidden="1">
      <c r="A14" s="32"/>
      <c r="B14" s="33"/>
      <c r="C14" s="32"/>
      <c r="D14" s="32"/>
      <c r="E14" s="32"/>
      <c r="F14" s="32"/>
      <c r="G14" s="32"/>
      <c r="H14" s="32"/>
      <c r="I14" s="32"/>
      <c r="J14" s="32"/>
      <c r="K14" s="32"/>
      <c r="L14" s="45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2" hidden="1" customHeight="1">
      <c r="A15" s="32"/>
      <c r="B15" s="33"/>
      <c r="C15" s="32"/>
      <c r="D15" s="27" t="s">
        <v>17</v>
      </c>
      <c r="E15" s="32"/>
      <c r="F15" s="25" t="s">
        <v>1</v>
      </c>
      <c r="G15" s="32"/>
      <c r="H15" s="32"/>
      <c r="I15" s="27" t="s">
        <v>18</v>
      </c>
      <c r="J15" s="25" t="s">
        <v>1</v>
      </c>
      <c r="K15" s="32"/>
      <c r="L15" s="45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hidden="1" customHeight="1">
      <c r="A16" s="32"/>
      <c r="B16" s="33"/>
      <c r="C16" s="32"/>
      <c r="D16" s="27" t="s">
        <v>19</v>
      </c>
      <c r="E16" s="32"/>
      <c r="F16" s="25" t="s">
        <v>20</v>
      </c>
      <c r="G16" s="32"/>
      <c r="H16" s="32"/>
      <c r="I16" s="27" t="s">
        <v>21</v>
      </c>
      <c r="J16" s="58" t="str">
        <f>'Rekapitulácia stavby'!AN8</f>
        <v>05_2022</v>
      </c>
      <c r="K16" s="32"/>
      <c r="L16" s="45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0.9" hidden="1" customHeight="1">
      <c r="A17" s="32"/>
      <c r="B17" s="33"/>
      <c r="C17" s="32"/>
      <c r="D17" s="32"/>
      <c r="E17" s="32"/>
      <c r="F17" s="32"/>
      <c r="G17" s="32"/>
      <c r="H17" s="32"/>
      <c r="I17" s="32"/>
      <c r="J17" s="32"/>
      <c r="K17" s="32"/>
      <c r="L17" s="45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2" hidden="1" customHeight="1">
      <c r="A18" s="32"/>
      <c r="B18" s="33"/>
      <c r="C18" s="32"/>
      <c r="D18" s="27" t="s">
        <v>22</v>
      </c>
      <c r="E18" s="32"/>
      <c r="F18" s="32"/>
      <c r="G18" s="32"/>
      <c r="H18" s="32"/>
      <c r="I18" s="27" t="s">
        <v>23</v>
      </c>
      <c r="J18" s="25" t="s">
        <v>1</v>
      </c>
      <c r="K18" s="32"/>
      <c r="L18" s="45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8" hidden="1" customHeight="1">
      <c r="A19" s="32"/>
      <c r="B19" s="33"/>
      <c r="C19" s="32"/>
      <c r="D19" s="32"/>
      <c r="E19" s="25" t="s">
        <v>24</v>
      </c>
      <c r="F19" s="32"/>
      <c r="G19" s="32"/>
      <c r="H19" s="32"/>
      <c r="I19" s="27" t="s">
        <v>25</v>
      </c>
      <c r="J19" s="25" t="s">
        <v>1</v>
      </c>
      <c r="K19" s="32"/>
      <c r="L19" s="45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6.95" hidden="1" customHeight="1">
      <c r="A20" s="32"/>
      <c r="B20" s="33"/>
      <c r="C20" s="32"/>
      <c r="D20" s="32"/>
      <c r="E20" s="32"/>
      <c r="F20" s="32"/>
      <c r="G20" s="32"/>
      <c r="H20" s="32"/>
      <c r="I20" s="32"/>
      <c r="J20" s="32"/>
      <c r="K20" s="32"/>
      <c r="L20" s="45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2" hidden="1" customHeight="1">
      <c r="A21" s="32"/>
      <c r="B21" s="33"/>
      <c r="C21" s="32"/>
      <c r="D21" s="27" t="s">
        <v>26</v>
      </c>
      <c r="E21" s="32"/>
      <c r="F21" s="32"/>
      <c r="G21" s="32"/>
      <c r="H21" s="32"/>
      <c r="I21" s="27" t="s">
        <v>23</v>
      </c>
      <c r="J21" s="28">
        <f>'Rekapitulácia stavby'!AN13</f>
        <v>0</v>
      </c>
      <c r="K21" s="32"/>
      <c r="L21" s="45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8" hidden="1" customHeight="1">
      <c r="A22" s="32"/>
      <c r="B22" s="33"/>
      <c r="C22" s="32"/>
      <c r="D22" s="32"/>
      <c r="E22" s="269">
        <f>'Rekapitulácia stavby'!E14</f>
        <v>0</v>
      </c>
      <c r="F22" s="246"/>
      <c r="G22" s="246"/>
      <c r="H22" s="246"/>
      <c r="I22" s="27" t="s">
        <v>25</v>
      </c>
      <c r="J22" s="28">
        <f>'Rekapitulácia stavby'!AN14</f>
        <v>0</v>
      </c>
      <c r="K22" s="32"/>
      <c r="L22" s="45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6.95" hidden="1" customHeight="1">
      <c r="A23" s="32"/>
      <c r="B23" s="33"/>
      <c r="C23" s="32"/>
      <c r="D23" s="32"/>
      <c r="E23" s="32"/>
      <c r="F23" s="32"/>
      <c r="G23" s="32"/>
      <c r="H23" s="32"/>
      <c r="I23" s="32"/>
      <c r="J23" s="32"/>
      <c r="K23" s="32"/>
      <c r="L23" s="45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2" hidden="1" customHeight="1">
      <c r="A24" s="32"/>
      <c r="B24" s="33"/>
      <c r="C24" s="32"/>
      <c r="D24" s="27" t="s">
        <v>27</v>
      </c>
      <c r="E24" s="32"/>
      <c r="F24" s="32"/>
      <c r="G24" s="32"/>
      <c r="H24" s="32"/>
      <c r="I24" s="27" t="s">
        <v>23</v>
      </c>
      <c r="J24" s="25" t="s">
        <v>1</v>
      </c>
      <c r="K24" s="32"/>
      <c r="L24" s="45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8" hidden="1" customHeight="1">
      <c r="A25" s="32"/>
      <c r="B25" s="33"/>
      <c r="C25" s="32"/>
      <c r="D25" s="32"/>
      <c r="E25" s="25" t="s">
        <v>28</v>
      </c>
      <c r="F25" s="32"/>
      <c r="G25" s="32"/>
      <c r="H25" s="32"/>
      <c r="I25" s="27" t="s">
        <v>25</v>
      </c>
      <c r="J25" s="25" t="s">
        <v>1</v>
      </c>
      <c r="K25" s="32"/>
      <c r="L25" s="45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6.95" hidden="1" customHeight="1">
      <c r="A26" s="32"/>
      <c r="B26" s="33"/>
      <c r="C26" s="32"/>
      <c r="D26" s="32"/>
      <c r="E26" s="32"/>
      <c r="F26" s="32"/>
      <c r="G26" s="32"/>
      <c r="H26" s="32"/>
      <c r="I26" s="32"/>
      <c r="J26" s="32"/>
      <c r="K26" s="32"/>
      <c r="L26" s="45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12" hidden="1" customHeight="1">
      <c r="A27" s="32"/>
      <c r="B27" s="33"/>
      <c r="C27" s="32"/>
      <c r="D27" s="27" t="s">
        <v>30</v>
      </c>
      <c r="E27" s="32"/>
      <c r="F27" s="32"/>
      <c r="G27" s="32"/>
      <c r="H27" s="32"/>
      <c r="I27" s="27" t="s">
        <v>23</v>
      </c>
      <c r="J27" s="25" t="str">
        <f>IF('Rekapitulácia stavby'!AN19="","",'Rekapitulácia stavby'!AN19)</f>
        <v/>
      </c>
      <c r="K27" s="32"/>
      <c r="L27" s="45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8" hidden="1" customHeight="1">
      <c r="A28" s="32"/>
      <c r="B28" s="33"/>
      <c r="C28" s="32"/>
      <c r="D28" s="32"/>
      <c r="E28" s="25" t="str">
        <f>IF('Rekapitulácia stavby'!E20="","",'Rekapitulácia stavby'!E20)</f>
        <v xml:space="preserve"> </v>
      </c>
      <c r="F28" s="32"/>
      <c r="G28" s="32"/>
      <c r="H28" s="32"/>
      <c r="I28" s="27" t="s">
        <v>25</v>
      </c>
      <c r="J28" s="25" t="str">
        <f>IF('Rekapitulácia stavby'!AN20="","",'Rekapitulácia stavby'!AN20)</f>
        <v/>
      </c>
      <c r="K28" s="32"/>
      <c r="L28" s="45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hidden="1" customHeight="1">
      <c r="A29" s="32"/>
      <c r="B29" s="33"/>
      <c r="C29" s="32"/>
      <c r="D29" s="32"/>
      <c r="E29" s="32"/>
      <c r="F29" s="32"/>
      <c r="G29" s="32"/>
      <c r="H29" s="32"/>
      <c r="I29" s="32"/>
      <c r="J29" s="32"/>
      <c r="K29" s="32"/>
      <c r="L29" s="45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12" hidden="1" customHeight="1">
      <c r="A30" s="32"/>
      <c r="B30" s="33"/>
      <c r="C30" s="32"/>
      <c r="D30" s="27" t="s">
        <v>32</v>
      </c>
      <c r="E30" s="32"/>
      <c r="F30" s="32"/>
      <c r="G30" s="32"/>
      <c r="H30" s="32"/>
      <c r="I30" s="32"/>
      <c r="J30" s="32"/>
      <c r="K30" s="32"/>
      <c r="L30" s="45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8" customFormat="1" ht="16.5" hidden="1" customHeight="1">
      <c r="A31" s="102"/>
      <c r="B31" s="103"/>
      <c r="C31" s="102"/>
      <c r="D31" s="102"/>
      <c r="E31" s="251" t="s">
        <v>1</v>
      </c>
      <c r="F31" s="251"/>
      <c r="G31" s="251"/>
      <c r="H31" s="251"/>
      <c r="I31" s="102"/>
      <c r="J31" s="102"/>
      <c r="K31" s="102"/>
      <c r="L31" s="104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</row>
    <row r="32" spans="1:31" s="2" customFormat="1" ht="6.95" hidden="1" customHeight="1">
      <c r="A32" s="32"/>
      <c r="B32" s="33"/>
      <c r="C32" s="32"/>
      <c r="D32" s="32"/>
      <c r="E32" s="32"/>
      <c r="F32" s="32"/>
      <c r="G32" s="32"/>
      <c r="H32" s="32"/>
      <c r="I32" s="32"/>
      <c r="J32" s="32"/>
      <c r="K32" s="32"/>
      <c r="L32" s="45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hidden="1" customHeight="1">
      <c r="A33" s="32"/>
      <c r="B33" s="33"/>
      <c r="C33" s="32"/>
      <c r="D33" s="69"/>
      <c r="E33" s="69"/>
      <c r="F33" s="69"/>
      <c r="G33" s="69"/>
      <c r="H33" s="69"/>
      <c r="I33" s="69"/>
      <c r="J33" s="69"/>
      <c r="K33" s="69"/>
      <c r="L33" s="45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25.35" hidden="1" customHeight="1">
      <c r="A34" s="32"/>
      <c r="B34" s="33"/>
      <c r="C34" s="32"/>
      <c r="D34" s="105" t="s">
        <v>33</v>
      </c>
      <c r="E34" s="32"/>
      <c r="F34" s="32"/>
      <c r="G34" s="32"/>
      <c r="H34" s="32"/>
      <c r="I34" s="32"/>
      <c r="J34" s="74">
        <f>ROUND(J135, 2)</f>
        <v>0</v>
      </c>
      <c r="K34" s="32"/>
      <c r="L34" s="45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6.95" hidden="1" customHeight="1">
      <c r="A35" s="32"/>
      <c r="B35" s="33"/>
      <c r="C35" s="32"/>
      <c r="D35" s="69"/>
      <c r="E35" s="69"/>
      <c r="F35" s="69"/>
      <c r="G35" s="69"/>
      <c r="H35" s="69"/>
      <c r="I35" s="69"/>
      <c r="J35" s="69"/>
      <c r="K35" s="69"/>
      <c r="L35" s="45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3"/>
      <c r="C36" s="32"/>
      <c r="D36" s="32"/>
      <c r="E36" s="32"/>
      <c r="F36" s="36" t="s">
        <v>35</v>
      </c>
      <c r="G36" s="32"/>
      <c r="H36" s="32"/>
      <c r="I36" s="36" t="s">
        <v>34</v>
      </c>
      <c r="J36" s="36" t="s">
        <v>36</v>
      </c>
      <c r="K36" s="32"/>
      <c r="L36" s="45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106" t="s">
        <v>37</v>
      </c>
      <c r="E37" s="38" t="s">
        <v>38</v>
      </c>
      <c r="F37" s="107">
        <f>ROUND((SUM(BE135:BE379)),  2)</f>
        <v>0</v>
      </c>
      <c r="G37" s="108"/>
      <c r="H37" s="108"/>
      <c r="I37" s="109">
        <v>0.2</v>
      </c>
      <c r="J37" s="107">
        <f>ROUND(((SUM(BE135:BE379))*I37),  2)</f>
        <v>0</v>
      </c>
      <c r="K37" s="32"/>
      <c r="L37" s="45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hidden="1" customHeight="1">
      <c r="A38" s="32"/>
      <c r="B38" s="33"/>
      <c r="C38" s="32"/>
      <c r="D38" s="32"/>
      <c r="E38" s="38" t="s">
        <v>39</v>
      </c>
      <c r="F38" s="107">
        <f>ROUND((SUM(BF135:BF379)),  2)</f>
        <v>0</v>
      </c>
      <c r="G38" s="108"/>
      <c r="H38" s="108"/>
      <c r="I38" s="109">
        <v>0.2</v>
      </c>
      <c r="J38" s="107">
        <f>ROUND(((SUM(BF135:BF379))*I38),  2)</f>
        <v>0</v>
      </c>
      <c r="K38" s="32"/>
      <c r="L38" s="45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27" t="s">
        <v>40</v>
      </c>
      <c r="F39" s="110">
        <f>ROUND((SUM(BG135:BG379)),  2)</f>
        <v>0</v>
      </c>
      <c r="G39" s="32"/>
      <c r="H39" s="32"/>
      <c r="I39" s="111">
        <v>0.2</v>
      </c>
      <c r="J39" s="110">
        <f>0</f>
        <v>0</v>
      </c>
      <c r="K39" s="32"/>
      <c r="L39" s="45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hidden="1" customHeight="1">
      <c r="A40" s="32"/>
      <c r="B40" s="33"/>
      <c r="C40" s="32"/>
      <c r="D40" s="32"/>
      <c r="E40" s="27" t="s">
        <v>41</v>
      </c>
      <c r="F40" s="110">
        <f>ROUND((SUM(BH135:BH379)),  2)</f>
        <v>0</v>
      </c>
      <c r="G40" s="32"/>
      <c r="H40" s="32"/>
      <c r="I40" s="111">
        <v>0.2</v>
      </c>
      <c r="J40" s="110">
        <f>0</f>
        <v>0</v>
      </c>
      <c r="K40" s="32"/>
      <c r="L40" s="45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14.45" hidden="1" customHeight="1">
      <c r="A41" s="32"/>
      <c r="B41" s="33"/>
      <c r="C41" s="32"/>
      <c r="D41" s="32"/>
      <c r="E41" s="38" t="s">
        <v>42</v>
      </c>
      <c r="F41" s="107">
        <f>ROUND((SUM(BI135:BI379)),  2)</f>
        <v>0</v>
      </c>
      <c r="G41" s="108"/>
      <c r="H41" s="108"/>
      <c r="I41" s="109">
        <v>0</v>
      </c>
      <c r="J41" s="107">
        <f>0</f>
        <v>0</v>
      </c>
      <c r="K41" s="32"/>
      <c r="L41" s="45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6.95" hidden="1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5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2" customFormat="1" ht="25.35" hidden="1" customHeight="1">
      <c r="A43" s="32"/>
      <c r="B43" s="33"/>
      <c r="C43" s="112"/>
      <c r="D43" s="113" t="s">
        <v>43</v>
      </c>
      <c r="E43" s="63"/>
      <c r="F43" s="63"/>
      <c r="G43" s="114" t="s">
        <v>44</v>
      </c>
      <c r="H43" s="115" t="s">
        <v>45</v>
      </c>
      <c r="I43" s="63"/>
      <c r="J43" s="116">
        <f>SUM(J34:J41)</f>
        <v>0</v>
      </c>
      <c r="K43" s="117"/>
      <c r="L43" s="45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</row>
    <row r="44" spans="1:31" s="2" customFormat="1" ht="14.45" hidden="1" customHeight="1">
      <c r="A44" s="32"/>
      <c r="B44" s="33"/>
      <c r="C44" s="32"/>
      <c r="D44" s="32"/>
      <c r="E44" s="32"/>
      <c r="F44" s="32"/>
      <c r="G44" s="32"/>
      <c r="H44" s="32"/>
      <c r="I44" s="32"/>
      <c r="J44" s="32"/>
      <c r="K44" s="32"/>
      <c r="L44" s="45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</row>
    <row r="45" spans="1:31" s="1" customFormat="1" ht="14.45" hidden="1" customHeight="1">
      <c r="B45" s="20"/>
      <c r="L45" s="20"/>
    </row>
    <row r="46" spans="1:31" s="1" customFormat="1" ht="14.45" hidden="1" customHeight="1">
      <c r="B46" s="20"/>
      <c r="L46" s="20"/>
    </row>
    <row r="47" spans="1:31" s="1" customFormat="1" ht="14.45" hidden="1" customHeight="1">
      <c r="B47" s="20"/>
      <c r="L47" s="20"/>
    </row>
    <row r="48" spans="1:31" s="1" customFormat="1" ht="14.45" hidden="1" customHeight="1">
      <c r="B48" s="20"/>
      <c r="L48" s="20"/>
    </row>
    <row r="49" spans="1:31" s="1" customFormat="1" ht="14.45" hidden="1" customHeight="1">
      <c r="B49" s="20"/>
      <c r="L49" s="20"/>
    </row>
    <row r="50" spans="1:31" s="2" customFormat="1" ht="14.45" hidden="1" customHeight="1">
      <c r="B50" s="45"/>
      <c r="D50" s="46" t="s">
        <v>46</v>
      </c>
      <c r="E50" s="47"/>
      <c r="F50" s="47"/>
      <c r="G50" s="46" t="s">
        <v>47</v>
      </c>
      <c r="H50" s="47"/>
      <c r="I50" s="47"/>
      <c r="J50" s="47"/>
      <c r="K50" s="47"/>
      <c r="L50" s="45"/>
    </row>
    <row r="51" spans="1:31" ht="11.25" hidden="1">
      <c r="B51" s="20"/>
      <c r="L51" s="20"/>
    </row>
    <row r="52" spans="1:31" ht="11.25" hidden="1">
      <c r="B52" s="20"/>
      <c r="L52" s="20"/>
    </row>
    <row r="53" spans="1:31" ht="11.25" hidden="1">
      <c r="B53" s="20"/>
      <c r="L53" s="20"/>
    </row>
    <row r="54" spans="1:31" ht="11.25" hidden="1">
      <c r="B54" s="20"/>
      <c r="L54" s="20"/>
    </row>
    <row r="55" spans="1:31" ht="11.25" hidden="1">
      <c r="B55" s="20"/>
      <c r="L55" s="20"/>
    </row>
    <row r="56" spans="1:31" ht="11.25" hidden="1">
      <c r="B56" s="20"/>
      <c r="L56" s="20"/>
    </row>
    <row r="57" spans="1:31" ht="11.25" hidden="1">
      <c r="B57" s="20"/>
      <c r="L57" s="20"/>
    </row>
    <row r="58" spans="1:31" ht="11.25" hidden="1">
      <c r="B58" s="20"/>
      <c r="L58" s="20"/>
    </row>
    <row r="59" spans="1:31" ht="11.25" hidden="1">
      <c r="B59" s="20"/>
      <c r="L59" s="20"/>
    </row>
    <row r="60" spans="1:31" ht="11.25" hidden="1">
      <c r="B60" s="20"/>
      <c r="L60" s="20"/>
    </row>
    <row r="61" spans="1:31" s="2" customFormat="1" ht="12.75" hidden="1">
      <c r="A61" s="32"/>
      <c r="B61" s="33"/>
      <c r="C61" s="32"/>
      <c r="D61" s="48" t="s">
        <v>48</v>
      </c>
      <c r="E61" s="35"/>
      <c r="F61" s="118" t="s">
        <v>49</v>
      </c>
      <c r="G61" s="48" t="s">
        <v>48</v>
      </c>
      <c r="H61" s="35"/>
      <c r="I61" s="35"/>
      <c r="J61" s="119" t="s">
        <v>49</v>
      </c>
      <c r="K61" s="35"/>
      <c r="L61" s="45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 hidden="1">
      <c r="B62" s="20"/>
      <c r="L62" s="20"/>
    </row>
    <row r="63" spans="1:31" ht="11.25" hidden="1">
      <c r="B63" s="20"/>
      <c r="L63" s="20"/>
    </row>
    <row r="64" spans="1:31" ht="11.25" hidden="1">
      <c r="B64" s="20"/>
      <c r="L64" s="20"/>
    </row>
    <row r="65" spans="1:31" s="2" customFormat="1" ht="12.75" hidden="1">
      <c r="A65" s="32"/>
      <c r="B65" s="33"/>
      <c r="C65" s="32"/>
      <c r="D65" s="46" t="s">
        <v>50</v>
      </c>
      <c r="E65" s="49"/>
      <c r="F65" s="49"/>
      <c r="G65" s="46" t="s">
        <v>51</v>
      </c>
      <c r="H65" s="49"/>
      <c r="I65" s="49"/>
      <c r="J65" s="49"/>
      <c r="K65" s="49"/>
      <c r="L65" s="45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 hidden="1">
      <c r="B66" s="20"/>
      <c r="L66" s="20"/>
    </row>
    <row r="67" spans="1:31" ht="11.25" hidden="1">
      <c r="B67" s="20"/>
      <c r="L67" s="20"/>
    </row>
    <row r="68" spans="1:31" ht="11.25" hidden="1">
      <c r="B68" s="20"/>
      <c r="L68" s="20"/>
    </row>
    <row r="69" spans="1:31" ht="11.25" hidden="1">
      <c r="B69" s="20"/>
      <c r="L69" s="20"/>
    </row>
    <row r="70" spans="1:31" ht="11.25" hidden="1">
      <c r="B70" s="20"/>
      <c r="L70" s="20"/>
    </row>
    <row r="71" spans="1:31" ht="11.25" hidden="1">
      <c r="B71" s="20"/>
      <c r="L71" s="20"/>
    </row>
    <row r="72" spans="1:31" ht="11.25" hidden="1">
      <c r="B72" s="20"/>
      <c r="L72" s="20"/>
    </row>
    <row r="73" spans="1:31" ht="11.25" hidden="1">
      <c r="B73" s="20"/>
      <c r="L73" s="20"/>
    </row>
    <row r="74" spans="1:31" ht="11.25" hidden="1">
      <c r="B74" s="20"/>
      <c r="L74" s="20"/>
    </row>
    <row r="75" spans="1:31" ht="11.25" hidden="1">
      <c r="B75" s="20"/>
      <c r="L75" s="20"/>
    </row>
    <row r="76" spans="1:31" s="2" customFormat="1" ht="12.75" hidden="1">
      <c r="A76" s="32"/>
      <c r="B76" s="33"/>
      <c r="C76" s="32"/>
      <c r="D76" s="48" t="s">
        <v>48</v>
      </c>
      <c r="E76" s="35"/>
      <c r="F76" s="118" t="s">
        <v>49</v>
      </c>
      <c r="G76" s="48" t="s">
        <v>48</v>
      </c>
      <c r="H76" s="35"/>
      <c r="I76" s="35"/>
      <c r="J76" s="119" t="s">
        <v>49</v>
      </c>
      <c r="K76" s="35"/>
      <c r="L76" s="45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hidden="1" customHeight="1">
      <c r="A77" s="32"/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45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78" spans="1:31" ht="11.25" hidden="1"/>
    <row r="79" spans="1:31" ht="11.25" hidden="1"/>
    <row r="80" spans="1:31" ht="11.25" hidden="1"/>
    <row r="81" spans="1:31" s="2" customFormat="1" ht="6.95" hidden="1" customHeight="1">
      <c r="A81" s="32"/>
      <c r="B81" s="52"/>
      <c r="C81" s="53"/>
      <c r="D81" s="53"/>
      <c r="E81" s="53"/>
      <c r="F81" s="53"/>
      <c r="G81" s="53"/>
      <c r="H81" s="53"/>
      <c r="I81" s="53"/>
      <c r="J81" s="53"/>
      <c r="K81" s="53"/>
      <c r="L81" s="45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5" hidden="1" customHeight="1">
      <c r="A82" s="32"/>
      <c r="B82" s="33"/>
      <c r="C82" s="21" t="s">
        <v>159</v>
      </c>
      <c r="D82" s="32"/>
      <c r="E82" s="32"/>
      <c r="F82" s="32"/>
      <c r="G82" s="32"/>
      <c r="H82" s="32"/>
      <c r="I82" s="32"/>
      <c r="J82" s="32"/>
      <c r="K82" s="32"/>
      <c r="L82" s="45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5" hidden="1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5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hidden="1" customHeight="1">
      <c r="A84" s="32"/>
      <c r="B84" s="33"/>
      <c r="C84" s="27" t="s">
        <v>15</v>
      </c>
      <c r="D84" s="32"/>
      <c r="E84" s="32"/>
      <c r="F84" s="32"/>
      <c r="G84" s="32"/>
      <c r="H84" s="32"/>
      <c r="I84" s="32"/>
      <c r="J84" s="32"/>
      <c r="K84" s="32"/>
      <c r="L84" s="45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hidden="1" customHeight="1">
      <c r="A85" s="32"/>
      <c r="B85" s="33"/>
      <c r="C85" s="32"/>
      <c r="D85" s="32"/>
      <c r="E85" s="266" t="str">
        <f>E7</f>
        <v>Prístavba materskej škôlky v meste Podolínec</v>
      </c>
      <c r="F85" s="267"/>
      <c r="G85" s="267"/>
      <c r="H85" s="267"/>
      <c r="I85" s="32"/>
      <c r="J85" s="32"/>
      <c r="K85" s="32"/>
      <c r="L85" s="45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hidden="1" customHeight="1">
      <c r="B86" s="20"/>
      <c r="C86" s="27" t="s">
        <v>155</v>
      </c>
      <c r="L86" s="20"/>
    </row>
    <row r="87" spans="1:31" s="1" customFormat="1" ht="16.5" hidden="1" customHeight="1">
      <c r="B87" s="20"/>
      <c r="E87" s="266" t="s">
        <v>790</v>
      </c>
      <c r="F87" s="247"/>
      <c r="G87" s="247"/>
      <c r="H87" s="247"/>
      <c r="L87" s="20"/>
    </row>
    <row r="88" spans="1:31" s="1" customFormat="1" ht="12" hidden="1" customHeight="1">
      <c r="B88" s="20"/>
      <c r="C88" s="27" t="s">
        <v>157</v>
      </c>
      <c r="L88" s="20"/>
    </row>
    <row r="89" spans="1:31" s="2" customFormat="1" ht="16.5" hidden="1" customHeight="1">
      <c r="A89" s="32"/>
      <c r="B89" s="33"/>
      <c r="C89" s="32"/>
      <c r="D89" s="32"/>
      <c r="E89" s="270" t="s">
        <v>791</v>
      </c>
      <c r="F89" s="268"/>
      <c r="G89" s="268"/>
      <c r="H89" s="268"/>
      <c r="I89" s="32"/>
      <c r="J89" s="32"/>
      <c r="K89" s="32"/>
      <c r="L89" s="45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12" hidden="1" customHeight="1">
      <c r="A90" s="32"/>
      <c r="B90" s="33"/>
      <c r="C90" s="27" t="s">
        <v>792</v>
      </c>
      <c r="D90" s="32"/>
      <c r="E90" s="32"/>
      <c r="F90" s="32"/>
      <c r="G90" s="32"/>
      <c r="H90" s="32"/>
      <c r="I90" s="32"/>
      <c r="J90" s="32"/>
      <c r="K90" s="32"/>
      <c r="L90" s="45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6.5" hidden="1" customHeight="1">
      <c r="A91" s="32"/>
      <c r="B91" s="33"/>
      <c r="C91" s="32"/>
      <c r="D91" s="32"/>
      <c r="E91" s="227" t="str">
        <f>E13</f>
        <v>06 - Interiér</v>
      </c>
      <c r="F91" s="268"/>
      <c r="G91" s="268"/>
      <c r="H91" s="268"/>
      <c r="I91" s="32"/>
      <c r="J91" s="32"/>
      <c r="K91" s="32"/>
      <c r="L91" s="45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5" hidden="1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5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2" hidden="1" customHeight="1">
      <c r="A93" s="32"/>
      <c r="B93" s="33"/>
      <c r="C93" s="27" t="s">
        <v>19</v>
      </c>
      <c r="D93" s="32"/>
      <c r="E93" s="32"/>
      <c r="F93" s="25" t="str">
        <f>F16</f>
        <v>Podolínec</v>
      </c>
      <c r="G93" s="32"/>
      <c r="H93" s="32"/>
      <c r="I93" s="27" t="s">
        <v>21</v>
      </c>
      <c r="J93" s="58" t="str">
        <f>IF(J16="","",J16)</f>
        <v>05_2022</v>
      </c>
      <c r="K93" s="32"/>
      <c r="L93" s="45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6.95" hidden="1" customHeight="1">
      <c r="A94" s="32"/>
      <c r="B94" s="33"/>
      <c r="C94" s="32"/>
      <c r="D94" s="32"/>
      <c r="E94" s="32"/>
      <c r="F94" s="32"/>
      <c r="G94" s="32"/>
      <c r="H94" s="32"/>
      <c r="I94" s="32"/>
      <c r="J94" s="32"/>
      <c r="K94" s="32"/>
      <c r="L94" s="45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5.2" hidden="1" customHeight="1">
      <c r="A95" s="32"/>
      <c r="B95" s="33"/>
      <c r="C95" s="27" t="s">
        <v>22</v>
      </c>
      <c r="D95" s="32"/>
      <c r="E95" s="32"/>
      <c r="F95" s="25" t="str">
        <f>E19</f>
        <v>Mesto Podolínec</v>
      </c>
      <c r="G95" s="32"/>
      <c r="H95" s="32"/>
      <c r="I95" s="27" t="s">
        <v>27</v>
      </c>
      <c r="J95" s="30" t="str">
        <f>E25</f>
        <v>AIP projekt s.r.o.</v>
      </c>
      <c r="K95" s="32"/>
      <c r="L95" s="45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15.2" hidden="1" customHeight="1">
      <c r="A96" s="32"/>
      <c r="B96" s="33"/>
      <c r="C96" s="27" t="s">
        <v>26</v>
      </c>
      <c r="D96" s="32"/>
      <c r="E96" s="32"/>
      <c r="F96" s="25">
        <f>IF(E22="","",E22)</f>
        <v>0</v>
      </c>
      <c r="G96" s="32"/>
      <c r="H96" s="32"/>
      <c r="I96" s="27" t="s">
        <v>30</v>
      </c>
      <c r="J96" s="30" t="str">
        <f>E28</f>
        <v xml:space="preserve"> </v>
      </c>
      <c r="K96" s="32"/>
      <c r="L96" s="45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hidden="1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5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9.25" hidden="1" customHeight="1">
      <c r="A98" s="32"/>
      <c r="B98" s="33"/>
      <c r="C98" s="120" t="s">
        <v>160</v>
      </c>
      <c r="D98" s="112"/>
      <c r="E98" s="112"/>
      <c r="F98" s="112"/>
      <c r="G98" s="112"/>
      <c r="H98" s="112"/>
      <c r="I98" s="112"/>
      <c r="J98" s="121" t="s">
        <v>161</v>
      </c>
      <c r="K98" s="112"/>
      <c r="L98" s="45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</row>
    <row r="99" spans="1:47" s="2" customFormat="1" ht="10.35" hidden="1" customHeight="1">
      <c r="A99" s="32"/>
      <c r="B99" s="33"/>
      <c r="C99" s="32"/>
      <c r="D99" s="32"/>
      <c r="E99" s="32"/>
      <c r="F99" s="32"/>
      <c r="G99" s="32"/>
      <c r="H99" s="32"/>
      <c r="I99" s="32"/>
      <c r="J99" s="32"/>
      <c r="K99" s="32"/>
      <c r="L99" s="45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</row>
    <row r="100" spans="1:47" s="2" customFormat="1" ht="22.9" hidden="1" customHeight="1">
      <c r="A100" s="32"/>
      <c r="B100" s="33"/>
      <c r="C100" s="122" t="s">
        <v>162</v>
      </c>
      <c r="D100" s="32"/>
      <c r="E100" s="32"/>
      <c r="F100" s="32"/>
      <c r="G100" s="32"/>
      <c r="H100" s="32"/>
      <c r="I100" s="32"/>
      <c r="J100" s="74">
        <f>J135</f>
        <v>0</v>
      </c>
      <c r="K100" s="32"/>
      <c r="L100" s="45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U100" s="17" t="s">
        <v>163</v>
      </c>
    </row>
    <row r="101" spans="1:47" s="9" customFormat="1" ht="24.95" hidden="1" customHeight="1">
      <c r="B101" s="123"/>
      <c r="D101" s="124" t="s">
        <v>164</v>
      </c>
      <c r="E101" s="125"/>
      <c r="F101" s="125"/>
      <c r="G101" s="125"/>
      <c r="H101" s="125"/>
      <c r="I101" s="125"/>
      <c r="J101" s="126">
        <f>J136</f>
        <v>0</v>
      </c>
      <c r="L101" s="123"/>
    </row>
    <row r="102" spans="1:47" s="10" customFormat="1" ht="19.899999999999999" hidden="1" customHeight="1">
      <c r="B102" s="127"/>
      <c r="D102" s="128" t="s">
        <v>677</v>
      </c>
      <c r="E102" s="129"/>
      <c r="F102" s="129"/>
      <c r="G102" s="129"/>
      <c r="H102" s="129"/>
      <c r="I102" s="129"/>
      <c r="J102" s="130">
        <f>J137</f>
        <v>0</v>
      </c>
      <c r="L102" s="127"/>
    </row>
    <row r="103" spans="1:47" s="10" customFormat="1" ht="19.899999999999999" hidden="1" customHeight="1">
      <c r="B103" s="127"/>
      <c r="D103" s="128" t="s">
        <v>467</v>
      </c>
      <c r="E103" s="129"/>
      <c r="F103" s="129"/>
      <c r="G103" s="129"/>
      <c r="H103" s="129"/>
      <c r="I103" s="129"/>
      <c r="J103" s="130">
        <f>J246</f>
        <v>0</v>
      </c>
      <c r="L103" s="127"/>
    </row>
    <row r="104" spans="1:47" s="10" customFormat="1" ht="19.899999999999999" hidden="1" customHeight="1">
      <c r="B104" s="127"/>
      <c r="D104" s="128" t="s">
        <v>168</v>
      </c>
      <c r="E104" s="129"/>
      <c r="F104" s="129"/>
      <c r="G104" s="129"/>
      <c r="H104" s="129"/>
      <c r="I104" s="129"/>
      <c r="J104" s="130">
        <f>J249</f>
        <v>0</v>
      </c>
      <c r="L104" s="127"/>
    </row>
    <row r="105" spans="1:47" s="9" customFormat="1" ht="24.95" hidden="1" customHeight="1">
      <c r="B105" s="123"/>
      <c r="D105" s="124" t="s">
        <v>169</v>
      </c>
      <c r="E105" s="125"/>
      <c r="F105" s="125"/>
      <c r="G105" s="125"/>
      <c r="H105" s="125"/>
      <c r="I105" s="125"/>
      <c r="J105" s="126">
        <f>J251</f>
        <v>0</v>
      </c>
      <c r="L105" s="123"/>
    </row>
    <row r="106" spans="1:47" s="10" customFormat="1" ht="19.899999999999999" hidden="1" customHeight="1">
      <c r="B106" s="127"/>
      <c r="D106" s="128" t="s">
        <v>1150</v>
      </c>
      <c r="E106" s="129"/>
      <c r="F106" s="129"/>
      <c r="G106" s="129"/>
      <c r="H106" s="129"/>
      <c r="I106" s="129"/>
      <c r="J106" s="130">
        <f>J252</f>
        <v>0</v>
      </c>
      <c r="L106" s="127"/>
    </row>
    <row r="107" spans="1:47" s="10" customFormat="1" ht="19.899999999999999" hidden="1" customHeight="1">
      <c r="B107" s="127"/>
      <c r="D107" s="128" t="s">
        <v>941</v>
      </c>
      <c r="E107" s="129"/>
      <c r="F107" s="129"/>
      <c r="G107" s="129"/>
      <c r="H107" s="129"/>
      <c r="I107" s="129"/>
      <c r="J107" s="130">
        <f>J274</f>
        <v>0</v>
      </c>
      <c r="L107" s="127"/>
    </row>
    <row r="108" spans="1:47" s="10" customFormat="1" ht="19.899999999999999" hidden="1" customHeight="1">
      <c r="B108" s="127"/>
      <c r="D108" s="128" t="s">
        <v>1752</v>
      </c>
      <c r="E108" s="129"/>
      <c r="F108" s="129"/>
      <c r="G108" s="129"/>
      <c r="H108" s="129"/>
      <c r="I108" s="129"/>
      <c r="J108" s="130">
        <f>J282</f>
        <v>0</v>
      </c>
      <c r="L108" s="127"/>
    </row>
    <row r="109" spans="1:47" s="10" customFormat="1" ht="19.899999999999999" hidden="1" customHeight="1">
      <c r="B109" s="127"/>
      <c r="D109" s="128" t="s">
        <v>1753</v>
      </c>
      <c r="E109" s="129"/>
      <c r="F109" s="129"/>
      <c r="G109" s="129"/>
      <c r="H109" s="129"/>
      <c r="I109" s="129"/>
      <c r="J109" s="130">
        <f>J300</f>
        <v>0</v>
      </c>
      <c r="L109" s="127"/>
    </row>
    <row r="110" spans="1:47" s="10" customFormat="1" ht="19.899999999999999" hidden="1" customHeight="1">
      <c r="B110" s="127"/>
      <c r="D110" s="128" t="s">
        <v>1754</v>
      </c>
      <c r="E110" s="129"/>
      <c r="F110" s="129"/>
      <c r="G110" s="129"/>
      <c r="H110" s="129"/>
      <c r="I110" s="129"/>
      <c r="J110" s="130">
        <f>J358</f>
        <v>0</v>
      </c>
      <c r="L110" s="127"/>
    </row>
    <row r="111" spans="1:47" s="10" customFormat="1" ht="19.899999999999999" hidden="1" customHeight="1">
      <c r="B111" s="127"/>
      <c r="D111" s="128" t="s">
        <v>679</v>
      </c>
      <c r="E111" s="129"/>
      <c r="F111" s="129"/>
      <c r="G111" s="129"/>
      <c r="H111" s="129"/>
      <c r="I111" s="129"/>
      <c r="J111" s="130">
        <f>J368</f>
        <v>0</v>
      </c>
      <c r="L111" s="127"/>
    </row>
    <row r="112" spans="1:47" s="2" customFormat="1" ht="21.75" hidden="1" customHeight="1">
      <c r="A112" s="32"/>
      <c r="B112" s="33"/>
      <c r="C112" s="32"/>
      <c r="D112" s="32"/>
      <c r="E112" s="32"/>
      <c r="F112" s="32"/>
      <c r="G112" s="32"/>
      <c r="H112" s="32"/>
      <c r="I112" s="32"/>
      <c r="J112" s="32"/>
      <c r="K112" s="32"/>
      <c r="L112" s="45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31" s="2" customFormat="1" ht="6.95" hidden="1" customHeight="1">
      <c r="A113" s="32"/>
      <c r="B113" s="50"/>
      <c r="C113" s="51"/>
      <c r="D113" s="51"/>
      <c r="E113" s="51"/>
      <c r="F113" s="51"/>
      <c r="G113" s="51"/>
      <c r="H113" s="51"/>
      <c r="I113" s="51"/>
      <c r="J113" s="51"/>
      <c r="K113" s="51"/>
      <c r="L113" s="45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31" ht="11.25" hidden="1"/>
    <row r="115" spans="1:31" ht="11.25" hidden="1"/>
    <row r="116" spans="1:31" ht="11.25" hidden="1"/>
    <row r="117" spans="1:31" s="2" customFormat="1" ht="6.95" customHeight="1">
      <c r="A117" s="32"/>
      <c r="B117" s="52"/>
      <c r="C117" s="53"/>
      <c r="D117" s="53"/>
      <c r="E117" s="53"/>
      <c r="F117" s="53"/>
      <c r="G117" s="53"/>
      <c r="H117" s="53"/>
      <c r="I117" s="53"/>
      <c r="J117" s="53"/>
      <c r="K117" s="53"/>
      <c r="L117" s="45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31" s="2" customFormat="1" ht="24.95" customHeight="1">
      <c r="A118" s="32"/>
      <c r="B118" s="33"/>
      <c r="C118" s="21" t="s">
        <v>175</v>
      </c>
      <c r="D118" s="32"/>
      <c r="E118" s="32"/>
      <c r="F118" s="32"/>
      <c r="G118" s="32"/>
      <c r="H118" s="32"/>
      <c r="I118" s="32"/>
      <c r="J118" s="32"/>
      <c r="K118" s="32"/>
      <c r="L118" s="45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31" s="2" customFormat="1" ht="6.95" customHeight="1">
      <c r="A119" s="32"/>
      <c r="B119" s="33"/>
      <c r="C119" s="32"/>
      <c r="D119" s="32"/>
      <c r="E119" s="32"/>
      <c r="F119" s="32"/>
      <c r="G119" s="32"/>
      <c r="H119" s="32"/>
      <c r="I119" s="32"/>
      <c r="J119" s="32"/>
      <c r="K119" s="32"/>
      <c r="L119" s="45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31" s="2" customFormat="1" ht="12" customHeight="1">
      <c r="A120" s="32"/>
      <c r="B120" s="33"/>
      <c r="C120" s="27" t="s">
        <v>15</v>
      </c>
      <c r="D120" s="32"/>
      <c r="E120" s="32"/>
      <c r="F120" s="32"/>
      <c r="G120" s="32"/>
      <c r="H120" s="32"/>
      <c r="I120" s="32"/>
      <c r="J120" s="32"/>
      <c r="K120" s="32"/>
      <c r="L120" s="45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31" s="2" customFormat="1" ht="16.5" customHeight="1">
      <c r="A121" s="32"/>
      <c r="B121" s="33"/>
      <c r="C121" s="32"/>
      <c r="D121" s="32"/>
      <c r="E121" s="266" t="str">
        <f>E7</f>
        <v>Prístavba materskej škôlky v meste Podolínec</v>
      </c>
      <c r="F121" s="267"/>
      <c r="G121" s="267"/>
      <c r="H121" s="267"/>
      <c r="I121" s="32"/>
      <c r="J121" s="32"/>
      <c r="K121" s="32"/>
      <c r="L121" s="45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31" s="1" customFormat="1" ht="12" customHeight="1">
      <c r="B122" s="20"/>
      <c r="C122" s="27" t="s">
        <v>155</v>
      </c>
      <c r="L122" s="20"/>
    </row>
    <row r="123" spans="1:31" s="1" customFormat="1" ht="16.5" customHeight="1">
      <c r="B123" s="20"/>
      <c r="E123" s="266" t="s">
        <v>790</v>
      </c>
      <c r="F123" s="247"/>
      <c r="G123" s="247"/>
      <c r="H123" s="247"/>
      <c r="L123" s="20"/>
    </row>
    <row r="124" spans="1:31" s="1" customFormat="1" ht="12" customHeight="1">
      <c r="B124" s="20"/>
      <c r="C124" s="27" t="s">
        <v>157</v>
      </c>
      <c r="L124" s="20"/>
    </row>
    <row r="125" spans="1:31" s="2" customFormat="1" ht="16.5" customHeight="1">
      <c r="A125" s="32"/>
      <c r="B125" s="33"/>
      <c r="C125" s="32"/>
      <c r="D125" s="32"/>
      <c r="E125" s="270" t="s">
        <v>791</v>
      </c>
      <c r="F125" s="268"/>
      <c r="G125" s="268"/>
      <c r="H125" s="268"/>
      <c r="I125" s="32"/>
      <c r="J125" s="32"/>
      <c r="K125" s="32"/>
      <c r="L125" s="45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31" s="2" customFormat="1" ht="12" customHeight="1">
      <c r="A126" s="32"/>
      <c r="B126" s="33"/>
      <c r="C126" s="27" t="s">
        <v>792</v>
      </c>
      <c r="D126" s="32"/>
      <c r="E126" s="32"/>
      <c r="F126" s="32"/>
      <c r="G126" s="32"/>
      <c r="H126" s="32"/>
      <c r="I126" s="32"/>
      <c r="J126" s="32"/>
      <c r="K126" s="32"/>
      <c r="L126" s="45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</row>
    <row r="127" spans="1:31" s="2" customFormat="1" ht="16.5" customHeight="1">
      <c r="A127" s="32"/>
      <c r="B127" s="33"/>
      <c r="C127" s="32"/>
      <c r="D127" s="32"/>
      <c r="E127" s="227" t="str">
        <f>E13</f>
        <v>06 - Interiér</v>
      </c>
      <c r="F127" s="268"/>
      <c r="G127" s="268"/>
      <c r="H127" s="268"/>
      <c r="I127" s="32"/>
      <c r="J127" s="32"/>
      <c r="K127" s="32"/>
      <c r="L127" s="45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</row>
    <row r="128" spans="1:31" s="2" customFormat="1" ht="6.95" customHeight="1">
      <c r="A128" s="32"/>
      <c r="B128" s="33"/>
      <c r="C128" s="32"/>
      <c r="D128" s="32"/>
      <c r="E128" s="32"/>
      <c r="F128" s="32"/>
      <c r="G128" s="32"/>
      <c r="H128" s="32"/>
      <c r="I128" s="32"/>
      <c r="J128" s="32"/>
      <c r="K128" s="32"/>
      <c r="L128" s="45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</row>
    <row r="129" spans="1:65" s="2" customFormat="1" ht="12" customHeight="1">
      <c r="A129" s="32"/>
      <c r="B129" s="33"/>
      <c r="C129" s="27" t="s">
        <v>19</v>
      </c>
      <c r="D129" s="32"/>
      <c r="E129" s="32"/>
      <c r="F129" s="25" t="str">
        <f>F16</f>
        <v>Podolínec</v>
      </c>
      <c r="G129" s="32"/>
      <c r="H129" s="32"/>
      <c r="I129" s="27" t="s">
        <v>21</v>
      </c>
      <c r="J129" s="58" t="str">
        <f>IF(J16="","",J16)</f>
        <v>05_2022</v>
      </c>
      <c r="K129" s="32"/>
      <c r="L129" s="45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</row>
    <row r="130" spans="1:65" s="2" customFormat="1" ht="6.95" customHeight="1">
      <c r="A130" s="32"/>
      <c r="B130" s="33"/>
      <c r="C130" s="32"/>
      <c r="D130" s="32"/>
      <c r="E130" s="32"/>
      <c r="F130" s="32"/>
      <c r="G130" s="32"/>
      <c r="H130" s="32"/>
      <c r="I130" s="32"/>
      <c r="J130" s="32"/>
      <c r="K130" s="32"/>
      <c r="L130" s="45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</row>
    <row r="131" spans="1:65" s="2" customFormat="1" ht="15.2" customHeight="1">
      <c r="A131" s="32"/>
      <c r="B131" s="33"/>
      <c r="C131" s="27" t="s">
        <v>22</v>
      </c>
      <c r="D131" s="32"/>
      <c r="E131" s="32"/>
      <c r="F131" s="25" t="str">
        <f>E19</f>
        <v>Mesto Podolínec</v>
      </c>
      <c r="G131" s="32"/>
      <c r="H131" s="32"/>
      <c r="I131" s="27" t="s">
        <v>27</v>
      </c>
      <c r="J131" s="30" t="str">
        <f>E25</f>
        <v>AIP projekt s.r.o.</v>
      </c>
      <c r="K131" s="32"/>
      <c r="L131" s="45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</row>
    <row r="132" spans="1:65" s="2" customFormat="1" ht="15.2" customHeight="1">
      <c r="A132" s="32"/>
      <c r="B132" s="33"/>
      <c r="C132" s="27" t="s">
        <v>26</v>
      </c>
      <c r="D132" s="32"/>
      <c r="E132" s="32"/>
      <c r="F132" s="25"/>
      <c r="G132" s="32"/>
      <c r="H132" s="32"/>
      <c r="I132" s="27" t="s">
        <v>30</v>
      </c>
      <c r="J132" s="30" t="str">
        <f>E28</f>
        <v xml:space="preserve"> </v>
      </c>
      <c r="K132" s="32"/>
      <c r="L132" s="45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</row>
    <row r="133" spans="1:65" s="2" customFormat="1" ht="10.35" customHeight="1">
      <c r="A133" s="32"/>
      <c r="B133" s="33"/>
      <c r="C133" s="32"/>
      <c r="D133" s="32"/>
      <c r="E133" s="32"/>
      <c r="F133" s="32"/>
      <c r="G133" s="32"/>
      <c r="H133" s="32"/>
      <c r="I133" s="32"/>
      <c r="J133" s="32"/>
      <c r="K133" s="32"/>
      <c r="L133" s="45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</row>
    <row r="134" spans="1:65" s="11" customFormat="1" ht="29.25" customHeight="1">
      <c r="A134" s="131"/>
      <c r="B134" s="132"/>
      <c r="C134" s="133" t="s">
        <v>176</v>
      </c>
      <c r="D134" s="134" t="s">
        <v>58</v>
      </c>
      <c r="E134" s="134" t="s">
        <v>54</v>
      </c>
      <c r="F134" s="134" t="s">
        <v>55</v>
      </c>
      <c r="G134" s="134" t="s">
        <v>177</v>
      </c>
      <c r="H134" s="134" t="s">
        <v>178</v>
      </c>
      <c r="I134" s="134" t="s">
        <v>179</v>
      </c>
      <c r="J134" s="135" t="s">
        <v>161</v>
      </c>
      <c r="K134" s="136" t="s">
        <v>180</v>
      </c>
      <c r="L134" s="137"/>
      <c r="M134" s="65" t="s">
        <v>1</v>
      </c>
      <c r="N134" s="66" t="s">
        <v>37</v>
      </c>
      <c r="O134" s="66" t="s">
        <v>181</v>
      </c>
      <c r="P134" s="66" t="s">
        <v>182</v>
      </c>
      <c r="Q134" s="66" t="s">
        <v>183</v>
      </c>
      <c r="R134" s="66" t="s">
        <v>184</v>
      </c>
      <c r="S134" s="66" t="s">
        <v>185</v>
      </c>
      <c r="T134" s="67" t="s">
        <v>186</v>
      </c>
      <c r="U134" s="131"/>
      <c r="V134" s="131"/>
      <c r="W134" s="131"/>
      <c r="X134" s="131"/>
      <c r="Y134" s="131"/>
      <c r="Z134" s="131"/>
      <c r="AA134" s="131"/>
      <c r="AB134" s="131"/>
      <c r="AC134" s="131"/>
      <c r="AD134" s="131"/>
      <c r="AE134" s="131"/>
    </row>
    <row r="135" spans="1:65" s="2" customFormat="1" ht="22.9" customHeight="1">
      <c r="A135" s="32"/>
      <c r="B135" s="33"/>
      <c r="C135" s="72" t="s">
        <v>162</v>
      </c>
      <c r="D135" s="32"/>
      <c r="E135" s="32"/>
      <c r="F135" s="32"/>
      <c r="G135" s="32"/>
      <c r="H135" s="32"/>
      <c r="I135" s="32"/>
      <c r="J135" s="138">
        <f>BK135</f>
        <v>0</v>
      </c>
      <c r="K135" s="32"/>
      <c r="L135" s="33"/>
      <c r="M135" s="68"/>
      <c r="N135" s="59"/>
      <c r="O135" s="69"/>
      <c r="P135" s="139">
        <f>P136+P251</f>
        <v>0</v>
      </c>
      <c r="Q135" s="69"/>
      <c r="R135" s="139">
        <f>R136+R251</f>
        <v>99.006954769000004</v>
      </c>
      <c r="S135" s="69"/>
      <c r="T135" s="140">
        <f>T136+T251</f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T135" s="17" t="s">
        <v>72</v>
      </c>
      <c r="AU135" s="17" t="s">
        <v>163</v>
      </c>
      <c r="BK135" s="141">
        <f>BK136+BK251</f>
        <v>0</v>
      </c>
    </row>
    <row r="136" spans="1:65" s="12" customFormat="1" ht="25.9" customHeight="1">
      <c r="B136" s="142"/>
      <c r="D136" s="143" t="s">
        <v>72</v>
      </c>
      <c r="E136" s="144" t="s">
        <v>187</v>
      </c>
      <c r="F136" s="144" t="s">
        <v>188</v>
      </c>
      <c r="I136" s="145"/>
      <c r="J136" s="146">
        <f>BK136</f>
        <v>0</v>
      </c>
      <c r="L136" s="142"/>
      <c r="M136" s="147"/>
      <c r="N136" s="148"/>
      <c r="O136" s="148"/>
      <c r="P136" s="149">
        <f>P137+P246+P249</f>
        <v>0</v>
      </c>
      <c r="Q136" s="148"/>
      <c r="R136" s="149">
        <f>R137+R246+R249</f>
        <v>79.819309500000003</v>
      </c>
      <c r="S136" s="148"/>
      <c r="T136" s="150">
        <f>T137+T246+T249</f>
        <v>0</v>
      </c>
      <c r="AR136" s="143" t="s">
        <v>80</v>
      </c>
      <c r="AT136" s="151" t="s">
        <v>72</v>
      </c>
      <c r="AU136" s="151" t="s">
        <v>73</v>
      </c>
      <c r="AY136" s="143" t="s">
        <v>189</v>
      </c>
      <c r="BK136" s="152">
        <f>BK137+BK246+BK249</f>
        <v>0</v>
      </c>
    </row>
    <row r="137" spans="1:65" s="12" customFormat="1" ht="22.9" customHeight="1">
      <c r="B137" s="142"/>
      <c r="D137" s="143" t="s">
        <v>72</v>
      </c>
      <c r="E137" s="153" t="s">
        <v>136</v>
      </c>
      <c r="F137" s="153" t="s">
        <v>694</v>
      </c>
      <c r="I137" s="145"/>
      <c r="J137" s="154">
        <f>BK137</f>
        <v>0</v>
      </c>
      <c r="L137" s="142"/>
      <c r="M137" s="147"/>
      <c r="N137" s="148"/>
      <c r="O137" s="148"/>
      <c r="P137" s="149">
        <f>SUM(P138:P245)</f>
        <v>0</v>
      </c>
      <c r="Q137" s="148"/>
      <c r="R137" s="149">
        <f>SUM(R138:R245)</f>
        <v>59.878428140000004</v>
      </c>
      <c r="S137" s="148"/>
      <c r="T137" s="150">
        <f>SUM(T138:T245)</f>
        <v>0</v>
      </c>
      <c r="AR137" s="143" t="s">
        <v>80</v>
      </c>
      <c r="AT137" s="151" t="s">
        <v>72</v>
      </c>
      <c r="AU137" s="151" t="s">
        <v>80</v>
      </c>
      <c r="AY137" s="143" t="s">
        <v>189</v>
      </c>
      <c r="BK137" s="152">
        <f>SUM(BK138:BK245)</f>
        <v>0</v>
      </c>
    </row>
    <row r="138" spans="1:65" s="2" customFormat="1" ht="24.2" customHeight="1">
      <c r="A138" s="32"/>
      <c r="B138" s="155"/>
      <c r="C138" s="156" t="s">
        <v>80</v>
      </c>
      <c r="D138" s="156" t="s">
        <v>191</v>
      </c>
      <c r="E138" s="157" t="s">
        <v>1755</v>
      </c>
      <c r="F138" s="158" t="s">
        <v>1756</v>
      </c>
      <c r="G138" s="159" t="s">
        <v>373</v>
      </c>
      <c r="H138" s="160">
        <v>40.61</v>
      </c>
      <c r="I138" s="161"/>
      <c r="J138" s="162">
        <f>ROUND(I138*H138,2)</f>
        <v>0</v>
      </c>
      <c r="K138" s="163"/>
      <c r="L138" s="33"/>
      <c r="M138" s="164" t="s">
        <v>1</v>
      </c>
      <c r="N138" s="165" t="s">
        <v>39</v>
      </c>
      <c r="O138" s="61"/>
      <c r="P138" s="166">
        <f>O138*H138</f>
        <v>0</v>
      </c>
      <c r="Q138" s="166">
        <v>4.0000000000000002E-4</v>
      </c>
      <c r="R138" s="166">
        <f>Q138*H138</f>
        <v>1.6244000000000001E-2</v>
      </c>
      <c r="S138" s="166">
        <v>0</v>
      </c>
      <c r="T138" s="167">
        <f>S138*H138</f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68" t="s">
        <v>130</v>
      </c>
      <c r="AT138" s="168" t="s">
        <v>191</v>
      </c>
      <c r="AU138" s="168" t="s">
        <v>86</v>
      </c>
      <c r="AY138" s="17" t="s">
        <v>189</v>
      </c>
      <c r="BE138" s="169">
        <f>IF(N138="základná",J138,0)</f>
        <v>0</v>
      </c>
      <c r="BF138" s="169">
        <f>IF(N138="znížená",J138,0)</f>
        <v>0</v>
      </c>
      <c r="BG138" s="169">
        <f>IF(N138="zákl. prenesená",J138,0)</f>
        <v>0</v>
      </c>
      <c r="BH138" s="169">
        <f>IF(N138="zníž. prenesená",J138,0)</f>
        <v>0</v>
      </c>
      <c r="BI138" s="169">
        <f>IF(N138="nulová",J138,0)</f>
        <v>0</v>
      </c>
      <c r="BJ138" s="17" t="s">
        <v>86</v>
      </c>
      <c r="BK138" s="169">
        <f>ROUND(I138*H138,2)</f>
        <v>0</v>
      </c>
      <c r="BL138" s="17" t="s">
        <v>130</v>
      </c>
      <c r="BM138" s="168" t="s">
        <v>1757</v>
      </c>
    </row>
    <row r="139" spans="1:65" s="13" customFormat="1" ht="11.25">
      <c r="B139" s="187"/>
      <c r="D139" s="188" t="s">
        <v>683</v>
      </c>
      <c r="E139" s="189" t="s">
        <v>1</v>
      </c>
      <c r="F139" s="190" t="s">
        <v>1758</v>
      </c>
      <c r="H139" s="189" t="s">
        <v>1</v>
      </c>
      <c r="I139" s="191"/>
      <c r="L139" s="187"/>
      <c r="M139" s="192"/>
      <c r="N139" s="193"/>
      <c r="O139" s="193"/>
      <c r="P139" s="193"/>
      <c r="Q139" s="193"/>
      <c r="R139" s="193"/>
      <c r="S139" s="193"/>
      <c r="T139" s="194"/>
      <c r="AT139" s="189" t="s">
        <v>683</v>
      </c>
      <c r="AU139" s="189" t="s">
        <v>86</v>
      </c>
      <c r="AV139" s="13" t="s">
        <v>80</v>
      </c>
      <c r="AW139" s="13" t="s">
        <v>29</v>
      </c>
      <c r="AX139" s="13" t="s">
        <v>73</v>
      </c>
      <c r="AY139" s="189" t="s">
        <v>189</v>
      </c>
    </row>
    <row r="140" spans="1:65" s="14" customFormat="1" ht="11.25">
      <c r="B140" s="195"/>
      <c r="D140" s="188" t="s">
        <v>683</v>
      </c>
      <c r="E140" s="196" t="s">
        <v>1</v>
      </c>
      <c r="F140" s="197" t="s">
        <v>1759</v>
      </c>
      <c r="H140" s="198">
        <v>40.61</v>
      </c>
      <c r="I140" s="199"/>
      <c r="L140" s="195"/>
      <c r="M140" s="200"/>
      <c r="N140" s="201"/>
      <c r="O140" s="201"/>
      <c r="P140" s="201"/>
      <c r="Q140" s="201"/>
      <c r="R140" s="201"/>
      <c r="S140" s="201"/>
      <c r="T140" s="202"/>
      <c r="AT140" s="196" t="s">
        <v>683</v>
      </c>
      <c r="AU140" s="196" t="s">
        <v>86</v>
      </c>
      <c r="AV140" s="14" t="s">
        <v>86</v>
      </c>
      <c r="AW140" s="14" t="s">
        <v>29</v>
      </c>
      <c r="AX140" s="14" t="s">
        <v>80</v>
      </c>
      <c r="AY140" s="196" t="s">
        <v>189</v>
      </c>
    </row>
    <row r="141" spans="1:65" s="2" customFormat="1" ht="16.5" customHeight="1">
      <c r="A141" s="32"/>
      <c r="B141" s="155"/>
      <c r="C141" s="156" t="s">
        <v>86</v>
      </c>
      <c r="D141" s="156" t="s">
        <v>191</v>
      </c>
      <c r="E141" s="157" t="s">
        <v>1760</v>
      </c>
      <c r="F141" s="158" t="s">
        <v>1761</v>
      </c>
      <c r="G141" s="159" t="s">
        <v>373</v>
      </c>
      <c r="H141" s="160">
        <v>40.61</v>
      </c>
      <c r="I141" s="161"/>
      <c r="J141" s="162">
        <f>ROUND(I141*H141,2)</f>
        <v>0</v>
      </c>
      <c r="K141" s="163"/>
      <c r="L141" s="33"/>
      <c r="M141" s="164" t="s">
        <v>1</v>
      </c>
      <c r="N141" s="165" t="s">
        <v>39</v>
      </c>
      <c r="O141" s="61"/>
      <c r="P141" s="166">
        <f>O141*H141</f>
        <v>0</v>
      </c>
      <c r="Q141" s="166">
        <v>9.9000000000000008E-3</v>
      </c>
      <c r="R141" s="166">
        <f>Q141*H141</f>
        <v>0.40203900000000004</v>
      </c>
      <c r="S141" s="166">
        <v>0</v>
      </c>
      <c r="T141" s="167">
        <f>S141*H141</f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68" t="s">
        <v>130</v>
      </c>
      <c r="AT141" s="168" t="s">
        <v>191</v>
      </c>
      <c r="AU141" s="168" t="s">
        <v>86</v>
      </c>
      <c r="AY141" s="17" t="s">
        <v>189</v>
      </c>
      <c r="BE141" s="169">
        <f>IF(N141="základná",J141,0)</f>
        <v>0</v>
      </c>
      <c r="BF141" s="169">
        <f>IF(N141="znížená",J141,0)</f>
        <v>0</v>
      </c>
      <c r="BG141" s="169">
        <f>IF(N141="zákl. prenesená",J141,0)</f>
        <v>0</v>
      </c>
      <c r="BH141" s="169">
        <f>IF(N141="zníž. prenesená",J141,0)</f>
        <v>0</v>
      </c>
      <c r="BI141" s="169">
        <f>IF(N141="nulová",J141,0)</f>
        <v>0</v>
      </c>
      <c r="BJ141" s="17" t="s">
        <v>86</v>
      </c>
      <c r="BK141" s="169">
        <f>ROUND(I141*H141,2)</f>
        <v>0</v>
      </c>
      <c r="BL141" s="17" t="s">
        <v>130</v>
      </c>
      <c r="BM141" s="168" t="s">
        <v>1762</v>
      </c>
    </row>
    <row r="142" spans="1:65" s="13" customFormat="1" ht="11.25">
      <c r="B142" s="187"/>
      <c r="D142" s="188" t="s">
        <v>683</v>
      </c>
      <c r="E142" s="189" t="s">
        <v>1</v>
      </c>
      <c r="F142" s="190" t="s">
        <v>1758</v>
      </c>
      <c r="H142" s="189" t="s">
        <v>1</v>
      </c>
      <c r="I142" s="191"/>
      <c r="L142" s="187"/>
      <c r="M142" s="192"/>
      <c r="N142" s="193"/>
      <c r="O142" s="193"/>
      <c r="P142" s="193"/>
      <c r="Q142" s="193"/>
      <c r="R142" s="193"/>
      <c r="S142" s="193"/>
      <c r="T142" s="194"/>
      <c r="AT142" s="189" t="s">
        <v>683</v>
      </c>
      <c r="AU142" s="189" t="s">
        <v>86</v>
      </c>
      <c r="AV142" s="13" t="s">
        <v>80</v>
      </c>
      <c r="AW142" s="13" t="s">
        <v>29</v>
      </c>
      <c r="AX142" s="13" t="s">
        <v>73</v>
      </c>
      <c r="AY142" s="189" t="s">
        <v>189</v>
      </c>
    </row>
    <row r="143" spans="1:65" s="14" customFormat="1" ht="11.25">
      <c r="B143" s="195"/>
      <c r="D143" s="188" t="s">
        <v>683</v>
      </c>
      <c r="E143" s="196" t="s">
        <v>1</v>
      </c>
      <c r="F143" s="197" t="s">
        <v>1759</v>
      </c>
      <c r="H143" s="198">
        <v>40.61</v>
      </c>
      <c r="I143" s="199"/>
      <c r="L143" s="195"/>
      <c r="M143" s="200"/>
      <c r="N143" s="201"/>
      <c r="O143" s="201"/>
      <c r="P143" s="201"/>
      <c r="Q143" s="201"/>
      <c r="R143" s="201"/>
      <c r="S143" s="201"/>
      <c r="T143" s="202"/>
      <c r="AT143" s="196" t="s">
        <v>683</v>
      </c>
      <c r="AU143" s="196" t="s">
        <v>86</v>
      </c>
      <c r="AV143" s="14" t="s">
        <v>86</v>
      </c>
      <c r="AW143" s="14" t="s">
        <v>29</v>
      </c>
      <c r="AX143" s="14" t="s">
        <v>80</v>
      </c>
      <c r="AY143" s="196" t="s">
        <v>189</v>
      </c>
    </row>
    <row r="144" spans="1:65" s="2" customFormat="1" ht="24.2" customHeight="1">
      <c r="A144" s="32"/>
      <c r="B144" s="155"/>
      <c r="C144" s="156" t="s">
        <v>103</v>
      </c>
      <c r="D144" s="156" t="s">
        <v>191</v>
      </c>
      <c r="E144" s="157" t="s">
        <v>1763</v>
      </c>
      <c r="F144" s="158" t="s">
        <v>1764</v>
      </c>
      <c r="G144" s="159" t="s">
        <v>373</v>
      </c>
      <c r="H144" s="160">
        <v>40.61</v>
      </c>
      <c r="I144" s="161"/>
      <c r="J144" s="162">
        <f>ROUND(I144*H144,2)</f>
        <v>0</v>
      </c>
      <c r="K144" s="163"/>
      <c r="L144" s="33"/>
      <c r="M144" s="164" t="s">
        <v>1</v>
      </c>
      <c r="N144" s="165" t="s">
        <v>39</v>
      </c>
      <c r="O144" s="61"/>
      <c r="P144" s="166">
        <f>O144*H144</f>
        <v>0</v>
      </c>
      <c r="Q144" s="166">
        <v>1.4999999999999999E-4</v>
      </c>
      <c r="R144" s="166">
        <f>Q144*H144</f>
        <v>6.0914999999999997E-3</v>
      </c>
      <c r="S144" s="166">
        <v>0</v>
      </c>
      <c r="T144" s="167">
        <f>S144*H144</f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68" t="s">
        <v>130</v>
      </c>
      <c r="AT144" s="168" t="s">
        <v>191</v>
      </c>
      <c r="AU144" s="168" t="s">
        <v>86</v>
      </c>
      <c r="AY144" s="17" t="s">
        <v>189</v>
      </c>
      <c r="BE144" s="169">
        <f>IF(N144="základná",J144,0)</f>
        <v>0</v>
      </c>
      <c r="BF144" s="169">
        <f>IF(N144="znížená",J144,0)</f>
        <v>0</v>
      </c>
      <c r="BG144" s="169">
        <f>IF(N144="zákl. prenesená",J144,0)</f>
        <v>0</v>
      </c>
      <c r="BH144" s="169">
        <f>IF(N144="zníž. prenesená",J144,0)</f>
        <v>0</v>
      </c>
      <c r="BI144" s="169">
        <f>IF(N144="nulová",J144,0)</f>
        <v>0</v>
      </c>
      <c r="BJ144" s="17" t="s">
        <v>86</v>
      </c>
      <c r="BK144" s="169">
        <f>ROUND(I144*H144,2)</f>
        <v>0</v>
      </c>
      <c r="BL144" s="17" t="s">
        <v>130</v>
      </c>
      <c r="BM144" s="168" t="s">
        <v>1765</v>
      </c>
    </row>
    <row r="145" spans="1:65" s="13" customFormat="1" ht="11.25">
      <c r="B145" s="187"/>
      <c r="D145" s="188" t="s">
        <v>683</v>
      </c>
      <c r="E145" s="189" t="s">
        <v>1</v>
      </c>
      <c r="F145" s="190" t="s">
        <v>1758</v>
      </c>
      <c r="H145" s="189" t="s">
        <v>1</v>
      </c>
      <c r="I145" s="191"/>
      <c r="L145" s="187"/>
      <c r="M145" s="192"/>
      <c r="N145" s="193"/>
      <c r="O145" s="193"/>
      <c r="P145" s="193"/>
      <c r="Q145" s="193"/>
      <c r="R145" s="193"/>
      <c r="S145" s="193"/>
      <c r="T145" s="194"/>
      <c r="AT145" s="189" t="s">
        <v>683</v>
      </c>
      <c r="AU145" s="189" t="s">
        <v>86</v>
      </c>
      <c r="AV145" s="13" t="s">
        <v>80</v>
      </c>
      <c r="AW145" s="13" t="s">
        <v>29</v>
      </c>
      <c r="AX145" s="13" t="s">
        <v>73</v>
      </c>
      <c r="AY145" s="189" t="s">
        <v>189</v>
      </c>
    </row>
    <row r="146" spans="1:65" s="14" customFormat="1" ht="11.25">
      <c r="B146" s="195"/>
      <c r="D146" s="188" t="s">
        <v>683</v>
      </c>
      <c r="E146" s="196" t="s">
        <v>1</v>
      </c>
      <c r="F146" s="197" t="s">
        <v>1759</v>
      </c>
      <c r="H146" s="198">
        <v>40.61</v>
      </c>
      <c r="I146" s="199"/>
      <c r="L146" s="195"/>
      <c r="M146" s="200"/>
      <c r="N146" s="201"/>
      <c r="O146" s="201"/>
      <c r="P146" s="201"/>
      <c r="Q146" s="201"/>
      <c r="R146" s="201"/>
      <c r="S146" s="201"/>
      <c r="T146" s="202"/>
      <c r="AT146" s="196" t="s">
        <v>683</v>
      </c>
      <c r="AU146" s="196" t="s">
        <v>86</v>
      </c>
      <c r="AV146" s="14" t="s">
        <v>86</v>
      </c>
      <c r="AW146" s="14" t="s">
        <v>29</v>
      </c>
      <c r="AX146" s="14" t="s">
        <v>80</v>
      </c>
      <c r="AY146" s="196" t="s">
        <v>189</v>
      </c>
    </row>
    <row r="147" spans="1:65" s="2" customFormat="1" ht="24.2" customHeight="1">
      <c r="A147" s="32"/>
      <c r="B147" s="155"/>
      <c r="C147" s="156" t="s">
        <v>130</v>
      </c>
      <c r="D147" s="156" t="s">
        <v>191</v>
      </c>
      <c r="E147" s="157" t="s">
        <v>699</v>
      </c>
      <c r="F147" s="158" t="s">
        <v>700</v>
      </c>
      <c r="G147" s="159" t="s">
        <v>373</v>
      </c>
      <c r="H147" s="160">
        <v>1126.9000000000001</v>
      </c>
      <c r="I147" s="161"/>
      <c r="J147" s="162">
        <f>ROUND(I147*H147,2)</f>
        <v>0</v>
      </c>
      <c r="K147" s="163"/>
      <c r="L147" s="33"/>
      <c r="M147" s="164" t="s">
        <v>1</v>
      </c>
      <c r="N147" s="165" t="s">
        <v>39</v>
      </c>
      <c r="O147" s="61"/>
      <c r="P147" s="166">
        <f>O147*H147</f>
        <v>0</v>
      </c>
      <c r="Q147" s="166">
        <v>4.0000000000000002E-4</v>
      </c>
      <c r="R147" s="166">
        <f>Q147*H147</f>
        <v>0.45076000000000005</v>
      </c>
      <c r="S147" s="166">
        <v>0</v>
      </c>
      <c r="T147" s="167">
        <f>S147*H147</f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68" t="s">
        <v>130</v>
      </c>
      <c r="AT147" s="168" t="s">
        <v>191</v>
      </c>
      <c r="AU147" s="168" t="s">
        <v>86</v>
      </c>
      <c r="AY147" s="17" t="s">
        <v>189</v>
      </c>
      <c r="BE147" s="169">
        <f>IF(N147="základná",J147,0)</f>
        <v>0</v>
      </c>
      <c r="BF147" s="169">
        <f>IF(N147="znížená",J147,0)</f>
        <v>0</v>
      </c>
      <c r="BG147" s="169">
        <f>IF(N147="zákl. prenesená",J147,0)</f>
        <v>0</v>
      </c>
      <c r="BH147" s="169">
        <f>IF(N147="zníž. prenesená",J147,0)</f>
        <v>0</v>
      </c>
      <c r="BI147" s="169">
        <f>IF(N147="nulová",J147,0)</f>
        <v>0</v>
      </c>
      <c r="BJ147" s="17" t="s">
        <v>86</v>
      </c>
      <c r="BK147" s="169">
        <f>ROUND(I147*H147,2)</f>
        <v>0</v>
      </c>
      <c r="BL147" s="17" t="s">
        <v>130</v>
      </c>
      <c r="BM147" s="168" t="s">
        <v>1766</v>
      </c>
    </row>
    <row r="148" spans="1:65" s="13" customFormat="1" ht="11.25">
      <c r="B148" s="187"/>
      <c r="D148" s="188" t="s">
        <v>683</v>
      </c>
      <c r="E148" s="189" t="s">
        <v>1</v>
      </c>
      <c r="F148" s="190" t="s">
        <v>1767</v>
      </c>
      <c r="H148" s="189" t="s">
        <v>1</v>
      </c>
      <c r="I148" s="191"/>
      <c r="L148" s="187"/>
      <c r="M148" s="192"/>
      <c r="N148" s="193"/>
      <c r="O148" s="193"/>
      <c r="P148" s="193"/>
      <c r="Q148" s="193"/>
      <c r="R148" s="193"/>
      <c r="S148" s="193"/>
      <c r="T148" s="194"/>
      <c r="AT148" s="189" t="s">
        <v>683</v>
      </c>
      <c r="AU148" s="189" t="s">
        <v>86</v>
      </c>
      <c r="AV148" s="13" t="s">
        <v>80</v>
      </c>
      <c r="AW148" s="13" t="s">
        <v>29</v>
      </c>
      <c r="AX148" s="13" t="s">
        <v>73</v>
      </c>
      <c r="AY148" s="189" t="s">
        <v>189</v>
      </c>
    </row>
    <row r="149" spans="1:65" s="14" customFormat="1" ht="11.25">
      <c r="B149" s="195"/>
      <c r="D149" s="188" t="s">
        <v>683</v>
      </c>
      <c r="E149" s="196" t="s">
        <v>1</v>
      </c>
      <c r="F149" s="197" t="s">
        <v>1768</v>
      </c>
      <c r="H149" s="198">
        <v>1126.9000000000001</v>
      </c>
      <c r="I149" s="199"/>
      <c r="L149" s="195"/>
      <c r="M149" s="200"/>
      <c r="N149" s="201"/>
      <c r="O149" s="201"/>
      <c r="P149" s="201"/>
      <c r="Q149" s="201"/>
      <c r="R149" s="201"/>
      <c r="S149" s="201"/>
      <c r="T149" s="202"/>
      <c r="AT149" s="196" t="s">
        <v>683</v>
      </c>
      <c r="AU149" s="196" t="s">
        <v>86</v>
      </c>
      <c r="AV149" s="14" t="s">
        <v>86</v>
      </c>
      <c r="AW149" s="14" t="s">
        <v>29</v>
      </c>
      <c r="AX149" s="14" t="s">
        <v>80</v>
      </c>
      <c r="AY149" s="196" t="s">
        <v>189</v>
      </c>
    </row>
    <row r="150" spans="1:65" s="2" customFormat="1" ht="16.5" customHeight="1">
      <c r="A150" s="32"/>
      <c r="B150" s="155"/>
      <c r="C150" s="156" t="s">
        <v>133</v>
      </c>
      <c r="D150" s="156" t="s">
        <v>191</v>
      </c>
      <c r="E150" s="157" t="s">
        <v>703</v>
      </c>
      <c r="F150" s="158" t="s">
        <v>704</v>
      </c>
      <c r="G150" s="159" t="s">
        <v>373</v>
      </c>
      <c r="H150" s="160">
        <v>1126.9000000000001</v>
      </c>
      <c r="I150" s="161"/>
      <c r="J150" s="162">
        <f>ROUND(I150*H150,2)</f>
        <v>0</v>
      </c>
      <c r="K150" s="163"/>
      <c r="L150" s="33"/>
      <c r="M150" s="164" t="s">
        <v>1</v>
      </c>
      <c r="N150" s="165" t="s">
        <v>39</v>
      </c>
      <c r="O150" s="61"/>
      <c r="P150" s="166">
        <f>O150*H150</f>
        <v>0</v>
      </c>
      <c r="Q150" s="166">
        <v>9.4500000000000001E-3</v>
      </c>
      <c r="R150" s="166">
        <f>Q150*H150</f>
        <v>10.649205</v>
      </c>
      <c r="S150" s="166">
        <v>0</v>
      </c>
      <c r="T150" s="167">
        <f>S150*H150</f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68" t="s">
        <v>130</v>
      </c>
      <c r="AT150" s="168" t="s">
        <v>191</v>
      </c>
      <c r="AU150" s="168" t="s">
        <v>86</v>
      </c>
      <c r="AY150" s="17" t="s">
        <v>189</v>
      </c>
      <c r="BE150" s="169">
        <f>IF(N150="základná",J150,0)</f>
        <v>0</v>
      </c>
      <c r="BF150" s="169">
        <f>IF(N150="znížená",J150,0)</f>
        <v>0</v>
      </c>
      <c r="BG150" s="169">
        <f>IF(N150="zákl. prenesená",J150,0)</f>
        <v>0</v>
      </c>
      <c r="BH150" s="169">
        <f>IF(N150="zníž. prenesená",J150,0)</f>
        <v>0</v>
      </c>
      <c r="BI150" s="169">
        <f>IF(N150="nulová",J150,0)</f>
        <v>0</v>
      </c>
      <c r="BJ150" s="17" t="s">
        <v>86</v>
      </c>
      <c r="BK150" s="169">
        <f>ROUND(I150*H150,2)</f>
        <v>0</v>
      </c>
      <c r="BL150" s="17" t="s">
        <v>130</v>
      </c>
      <c r="BM150" s="168" t="s">
        <v>1769</v>
      </c>
    </row>
    <row r="151" spans="1:65" s="13" customFormat="1" ht="11.25">
      <c r="B151" s="187"/>
      <c r="D151" s="188" t="s">
        <v>683</v>
      </c>
      <c r="E151" s="189" t="s">
        <v>1</v>
      </c>
      <c r="F151" s="190" t="s">
        <v>1767</v>
      </c>
      <c r="H151" s="189" t="s">
        <v>1</v>
      </c>
      <c r="I151" s="191"/>
      <c r="L151" s="187"/>
      <c r="M151" s="192"/>
      <c r="N151" s="193"/>
      <c r="O151" s="193"/>
      <c r="P151" s="193"/>
      <c r="Q151" s="193"/>
      <c r="R151" s="193"/>
      <c r="S151" s="193"/>
      <c r="T151" s="194"/>
      <c r="AT151" s="189" t="s">
        <v>683</v>
      </c>
      <c r="AU151" s="189" t="s">
        <v>86</v>
      </c>
      <c r="AV151" s="13" t="s">
        <v>80</v>
      </c>
      <c r="AW151" s="13" t="s">
        <v>29</v>
      </c>
      <c r="AX151" s="13" t="s">
        <v>73</v>
      </c>
      <c r="AY151" s="189" t="s">
        <v>189</v>
      </c>
    </row>
    <row r="152" spans="1:65" s="14" customFormat="1" ht="11.25">
      <c r="B152" s="195"/>
      <c r="D152" s="188" t="s">
        <v>683</v>
      </c>
      <c r="E152" s="196" t="s">
        <v>1</v>
      </c>
      <c r="F152" s="197" t="s">
        <v>1768</v>
      </c>
      <c r="H152" s="198">
        <v>1126.9000000000001</v>
      </c>
      <c r="I152" s="199"/>
      <c r="L152" s="195"/>
      <c r="M152" s="200"/>
      <c r="N152" s="201"/>
      <c r="O152" s="201"/>
      <c r="P152" s="201"/>
      <c r="Q152" s="201"/>
      <c r="R152" s="201"/>
      <c r="S152" s="201"/>
      <c r="T152" s="202"/>
      <c r="AT152" s="196" t="s">
        <v>683</v>
      </c>
      <c r="AU152" s="196" t="s">
        <v>86</v>
      </c>
      <c r="AV152" s="14" t="s">
        <v>86</v>
      </c>
      <c r="AW152" s="14" t="s">
        <v>29</v>
      </c>
      <c r="AX152" s="14" t="s">
        <v>80</v>
      </c>
      <c r="AY152" s="196" t="s">
        <v>189</v>
      </c>
    </row>
    <row r="153" spans="1:65" s="2" customFormat="1" ht="21.75" customHeight="1">
      <c r="A153" s="32"/>
      <c r="B153" s="155"/>
      <c r="C153" s="156" t="s">
        <v>136</v>
      </c>
      <c r="D153" s="156" t="s">
        <v>191</v>
      </c>
      <c r="E153" s="157" t="s">
        <v>1770</v>
      </c>
      <c r="F153" s="158" t="s">
        <v>1771</v>
      </c>
      <c r="G153" s="159" t="s">
        <v>243</v>
      </c>
      <c r="H153" s="160">
        <v>193</v>
      </c>
      <c r="I153" s="161"/>
      <c r="J153" s="162">
        <f>ROUND(I153*H153,2)</f>
        <v>0</v>
      </c>
      <c r="K153" s="163"/>
      <c r="L153" s="33"/>
      <c r="M153" s="164" t="s">
        <v>1</v>
      </c>
      <c r="N153" s="165" t="s">
        <v>39</v>
      </c>
      <c r="O153" s="61"/>
      <c r="P153" s="166">
        <f>O153*H153</f>
        <v>0</v>
      </c>
      <c r="Q153" s="166">
        <v>1.89E-3</v>
      </c>
      <c r="R153" s="166">
        <f>Q153*H153</f>
        <v>0.36476999999999998</v>
      </c>
      <c r="S153" s="166">
        <v>0</v>
      </c>
      <c r="T153" s="167">
        <f>S153*H153</f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68" t="s">
        <v>130</v>
      </c>
      <c r="AT153" s="168" t="s">
        <v>191</v>
      </c>
      <c r="AU153" s="168" t="s">
        <v>86</v>
      </c>
      <c r="AY153" s="17" t="s">
        <v>189</v>
      </c>
      <c r="BE153" s="169">
        <f>IF(N153="základná",J153,0)</f>
        <v>0</v>
      </c>
      <c r="BF153" s="169">
        <f>IF(N153="znížená",J153,0)</f>
        <v>0</v>
      </c>
      <c r="BG153" s="169">
        <f>IF(N153="zákl. prenesená",J153,0)</f>
        <v>0</v>
      </c>
      <c r="BH153" s="169">
        <f>IF(N153="zníž. prenesená",J153,0)</f>
        <v>0</v>
      </c>
      <c r="BI153" s="169">
        <f>IF(N153="nulová",J153,0)</f>
        <v>0</v>
      </c>
      <c r="BJ153" s="17" t="s">
        <v>86</v>
      </c>
      <c r="BK153" s="169">
        <f>ROUND(I153*H153,2)</f>
        <v>0</v>
      </c>
      <c r="BL153" s="17" t="s">
        <v>130</v>
      </c>
      <c r="BM153" s="168" t="s">
        <v>1772</v>
      </c>
    </row>
    <row r="154" spans="1:65" s="2" customFormat="1" ht="21.75" customHeight="1">
      <c r="A154" s="32"/>
      <c r="B154" s="155"/>
      <c r="C154" s="156" t="s">
        <v>208</v>
      </c>
      <c r="D154" s="156" t="s">
        <v>191</v>
      </c>
      <c r="E154" s="157" t="s">
        <v>706</v>
      </c>
      <c r="F154" s="158" t="s">
        <v>707</v>
      </c>
      <c r="G154" s="159" t="s">
        <v>243</v>
      </c>
      <c r="H154" s="160">
        <v>222</v>
      </c>
      <c r="I154" s="161"/>
      <c r="J154" s="162">
        <f>ROUND(I154*H154,2)</f>
        <v>0</v>
      </c>
      <c r="K154" s="163"/>
      <c r="L154" s="33"/>
      <c r="M154" s="164" t="s">
        <v>1</v>
      </c>
      <c r="N154" s="165" t="s">
        <v>39</v>
      </c>
      <c r="O154" s="61"/>
      <c r="P154" s="166">
        <f>O154*H154</f>
        <v>0</v>
      </c>
      <c r="Q154" s="166">
        <v>1.91E-3</v>
      </c>
      <c r="R154" s="166">
        <f>Q154*H154</f>
        <v>0.42402000000000001</v>
      </c>
      <c r="S154" s="166">
        <v>0</v>
      </c>
      <c r="T154" s="167">
        <f>S154*H154</f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68" t="s">
        <v>130</v>
      </c>
      <c r="AT154" s="168" t="s">
        <v>191</v>
      </c>
      <c r="AU154" s="168" t="s">
        <v>86</v>
      </c>
      <c r="AY154" s="17" t="s">
        <v>189</v>
      </c>
      <c r="BE154" s="169">
        <f>IF(N154="základná",J154,0)</f>
        <v>0</v>
      </c>
      <c r="BF154" s="169">
        <f>IF(N154="znížená",J154,0)</f>
        <v>0</v>
      </c>
      <c r="BG154" s="169">
        <f>IF(N154="zákl. prenesená",J154,0)</f>
        <v>0</v>
      </c>
      <c r="BH154" s="169">
        <f>IF(N154="zníž. prenesená",J154,0)</f>
        <v>0</v>
      </c>
      <c r="BI154" s="169">
        <f>IF(N154="nulová",J154,0)</f>
        <v>0</v>
      </c>
      <c r="BJ154" s="17" t="s">
        <v>86</v>
      </c>
      <c r="BK154" s="169">
        <f>ROUND(I154*H154,2)</f>
        <v>0</v>
      </c>
      <c r="BL154" s="17" t="s">
        <v>130</v>
      </c>
      <c r="BM154" s="168" t="s">
        <v>1773</v>
      </c>
    </row>
    <row r="155" spans="1:65" s="2" customFormat="1" ht="24.2" customHeight="1">
      <c r="A155" s="32"/>
      <c r="B155" s="155"/>
      <c r="C155" s="156" t="s">
        <v>201</v>
      </c>
      <c r="D155" s="156" t="s">
        <v>191</v>
      </c>
      <c r="E155" s="157" t="s">
        <v>709</v>
      </c>
      <c r="F155" s="158" t="s">
        <v>710</v>
      </c>
      <c r="G155" s="159" t="s">
        <v>373</v>
      </c>
      <c r="H155" s="160">
        <v>1126.9000000000001</v>
      </c>
      <c r="I155" s="161"/>
      <c r="J155" s="162">
        <f>ROUND(I155*H155,2)</f>
        <v>0</v>
      </c>
      <c r="K155" s="163"/>
      <c r="L155" s="33"/>
      <c r="M155" s="164" t="s">
        <v>1</v>
      </c>
      <c r="N155" s="165" t="s">
        <v>39</v>
      </c>
      <c r="O155" s="61"/>
      <c r="P155" s="166">
        <f>O155*H155</f>
        <v>0</v>
      </c>
      <c r="Q155" s="166">
        <v>1.4999999999999999E-4</v>
      </c>
      <c r="R155" s="166">
        <f>Q155*H155</f>
        <v>0.16903499999999999</v>
      </c>
      <c r="S155" s="166">
        <v>0</v>
      </c>
      <c r="T155" s="167">
        <f>S155*H155</f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68" t="s">
        <v>130</v>
      </c>
      <c r="AT155" s="168" t="s">
        <v>191</v>
      </c>
      <c r="AU155" s="168" t="s">
        <v>86</v>
      </c>
      <c r="AY155" s="17" t="s">
        <v>189</v>
      </c>
      <c r="BE155" s="169">
        <f>IF(N155="základná",J155,0)</f>
        <v>0</v>
      </c>
      <c r="BF155" s="169">
        <f>IF(N155="znížená",J155,0)</f>
        <v>0</v>
      </c>
      <c r="BG155" s="169">
        <f>IF(N155="zákl. prenesená",J155,0)</f>
        <v>0</v>
      </c>
      <c r="BH155" s="169">
        <f>IF(N155="zníž. prenesená",J155,0)</f>
        <v>0</v>
      </c>
      <c r="BI155" s="169">
        <f>IF(N155="nulová",J155,0)</f>
        <v>0</v>
      </c>
      <c r="BJ155" s="17" t="s">
        <v>86</v>
      </c>
      <c r="BK155" s="169">
        <f>ROUND(I155*H155,2)</f>
        <v>0</v>
      </c>
      <c r="BL155" s="17" t="s">
        <v>130</v>
      </c>
      <c r="BM155" s="168" t="s">
        <v>1774</v>
      </c>
    </row>
    <row r="156" spans="1:65" s="13" customFormat="1" ht="11.25">
      <c r="B156" s="187"/>
      <c r="D156" s="188" t="s">
        <v>683</v>
      </c>
      <c r="E156" s="189" t="s">
        <v>1</v>
      </c>
      <c r="F156" s="190" t="s">
        <v>1767</v>
      </c>
      <c r="H156" s="189" t="s">
        <v>1</v>
      </c>
      <c r="I156" s="191"/>
      <c r="L156" s="187"/>
      <c r="M156" s="192"/>
      <c r="N156" s="193"/>
      <c r="O156" s="193"/>
      <c r="P156" s="193"/>
      <c r="Q156" s="193"/>
      <c r="R156" s="193"/>
      <c r="S156" s="193"/>
      <c r="T156" s="194"/>
      <c r="AT156" s="189" t="s">
        <v>683</v>
      </c>
      <c r="AU156" s="189" t="s">
        <v>86</v>
      </c>
      <c r="AV156" s="13" t="s">
        <v>80</v>
      </c>
      <c r="AW156" s="13" t="s">
        <v>29</v>
      </c>
      <c r="AX156" s="13" t="s">
        <v>73</v>
      </c>
      <c r="AY156" s="189" t="s">
        <v>189</v>
      </c>
    </row>
    <row r="157" spans="1:65" s="14" customFormat="1" ht="11.25">
      <c r="B157" s="195"/>
      <c r="D157" s="188" t="s">
        <v>683</v>
      </c>
      <c r="E157" s="196" t="s">
        <v>1</v>
      </c>
      <c r="F157" s="197" t="s">
        <v>1768</v>
      </c>
      <c r="H157" s="198">
        <v>1126.9000000000001</v>
      </c>
      <c r="I157" s="199"/>
      <c r="L157" s="195"/>
      <c r="M157" s="200"/>
      <c r="N157" s="201"/>
      <c r="O157" s="201"/>
      <c r="P157" s="201"/>
      <c r="Q157" s="201"/>
      <c r="R157" s="201"/>
      <c r="S157" s="201"/>
      <c r="T157" s="202"/>
      <c r="AT157" s="196" t="s">
        <v>683</v>
      </c>
      <c r="AU157" s="196" t="s">
        <v>86</v>
      </c>
      <c r="AV157" s="14" t="s">
        <v>86</v>
      </c>
      <c r="AW157" s="14" t="s">
        <v>29</v>
      </c>
      <c r="AX157" s="14" t="s">
        <v>80</v>
      </c>
      <c r="AY157" s="196" t="s">
        <v>189</v>
      </c>
    </row>
    <row r="158" spans="1:65" s="2" customFormat="1" ht="24.2" customHeight="1">
      <c r="A158" s="32"/>
      <c r="B158" s="155"/>
      <c r="C158" s="156" t="s">
        <v>215</v>
      </c>
      <c r="D158" s="156" t="s">
        <v>191</v>
      </c>
      <c r="E158" s="157" t="s">
        <v>1775</v>
      </c>
      <c r="F158" s="158" t="s">
        <v>1776</v>
      </c>
      <c r="G158" s="159" t="s">
        <v>373</v>
      </c>
      <c r="H158" s="160">
        <v>451.94</v>
      </c>
      <c r="I158" s="161"/>
      <c r="J158" s="162">
        <f>ROUND(I158*H158,2)</f>
        <v>0</v>
      </c>
      <c r="K158" s="163"/>
      <c r="L158" s="33"/>
      <c r="M158" s="164" t="s">
        <v>1</v>
      </c>
      <c r="N158" s="165" t="s">
        <v>39</v>
      </c>
      <c r="O158" s="61"/>
      <c r="P158" s="166">
        <f>O158*H158</f>
        <v>0</v>
      </c>
      <c r="Q158" s="166">
        <v>0</v>
      </c>
      <c r="R158" s="166">
        <f>Q158*H158</f>
        <v>0</v>
      </c>
      <c r="S158" s="166">
        <v>0</v>
      </c>
      <c r="T158" s="167">
        <f>S158*H158</f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68" t="s">
        <v>130</v>
      </c>
      <c r="AT158" s="168" t="s">
        <v>191</v>
      </c>
      <c r="AU158" s="168" t="s">
        <v>86</v>
      </c>
      <c r="AY158" s="17" t="s">
        <v>189</v>
      </c>
      <c r="BE158" s="169">
        <f>IF(N158="základná",J158,0)</f>
        <v>0</v>
      </c>
      <c r="BF158" s="169">
        <f>IF(N158="znížená",J158,0)</f>
        <v>0</v>
      </c>
      <c r="BG158" s="169">
        <f>IF(N158="zákl. prenesená",J158,0)</f>
        <v>0</v>
      </c>
      <c r="BH158" s="169">
        <f>IF(N158="zníž. prenesená",J158,0)</f>
        <v>0</v>
      </c>
      <c r="BI158" s="169">
        <f>IF(N158="nulová",J158,0)</f>
        <v>0</v>
      </c>
      <c r="BJ158" s="17" t="s">
        <v>86</v>
      </c>
      <c r="BK158" s="169">
        <f>ROUND(I158*H158,2)</f>
        <v>0</v>
      </c>
      <c r="BL158" s="17" t="s">
        <v>130</v>
      </c>
      <c r="BM158" s="168" t="s">
        <v>1777</v>
      </c>
    </row>
    <row r="159" spans="1:65" s="13" customFormat="1" ht="11.25">
      <c r="B159" s="187"/>
      <c r="D159" s="188" t="s">
        <v>683</v>
      </c>
      <c r="E159" s="189" t="s">
        <v>1</v>
      </c>
      <c r="F159" s="190" t="s">
        <v>1778</v>
      </c>
      <c r="H159" s="189" t="s">
        <v>1</v>
      </c>
      <c r="I159" s="191"/>
      <c r="L159" s="187"/>
      <c r="M159" s="192"/>
      <c r="N159" s="193"/>
      <c r="O159" s="193"/>
      <c r="P159" s="193"/>
      <c r="Q159" s="193"/>
      <c r="R159" s="193"/>
      <c r="S159" s="193"/>
      <c r="T159" s="194"/>
      <c r="AT159" s="189" t="s">
        <v>683</v>
      </c>
      <c r="AU159" s="189" t="s">
        <v>86</v>
      </c>
      <c r="AV159" s="13" t="s">
        <v>80</v>
      </c>
      <c r="AW159" s="13" t="s">
        <v>29</v>
      </c>
      <c r="AX159" s="13" t="s">
        <v>73</v>
      </c>
      <c r="AY159" s="189" t="s">
        <v>189</v>
      </c>
    </row>
    <row r="160" spans="1:65" s="14" customFormat="1" ht="11.25">
      <c r="B160" s="195"/>
      <c r="D160" s="188" t="s">
        <v>683</v>
      </c>
      <c r="E160" s="196" t="s">
        <v>1</v>
      </c>
      <c r="F160" s="197" t="s">
        <v>1779</v>
      </c>
      <c r="H160" s="198">
        <v>137.93</v>
      </c>
      <c r="I160" s="199"/>
      <c r="L160" s="195"/>
      <c r="M160" s="200"/>
      <c r="N160" s="201"/>
      <c r="O160" s="201"/>
      <c r="P160" s="201"/>
      <c r="Q160" s="201"/>
      <c r="R160" s="201"/>
      <c r="S160" s="201"/>
      <c r="T160" s="202"/>
      <c r="AT160" s="196" t="s">
        <v>683</v>
      </c>
      <c r="AU160" s="196" t="s">
        <v>86</v>
      </c>
      <c r="AV160" s="14" t="s">
        <v>86</v>
      </c>
      <c r="AW160" s="14" t="s">
        <v>29</v>
      </c>
      <c r="AX160" s="14" t="s">
        <v>73</v>
      </c>
      <c r="AY160" s="196" t="s">
        <v>189</v>
      </c>
    </row>
    <row r="161" spans="1:65" s="13" customFormat="1" ht="11.25">
      <c r="B161" s="187"/>
      <c r="D161" s="188" t="s">
        <v>683</v>
      </c>
      <c r="E161" s="189" t="s">
        <v>1</v>
      </c>
      <c r="F161" s="190" t="s">
        <v>1780</v>
      </c>
      <c r="H161" s="189" t="s">
        <v>1</v>
      </c>
      <c r="I161" s="191"/>
      <c r="L161" s="187"/>
      <c r="M161" s="192"/>
      <c r="N161" s="193"/>
      <c r="O161" s="193"/>
      <c r="P161" s="193"/>
      <c r="Q161" s="193"/>
      <c r="R161" s="193"/>
      <c r="S161" s="193"/>
      <c r="T161" s="194"/>
      <c r="AT161" s="189" t="s">
        <v>683</v>
      </c>
      <c r="AU161" s="189" t="s">
        <v>86</v>
      </c>
      <c r="AV161" s="13" t="s">
        <v>80</v>
      </c>
      <c r="AW161" s="13" t="s">
        <v>29</v>
      </c>
      <c r="AX161" s="13" t="s">
        <v>73</v>
      </c>
      <c r="AY161" s="189" t="s">
        <v>189</v>
      </c>
    </row>
    <row r="162" spans="1:65" s="14" customFormat="1" ht="11.25">
      <c r="B162" s="195"/>
      <c r="D162" s="188" t="s">
        <v>683</v>
      </c>
      <c r="E162" s="196" t="s">
        <v>1</v>
      </c>
      <c r="F162" s="197" t="s">
        <v>1781</v>
      </c>
      <c r="H162" s="198">
        <v>58.84</v>
      </c>
      <c r="I162" s="199"/>
      <c r="L162" s="195"/>
      <c r="M162" s="200"/>
      <c r="N162" s="201"/>
      <c r="O162" s="201"/>
      <c r="P162" s="201"/>
      <c r="Q162" s="201"/>
      <c r="R162" s="201"/>
      <c r="S162" s="201"/>
      <c r="T162" s="202"/>
      <c r="AT162" s="196" t="s">
        <v>683</v>
      </c>
      <c r="AU162" s="196" t="s">
        <v>86</v>
      </c>
      <c r="AV162" s="14" t="s">
        <v>86</v>
      </c>
      <c r="AW162" s="14" t="s">
        <v>29</v>
      </c>
      <c r="AX162" s="14" t="s">
        <v>73</v>
      </c>
      <c r="AY162" s="196" t="s">
        <v>189</v>
      </c>
    </row>
    <row r="163" spans="1:65" s="13" customFormat="1" ht="11.25">
      <c r="B163" s="187"/>
      <c r="D163" s="188" t="s">
        <v>683</v>
      </c>
      <c r="E163" s="189" t="s">
        <v>1</v>
      </c>
      <c r="F163" s="190" t="s">
        <v>1782</v>
      </c>
      <c r="H163" s="189" t="s">
        <v>1</v>
      </c>
      <c r="I163" s="191"/>
      <c r="L163" s="187"/>
      <c r="M163" s="192"/>
      <c r="N163" s="193"/>
      <c r="O163" s="193"/>
      <c r="P163" s="193"/>
      <c r="Q163" s="193"/>
      <c r="R163" s="193"/>
      <c r="S163" s="193"/>
      <c r="T163" s="194"/>
      <c r="AT163" s="189" t="s">
        <v>683</v>
      </c>
      <c r="AU163" s="189" t="s">
        <v>86</v>
      </c>
      <c r="AV163" s="13" t="s">
        <v>80</v>
      </c>
      <c r="AW163" s="13" t="s">
        <v>29</v>
      </c>
      <c r="AX163" s="13" t="s">
        <v>73</v>
      </c>
      <c r="AY163" s="189" t="s">
        <v>189</v>
      </c>
    </row>
    <row r="164" spans="1:65" s="14" customFormat="1" ht="11.25">
      <c r="B164" s="195"/>
      <c r="D164" s="188" t="s">
        <v>683</v>
      </c>
      <c r="E164" s="196" t="s">
        <v>1</v>
      </c>
      <c r="F164" s="197" t="s">
        <v>1783</v>
      </c>
      <c r="H164" s="198">
        <v>38.86</v>
      </c>
      <c r="I164" s="199"/>
      <c r="L164" s="195"/>
      <c r="M164" s="200"/>
      <c r="N164" s="201"/>
      <c r="O164" s="201"/>
      <c r="P164" s="201"/>
      <c r="Q164" s="201"/>
      <c r="R164" s="201"/>
      <c r="S164" s="201"/>
      <c r="T164" s="202"/>
      <c r="AT164" s="196" t="s">
        <v>683</v>
      </c>
      <c r="AU164" s="196" t="s">
        <v>86</v>
      </c>
      <c r="AV164" s="14" t="s">
        <v>86</v>
      </c>
      <c r="AW164" s="14" t="s">
        <v>29</v>
      </c>
      <c r="AX164" s="14" t="s">
        <v>73</v>
      </c>
      <c r="AY164" s="196" t="s">
        <v>189</v>
      </c>
    </row>
    <row r="165" spans="1:65" s="13" customFormat="1" ht="11.25">
      <c r="B165" s="187"/>
      <c r="D165" s="188" t="s">
        <v>683</v>
      </c>
      <c r="E165" s="189" t="s">
        <v>1</v>
      </c>
      <c r="F165" s="190" t="s">
        <v>1784</v>
      </c>
      <c r="H165" s="189" t="s">
        <v>1</v>
      </c>
      <c r="I165" s="191"/>
      <c r="L165" s="187"/>
      <c r="M165" s="192"/>
      <c r="N165" s="193"/>
      <c r="O165" s="193"/>
      <c r="P165" s="193"/>
      <c r="Q165" s="193"/>
      <c r="R165" s="193"/>
      <c r="S165" s="193"/>
      <c r="T165" s="194"/>
      <c r="AT165" s="189" t="s">
        <v>683</v>
      </c>
      <c r="AU165" s="189" t="s">
        <v>86</v>
      </c>
      <c r="AV165" s="13" t="s">
        <v>80</v>
      </c>
      <c r="AW165" s="13" t="s">
        <v>29</v>
      </c>
      <c r="AX165" s="13" t="s">
        <v>73</v>
      </c>
      <c r="AY165" s="189" t="s">
        <v>189</v>
      </c>
    </row>
    <row r="166" spans="1:65" s="14" customFormat="1" ht="11.25">
      <c r="B166" s="195"/>
      <c r="D166" s="188" t="s">
        <v>683</v>
      </c>
      <c r="E166" s="196" t="s">
        <v>1</v>
      </c>
      <c r="F166" s="197" t="s">
        <v>1785</v>
      </c>
      <c r="H166" s="198">
        <v>139.91999999999999</v>
      </c>
      <c r="I166" s="199"/>
      <c r="L166" s="195"/>
      <c r="M166" s="200"/>
      <c r="N166" s="201"/>
      <c r="O166" s="201"/>
      <c r="P166" s="201"/>
      <c r="Q166" s="201"/>
      <c r="R166" s="201"/>
      <c r="S166" s="201"/>
      <c r="T166" s="202"/>
      <c r="AT166" s="196" t="s">
        <v>683</v>
      </c>
      <c r="AU166" s="196" t="s">
        <v>86</v>
      </c>
      <c r="AV166" s="14" t="s">
        <v>86</v>
      </c>
      <c r="AW166" s="14" t="s">
        <v>29</v>
      </c>
      <c r="AX166" s="14" t="s">
        <v>73</v>
      </c>
      <c r="AY166" s="196" t="s">
        <v>189</v>
      </c>
    </row>
    <row r="167" spans="1:65" s="13" customFormat="1" ht="11.25">
      <c r="B167" s="187"/>
      <c r="D167" s="188" t="s">
        <v>683</v>
      </c>
      <c r="E167" s="189" t="s">
        <v>1</v>
      </c>
      <c r="F167" s="190" t="s">
        <v>1786</v>
      </c>
      <c r="H167" s="189" t="s">
        <v>1</v>
      </c>
      <c r="I167" s="191"/>
      <c r="L167" s="187"/>
      <c r="M167" s="192"/>
      <c r="N167" s="193"/>
      <c r="O167" s="193"/>
      <c r="P167" s="193"/>
      <c r="Q167" s="193"/>
      <c r="R167" s="193"/>
      <c r="S167" s="193"/>
      <c r="T167" s="194"/>
      <c r="AT167" s="189" t="s">
        <v>683</v>
      </c>
      <c r="AU167" s="189" t="s">
        <v>86</v>
      </c>
      <c r="AV167" s="13" t="s">
        <v>80</v>
      </c>
      <c r="AW167" s="13" t="s">
        <v>29</v>
      </c>
      <c r="AX167" s="13" t="s">
        <v>73</v>
      </c>
      <c r="AY167" s="189" t="s">
        <v>189</v>
      </c>
    </row>
    <row r="168" spans="1:65" s="14" customFormat="1" ht="11.25">
      <c r="B168" s="195"/>
      <c r="D168" s="188" t="s">
        <v>683</v>
      </c>
      <c r="E168" s="196" t="s">
        <v>1</v>
      </c>
      <c r="F168" s="197" t="s">
        <v>1787</v>
      </c>
      <c r="H168" s="198">
        <v>37.53</v>
      </c>
      <c r="I168" s="199"/>
      <c r="L168" s="195"/>
      <c r="M168" s="200"/>
      <c r="N168" s="201"/>
      <c r="O168" s="201"/>
      <c r="P168" s="201"/>
      <c r="Q168" s="201"/>
      <c r="R168" s="201"/>
      <c r="S168" s="201"/>
      <c r="T168" s="202"/>
      <c r="AT168" s="196" t="s">
        <v>683</v>
      </c>
      <c r="AU168" s="196" t="s">
        <v>86</v>
      </c>
      <c r="AV168" s="14" t="s">
        <v>86</v>
      </c>
      <c r="AW168" s="14" t="s">
        <v>29</v>
      </c>
      <c r="AX168" s="14" t="s">
        <v>73</v>
      </c>
      <c r="AY168" s="196" t="s">
        <v>189</v>
      </c>
    </row>
    <row r="169" spans="1:65" s="13" customFormat="1" ht="11.25">
      <c r="B169" s="187"/>
      <c r="D169" s="188" t="s">
        <v>683</v>
      </c>
      <c r="E169" s="189" t="s">
        <v>1</v>
      </c>
      <c r="F169" s="190" t="s">
        <v>1788</v>
      </c>
      <c r="H169" s="189" t="s">
        <v>1</v>
      </c>
      <c r="I169" s="191"/>
      <c r="L169" s="187"/>
      <c r="M169" s="192"/>
      <c r="N169" s="193"/>
      <c r="O169" s="193"/>
      <c r="P169" s="193"/>
      <c r="Q169" s="193"/>
      <c r="R169" s="193"/>
      <c r="S169" s="193"/>
      <c r="T169" s="194"/>
      <c r="AT169" s="189" t="s">
        <v>683</v>
      </c>
      <c r="AU169" s="189" t="s">
        <v>86</v>
      </c>
      <c r="AV169" s="13" t="s">
        <v>80</v>
      </c>
      <c r="AW169" s="13" t="s">
        <v>29</v>
      </c>
      <c r="AX169" s="13" t="s">
        <v>73</v>
      </c>
      <c r="AY169" s="189" t="s">
        <v>189</v>
      </c>
    </row>
    <row r="170" spans="1:65" s="14" customFormat="1" ht="11.25">
      <c r="B170" s="195"/>
      <c r="D170" s="188" t="s">
        <v>683</v>
      </c>
      <c r="E170" s="196" t="s">
        <v>1</v>
      </c>
      <c r="F170" s="197" t="s">
        <v>1783</v>
      </c>
      <c r="H170" s="198">
        <v>38.86</v>
      </c>
      <c r="I170" s="199"/>
      <c r="L170" s="195"/>
      <c r="M170" s="200"/>
      <c r="N170" s="201"/>
      <c r="O170" s="201"/>
      <c r="P170" s="201"/>
      <c r="Q170" s="201"/>
      <c r="R170" s="201"/>
      <c r="S170" s="201"/>
      <c r="T170" s="202"/>
      <c r="AT170" s="196" t="s">
        <v>683</v>
      </c>
      <c r="AU170" s="196" t="s">
        <v>86</v>
      </c>
      <c r="AV170" s="14" t="s">
        <v>86</v>
      </c>
      <c r="AW170" s="14" t="s">
        <v>29</v>
      </c>
      <c r="AX170" s="14" t="s">
        <v>73</v>
      </c>
      <c r="AY170" s="196" t="s">
        <v>189</v>
      </c>
    </row>
    <row r="171" spans="1:65" s="15" customFormat="1" ht="11.25">
      <c r="B171" s="206"/>
      <c r="D171" s="188" t="s">
        <v>683</v>
      </c>
      <c r="E171" s="207" t="s">
        <v>1</v>
      </c>
      <c r="F171" s="208" t="s">
        <v>824</v>
      </c>
      <c r="H171" s="209">
        <v>451.94</v>
      </c>
      <c r="I171" s="210"/>
      <c r="L171" s="206"/>
      <c r="M171" s="211"/>
      <c r="N171" s="212"/>
      <c r="O171" s="212"/>
      <c r="P171" s="212"/>
      <c r="Q171" s="212"/>
      <c r="R171" s="212"/>
      <c r="S171" s="212"/>
      <c r="T171" s="213"/>
      <c r="AT171" s="207" t="s">
        <v>683</v>
      </c>
      <c r="AU171" s="207" t="s">
        <v>86</v>
      </c>
      <c r="AV171" s="15" t="s">
        <v>130</v>
      </c>
      <c r="AW171" s="15" t="s">
        <v>29</v>
      </c>
      <c r="AX171" s="15" t="s">
        <v>80</v>
      </c>
      <c r="AY171" s="207" t="s">
        <v>189</v>
      </c>
    </row>
    <row r="172" spans="1:65" s="2" customFormat="1" ht="24.2" customHeight="1">
      <c r="A172" s="32"/>
      <c r="B172" s="155"/>
      <c r="C172" s="170" t="s">
        <v>204</v>
      </c>
      <c r="D172" s="170" t="s">
        <v>226</v>
      </c>
      <c r="E172" s="171" t="s">
        <v>1789</v>
      </c>
      <c r="F172" s="172" t="s">
        <v>1790</v>
      </c>
      <c r="G172" s="173" t="s">
        <v>373</v>
      </c>
      <c r="H172" s="174">
        <v>519.73099999999999</v>
      </c>
      <c r="I172" s="175"/>
      <c r="J172" s="176">
        <f>ROUND(I172*H172,2)</f>
        <v>0</v>
      </c>
      <c r="K172" s="177"/>
      <c r="L172" s="178"/>
      <c r="M172" s="179" t="s">
        <v>1</v>
      </c>
      <c r="N172" s="180" t="s">
        <v>39</v>
      </c>
      <c r="O172" s="61"/>
      <c r="P172" s="166">
        <f>O172*H172</f>
        <v>0</v>
      </c>
      <c r="Q172" s="166">
        <v>1E-4</v>
      </c>
      <c r="R172" s="166">
        <f>Q172*H172</f>
        <v>5.1973100000000001E-2</v>
      </c>
      <c r="S172" s="166">
        <v>0</v>
      </c>
      <c r="T172" s="167">
        <f>S172*H172</f>
        <v>0</v>
      </c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R172" s="168" t="s">
        <v>201</v>
      </c>
      <c r="AT172" s="168" t="s">
        <v>226</v>
      </c>
      <c r="AU172" s="168" t="s">
        <v>86</v>
      </c>
      <c r="AY172" s="17" t="s">
        <v>189</v>
      </c>
      <c r="BE172" s="169">
        <f>IF(N172="základná",J172,0)</f>
        <v>0</v>
      </c>
      <c r="BF172" s="169">
        <f>IF(N172="znížená",J172,0)</f>
        <v>0</v>
      </c>
      <c r="BG172" s="169">
        <f>IF(N172="zákl. prenesená",J172,0)</f>
        <v>0</v>
      </c>
      <c r="BH172" s="169">
        <f>IF(N172="zníž. prenesená",J172,0)</f>
        <v>0</v>
      </c>
      <c r="BI172" s="169">
        <f>IF(N172="nulová",J172,0)</f>
        <v>0</v>
      </c>
      <c r="BJ172" s="17" t="s">
        <v>86</v>
      </c>
      <c r="BK172" s="169">
        <f>ROUND(I172*H172,2)</f>
        <v>0</v>
      </c>
      <c r="BL172" s="17" t="s">
        <v>130</v>
      </c>
      <c r="BM172" s="168" t="s">
        <v>1791</v>
      </c>
    </row>
    <row r="173" spans="1:65" s="2" customFormat="1" ht="16.5" customHeight="1">
      <c r="A173" s="32"/>
      <c r="B173" s="155"/>
      <c r="C173" s="156" t="s">
        <v>222</v>
      </c>
      <c r="D173" s="156" t="s">
        <v>191</v>
      </c>
      <c r="E173" s="157" t="s">
        <v>1792</v>
      </c>
      <c r="F173" s="158" t="s">
        <v>1793</v>
      </c>
      <c r="G173" s="159" t="s">
        <v>243</v>
      </c>
      <c r="H173" s="160">
        <v>444.08</v>
      </c>
      <c r="I173" s="161"/>
      <c r="J173" s="162">
        <f>ROUND(I173*H173,2)</f>
        <v>0</v>
      </c>
      <c r="K173" s="163"/>
      <c r="L173" s="33"/>
      <c r="M173" s="164" t="s">
        <v>1</v>
      </c>
      <c r="N173" s="165" t="s">
        <v>39</v>
      </c>
      <c r="O173" s="61"/>
      <c r="P173" s="166">
        <f>O173*H173</f>
        <v>0</v>
      </c>
      <c r="Q173" s="166">
        <v>0</v>
      </c>
      <c r="R173" s="166">
        <f>Q173*H173</f>
        <v>0</v>
      </c>
      <c r="S173" s="166">
        <v>0</v>
      </c>
      <c r="T173" s="167">
        <f>S173*H173</f>
        <v>0</v>
      </c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R173" s="168" t="s">
        <v>130</v>
      </c>
      <c r="AT173" s="168" t="s">
        <v>191</v>
      </c>
      <c r="AU173" s="168" t="s">
        <v>86</v>
      </c>
      <c r="AY173" s="17" t="s">
        <v>189</v>
      </c>
      <c r="BE173" s="169">
        <f>IF(N173="základná",J173,0)</f>
        <v>0</v>
      </c>
      <c r="BF173" s="169">
        <f>IF(N173="znížená",J173,0)</f>
        <v>0</v>
      </c>
      <c r="BG173" s="169">
        <f>IF(N173="zákl. prenesená",J173,0)</f>
        <v>0</v>
      </c>
      <c r="BH173" s="169">
        <f>IF(N173="zníž. prenesená",J173,0)</f>
        <v>0</v>
      </c>
      <c r="BI173" s="169">
        <f>IF(N173="nulová",J173,0)</f>
        <v>0</v>
      </c>
      <c r="BJ173" s="17" t="s">
        <v>86</v>
      </c>
      <c r="BK173" s="169">
        <f>ROUND(I173*H173,2)</f>
        <v>0</v>
      </c>
      <c r="BL173" s="17" t="s">
        <v>130</v>
      </c>
      <c r="BM173" s="168" t="s">
        <v>1794</v>
      </c>
    </row>
    <row r="174" spans="1:65" s="13" customFormat="1" ht="11.25">
      <c r="B174" s="187"/>
      <c r="D174" s="188" t="s">
        <v>683</v>
      </c>
      <c r="E174" s="189" t="s">
        <v>1</v>
      </c>
      <c r="F174" s="190" t="s">
        <v>1795</v>
      </c>
      <c r="H174" s="189" t="s">
        <v>1</v>
      </c>
      <c r="I174" s="191"/>
      <c r="L174" s="187"/>
      <c r="M174" s="192"/>
      <c r="N174" s="193"/>
      <c r="O174" s="193"/>
      <c r="P174" s="193"/>
      <c r="Q174" s="193"/>
      <c r="R174" s="193"/>
      <c r="S174" s="193"/>
      <c r="T174" s="194"/>
      <c r="AT174" s="189" t="s">
        <v>683</v>
      </c>
      <c r="AU174" s="189" t="s">
        <v>86</v>
      </c>
      <c r="AV174" s="13" t="s">
        <v>80</v>
      </c>
      <c r="AW174" s="13" t="s">
        <v>29</v>
      </c>
      <c r="AX174" s="13" t="s">
        <v>73</v>
      </c>
      <c r="AY174" s="189" t="s">
        <v>189</v>
      </c>
    </row>
    <row r="175" spans="1:65" s="14" customFormat="1" ht="11.25">
      <c r="B175" s="195"/>
      <c r="D175" s="188" t="s">
        <v>683</v>
      </c>
      <c r="E175" s="196" t="s">
        <v>1</v>
      </c>
      <c r="F175" s="197" t="s">
        <v>1796</v>
      </c>
      <c r="H175" s="198">
        <v>235.28</v>
      </c>
      <c r="I175" s="199"/>
      <c r="L175" s="195"/>
      <c r="M175" s="200"/>
      <c r="N175" s="201"/>
      <c r="O175" s="201"/>
      <c r="P175" s="201"/>
      <c r="Q175" s="201"/>
      <c r="R175" s="201"/>
      <c r="S175" s="201"/>
      <c r="T175" s="202"/>
      <c r="AT175" s="196" t="s">
        <v>683</v>
      </c>
      <c r="AU175" s="196" t="s">
        <v>86</v>
      </c>
      <c r="AV175" s="14" t="s">
        <v>86</v>
      </c>
      <c r="AW175" s="14" t="s">
        <v>29</v>
      </c>
      <c r="AX175" s="14" t="s">
        <v>73</v>
      </c>
      <c r="AY175" s="196" t="s">
        <v>189</v>
      </c>
    </row>
    <row r="176" spans="1:65" s="13" customFormat="1" ht="11.25">
      <c r="B176" s="187"/>
      <c r="D176" s="188" t="s">
        <v>683</v>
      </c>
      <c r="E176" s="189" t="s">
        <v>1</v>
      </c>
      <c r="F176" s="190" t="s">
        <v>1797</v>
      </c>
      <c r="H176" s="189" t="s">
        <v>1</v>
      </c>
      <c r="I176" s="191"/>
      <c r="L176" s="187"/>
      <c r="M176" s="192"/>
      <c r="N176" s="193"/>
      <c r="O176" s="193"/>
      <c r="P176" s="193"/>
      <c r="Q176" s="193"/>
      <c r="R176" s="193"/>
      <c r="S176" s="193"/>
      <c r="T176" s="194"/>
      <c r="AT176" s="189" t="s">
        <v>683</v>
      </c>
      <c r="AU176" s="189" t="s">
        <v>86</v>
      </c>
      <c r="AV176" s="13" t="s">
        <v>80</v>
      </c>
      <c r="AW176" s="13" t="s">
        <v>29</v>
      </c>
      <c r="AX176" s="13" t="s">
        <v>73</v>
      </c>
      <c r="AY176" s="189" t="s">
        <v>189</v>
      </c>
    </row>
    <row r="177" spans="1:65" s="14" customFormat="1" ht="11.25">
      <c r="B177" s="195"/>
      <c r="D177" s="188" t="s">
        <v>683</v>
      </c>
      <c r="E177" s="196" t="s">
        <v>1</v>
      </c>
      <c r="F177" s="197" t="s">
        <v>1798</v>
      </c>
      <c r="H177" s="198">
        <v>208.8</v>
      </c>
      <c r="I177" s="199"/>
      <c r="L177" s="195"/>
      <c r="M177" s="200"/>
      <c r="N177" s="201"/>
      <c r="O177" s="201"/>
      <c r="P177" s="201"/>
      <c r="Q177" s="201"/>
      <c r="R177" s="201"/>
      <c r="S177" s="201"/>
      <c r="T177" s="202"/>
      <c r="AT177" s="196" t="s">
        <v>683</v>
      </c>
      <c r="AU177" s="196" t="s">
        <v>86</v>
      </c>
      <c r="AV177" s="14" t="s">
        <v>86</v>
      </c>
      <c r="AW177" s="14" t="s">
        <v>29</v>
      </c>
      <c r="AX177" s="14" t="s">
        <v>73</v>
      </c>
      <c r="AY177" s="196" t="s">
        <v>189</v>
      </c>
    </row>
    <row r="178" spans="1:65" s="15" customFormat="1" ht="11.25">
      <c r="B178" s="206"/>
      <c r="D178" s="188" t="s">
        <v>683</v>
      </c>
      <c r="E178" s="207" t="s">
        <v>1</v>
      </c>
      <c r="F178" s="208" t="s">
        <v>824</v>
      </c>
      <c r="H178" s="209">
        <v>444.08</v>
      </c>
      <c r="I178" s="210"/>
      <c r="L178" s="206"/>
      <c r="M178" s="211"/>
      <c r="N178" s="212"/>
      <c r="O178" s="212"/>
      <c r="P178" s="212"/>
      <c r="Q178" s="212"/>
      <c r="R178" s="212"/>
      <c r="S178" s="212"/>
      <c r="T178" s="213"/>
      <c r="AT178" s="207" t="s">
        <v>683</v>
      </c>
      <c r="AU178" s="207" t="s">
        <v>86</v>
      </c>
      <c r="AV178" s="15" t="s">
        <v>130</v>
      </c>
      <c r="AW178" s="15" t="s">
        <v>29</v>
      </c>
      <c r="AX178" s="15" t="s">
        <v>80</v>
      </c>
      <c r="AY178" s="207" t="s">
        <v>189</v>
      </c>
    </row>
    <row r="179" spans="1:65" s="2" customFormat="1" ht="33" customHeight="1">
      <c r="A179" s="32"/>
      <c r="B179" s="155"/>
      <c r="C179" s="170" t="s">
        <v>207</v>
      </c>
      <c r="D179" s="170" t="s">
        <v>226</v>
      </c>
      <c r="E179" s="171" t="s">
        <v>1799</v>
      </c>
      <c r="F179" s="172" t="s">
        <v>1800</v>
      </c>
      <c r="G179" s="173" t="s">
        <v>243</v>
      </c>
      <c r="H179" s="174">
        <v>448.52100000000002</v>
      </c>
      <c r="I179" s="175"/>
      <c r="J179" s="176">
        <f>ROUND(I179*H179,2)</f>
        <v>0</v>
      </c>
      <c r="K179" s="177"/>
      <c r="L179" s="178"/>
      <c r="M179" s="179" t="s">
        <v>1</v>
      </c>
      <c r="N179" s="180" t="s">
        <v>39</v>
      </c>
      <c r="O179" s="61"/>
      <c r="P179" s="166">
        <f>O179*H179</f>
        <v>0</v>
      </c>
      <c r="Q179" s="166">
        <v>1.6000000000000001E-4</v>
      </c>
      <c r="R179" s="166">
        <f>Q179*H179</f>
        <v>7.1763360000000012E-2</v>
      </c>
      <c r="S179" s="166">
        <v>0</v>
      </c>
      <c r="T179" s="167">
        <f>S179*H179</f>
        <v>0</v>
      </c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R179" s="168" t="s">
        <v>201</v>
      </c>
      <c r="AT179" s="168" t="s">
        <v>226</v>
      </c>
      <c r="AU179" s="168" t="s">
        <v>86</v>
      </c>
      <c r="AY179" s="17" t="s">
        <v>189</v>
      </c>
      <c r="BE179" s="169">
        <f>IF(N179="základná",J179,0)</f>
        <v>0</v>
      </c>
      <c r="BF179" s="169">
        <f>IF(N179="znížená",J179,0)</f>
        <v>0</v>
      </c>
      <c r="BG179" s="169">
        <f>IF(N179="zákl. prenesená",J179,0)</f>
        <v>0</v>
      </c>
      <c r="BH179" s="169">
        <f>IF(N179="zníž. prenesená",J179,0)</f>
        <v>0</v>
      </c>
      <c r="BI179" s="169">
        <f>IF(N179="nulová",J179,0)</f>
        <v>0</v>
      </c>
      <c r="BJ179" s="17" t="s">
        <v>86</v>
      </c>
      <c r="BK179" s="169">
        <f>ROUND(I179*H179,2)</f>
        <v>0</v>
      </c>
      <c r="BL179" s="17" t="s">
        <v>130</v>
      </c>
      <c r="BM179" s="168" t="s">
        <v>1801</v>
      </c>
    </row>
    <row r="180" spans="1:65" s="2" customFormat="1" ht="24.2" customHeight="1">
      <c r="A180" s="32"/>
      <c r="B180" s="155"/>
      <c r="C180" s="156" t="s">
        <v>231</v>
      </c>
      <c r="D180" s="156" t="s">
        <v>191</v>
      </c>
      <c r="E180" s="157" t="s">
        <v>1802</v>
      </c>
      <c r="F180" s="158" t="s">
        <v>1803</v>
      </c>
      <c r="G180" s="159" t="s">
        <v>373</v>
      </c>
      <c r="H180" s="160">
        <v>467.91</v>
      </c>
      <c r="I180" s="161"/>
      <c r="J180" s="162">
        <f>ROUND(I180*H180,2)</f>
        <v>0</v>
      </c>
      <c r="K180" s="163"/>
      <c r="L180" s="33"/>
      <c r="M180" s="164" t="s">
        <v>1</v>
      </c>
      <c r="N180" s="165" t="s">
        <v>39</v>
      </c>
      <c r="O180" s="61"/>
      <c r="P180" s="166">
        <f>O180*H180</f>
        <v>0</v>
      </c>
      <c r="Q180" s="166">
        <v>0</v>
      </c>
      <c r="R180" s="166">
        <f>Q180*H180</f>
        <v>0</v>
      </c>
      <c r="S180" s="166">
        <v>0</v>
      </c>
      <c r="T180" s="167">
        <f>S180*H180</f>
        <v>0</v>
      </c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R180" s="168" t="s">
        <v>130</v>
      </c>
      <c r="AT180" s="168" t="s">
        <v>191</v>
      </c>
      <c r="AU180" s="168" t="s">
        <v>86</v>
      </c>
      <c r="AY180" s="17" t="s">
        <v>189</v>
      </c>
      <c r="BE180" s="169">
        <f>IF(N180="základná",J180,0)</f>
        <v>0</v>
      </c>
      <c r="BF180" s="169">
        <f>IF(N180="znížená",J180,0)</f>
        <v>0</v>
      </c>
      <c r="BG180" s="169">
        <f>IF(N180="zákl. prenesená",J180,0)</f>
        <v>0</v>
      </c>
      <c r="BH180" s="169">
        <f>IF(N180="zníž. prenesená",J180,0)</f>
        <v>0</v>
      </c>
      <c r="BI180" s="169">
        <f>IF(N180="nulová",J180,0)</f>
        <v>0</v>
      </c>
      <c r="BJ180" s="17" t="s">
        <v>86</v>
      </c>
      <c r="BK180" s="169">
        <f>ROUND(I180*H180,2)</f>
        <v>0</v>
      </c>
      <c r="BL180" s="17" t="s">
        <v>130</v>
      </c>
      <c r="BM180" s="168" t="s">
        <v>1804</v>
      </c>
    </row>
    <row r="181" spans="1:65" s="13" customFormat="1" ht="11.25">
      <c r="B181" s="187"/>
      <c r="D181" s="188" t="s">
        <v>683</v>
      </c>
      <c r="E181" s="189" t="s">
        <v>1</v>
      </c>
      <c r="F181" s="190" t="s">
        <v>1778</v>
      </c>
      <c r="H181" s="189" t="s">
        <v>1</v>
      </c>
      <c r="I181" s="191"/>
      <c r="L181" s="187"/>
      <c r="M181" s="192"/>
      <c r="N181" s="193"/>
      <c r="O181" s="193"/>
      <c r="P181" s="193"/>
      <c r="Q181" s="193"/>
      <c r="R181" s="193"/>
      <c r="S181" s="193"/>
      <c r="T181" s="194"/>
      <c r="AT181" s="189" t="s">
        <v>683</v>
      </c>
      <c r="AU181" s="189" t="s">
        <v>86</v>
      </c>
      <c r="AV181" s="13" t="s">
        <v>80</v>
      </c>
      <c r="AW181" s="13" t="s">
        <v>29</v>
      </c>
      <c r="AX181" s="13" t="s">
        <v>73</v>
      </c>
      <c r="AY181" s="189" t="s">
        <v>189</v>
      </c>
    </row>
    <row r="182" spans="1:65" s="14" customFormat="1" ht="11.25">
      <c r="B182" s="195"/>
      <c r="D182" s="188" t="s">
        <v>683</v>
      </c>
      <c r="E182" s="196" t="s">
        <v>1</v>
      </c>
      <c r="F182" s="197" t="s">
        <v>1779</v>
      </c>
      <c r="H182" s="198">
        <v>137.93</v>
      </c>
      <c r="I182" s="199"/>
      <c r="L182" s="195"/>
      <c r="M182" s="200"/>
      <c r="N182" s="201"/>
      <c r="O182" s="201"/>
      <c r="P182" s="201"/>
      <c r="Q182" s="201"/>
      <c r="R182" s="201"/>
      <c r="S182" s="201"/>
      <c r="T182" s="202"/>
      <c r="AT182" s="196" t="s">
        <v>683</v>
      </c>
      <c r="AU182" s="196" t="s">
        <v>86</v>
      </c>
      <c r="AV182" s="14" t="s">
        <v>86</v>
      </c>
      <c r="AW182" s="14" t="s">
        <v>29</v>
      </c>
      <c r="AX182" s="14" t="s">
        <v>73</v>
      </c>
      <c r="AY182" s="196" t="s">
        <v>189</v>
      </c>
    </row>
    <row r="183" spans="1:65" s="13" customFormat="1" ht="11.25">
      <c r="B183" s="187"/>
      <c r="D183" s="188" t="s">
        <v>683</v>
      </c>
      <c r="E183" s="189" t="s">
        <v>1</v>
      </c>
      <c r="F183" s="190" t="s">
        <v>1780</v>
      </c>
      <c r="H183" s="189" t="s">
        <v>1</v>
      </c>
      <c r="I183" s="191"/>
      <c r="L183" s="187"/>
      <c r="M183" s="192"/>
      <c r="N183" s="193"/>
      <c r="O183" s="193"/>
      <c r="P183" s="193"/>
      <c r="Q183" s="193"/>
      <c r="R183" s="193"/>
      <c r="S183" s="193"/>
      <c r="T183" s="194"/>
      <c r="AT183" s="189" t="s">
        <v>683</v>
      </c>
      <c r="AU183" s="189" t="s">
        <v>86</v>
      </c>
      <c r="AV183" s="13" t="s">
        <v>80</v>
      </c>
      <c r="AW183" s="13" t="s">
        <v>29</v>
      </c>
      <c r="AX183" s="13" t="s">
        <v>73</v>
      </c>
      <c r="AY183" s="189" t="s">
        <v>189</v>
      </c>
    </row>
    <row r="184" spans="1:65" s="14" customFormat="1" ht="11.25">
      <c r="B184" s="195"/>
      <c r="D184" s="188" t="s">
        <v>683</v>
      </c>
      <c r="E184" s="196" t="s">
        <v>1</v>
      </c>
      <c r="F184" s="197" t="s">
        <v>1781</v>
      </c>
      <c r="H184" s="198">
        <v>58.84</v>
      </c>
      <c r="I184" s="199"/>
      <c r="L184" s="195"/>
      <c r="M184" s="200"/>
      <c r="N184" s="201"/>
      <c r="O184" s="201"/>
      <c r="P184" s="201"/>
      <c r="Q184" s="201"/>
      <c r="R184" s="201"/>
      <c r="S184" s="201"/>
      <c r="T184" s="202"/>
      <c r="AT184" s="196" t="s">
        <v>683</v>
      </c>
      <c r="AU184" s="196" t="s">
        <v>86</v>
      </c>
      <c r="AV184" s="14" t="s">
        <v>86</v>
      </c>
      <c r="AW184" s="14" t="s">
        <v>29</v>
      </c>
      <c r="AX184" s="14" t="s">
        <v>73</v>
      </c>
      <c r="AY184" s="196" t="s">
        <v>189</v>
      </c>
    </row>
    <row r="185" spans="1:65" s="13" customFormat="1" ht="11.25">
      <c r="B185" s="187"/>
      <c r="D185" s="188" t="s">
        <v>683</v>
      </c>
      <c r="E185" s="189" t="s">
        <v>1</v>
      </c>
      <c r="F185" s="190" t="s">
        <v>1782</v>
      </c>
      <c r="H185" s="189" t="s">
        <v>1</v>
      </c>
      <c r="I185" s="191"/>
      <c r="L185" s="187"/>
      <c r="M185" s="192"/>
      <c r="N185" s="193"/>
      <c r="O185" s="193"/>
      <c r="P185" s="193"/>
      <c r="Q185" s="193"/>
      <c r="R185" s="193"/>
      <c r="S185" s="193"/>
      <c r="T185" s="194"/>
      <c r="AT185" s="189" t="s">
        <v>683</v>
      </c>
      <c r="AU185" s="189" t="s">
        <v>86</v>
      </c>
      <c r="AV185" s="13" t="s">
        <v>80</v>
      </c>
      <c r="AW185" s="13" t="s">
        <v>29</v>
      </c>
      <c r="AX185" s="13" t="s">
        <v>73</v>
      </c>
      <c r="AY185" s="189" t="s">
        <v>189</v>
      </c>
    </row>
    <row r="186" spans="1:65" s="14" customFormat="1" ht="11.25">
      <c r="B186" s="195"/>
      <c r="D186" s="188" t="s">
        <v>683</v>
      </c>
      <c r="E186" s="196" t="s">
        <v>1</v>
      </c>
      <c r="F186" s="197" t="s">
        <v>1783</v>
      </c>
      <c r="H186" s="198">
        <v>38.86</v>
      </c>
      <c r="I186" s="199"/>
      <c r="L186" s="195"/>
      <c r="M186" s="200"/>
      <c r="N186" s="201"/>
      <c r="O186" s="201"/>
      <c r="P186" s="201"/>
      <c r="Q186" s="201"/>
      <c r="R186" s="201"/>
      <c r="S186" s="201"/>
      <c r="T186" s="202"/>
      <c r="AT186" s="196" t="s">
        <v>683</v>
      </c>
      <c r="AU186" s="196" t="s">
        <v>86</v>
      </c>
      <c r="AV186" s="14" t="s">
        <v>86</v>
      </c>
      <c r="AW186" s="14" t="s">
        <v>29</v>
      </c>
      <c r="AX186" s="14" t="s">
        <v>73</v>
      </c>
      <c r="AY186" s="196" t="s">
        <v>189</v>
      </c>
    </row>
    <row r="187" spans="1:65" s="13" customFormat="1" ht="11.25">
      <c r="B187" s="187"/>
      <c r="D187" s="188" t="s">
        <v>683</v>
      </c>
      <c r="E187" s="189" t="s">
        <v>1</v>
      </c>
      <c r="F187" s="190" t="s">
        <v>1805</v>
      </c>
      <c r="H187" s="189" t="s">
        <v>1</v>
      </c>
      <c r="I187" s="191"/>
      <c r="L187" s="187"/>
      <c r="M187" s="192"/>
      <c r="N187" s="193"/>
      <c r="O187" s="193"/>
      <c r="P187" s="193"/>
      <c r="Q187" s="193"/>
      <c r="R187" s="193"/>
      <c r="S187" s="193"/>
      <c r="T187" s="194"/>
      <c r="AT187" s="189" t="s">
        <v>683</v>
      </c>
      <c r="AU187" s="189" t="s">
        <v>86</v>
      </c>
      <c r="AV187" s="13" t="s">
        <v>80</v>
      </c>
      <c r="AW187" s="13" t="s">
        <v>29</v>
      </c>
      <c r="AX187" s="13" t="s">
        <v>73</v>
      </c>
      <c r="AY187" s="189" t="s">
        <v>189</v>
      </c>
    </row>
    <row r="188" spans="1:65" s="14" customFormat="1" ht="11.25">
      <c r="B188" s="195"/>
      <c r="D188" s="188" t="s">
        <v>683</v>
      </c>
      <c r="E188" s="196" t="s">
        <v>1</v>
      </c>
      <c r="F188" s="197" t="s">
        <v>1806</v>
      </c>
      <c r="H188" s="198">
        <v>15.97</v>
      </c>
      <c r="I188" s="199"/>
      <c r="L188" s="195"/>
      <c r="M188" s="200"/>
      <c r="N188" s="201"/>
      <c r="O188" s="201"/>
      <c r="P188" s="201"/>
      <c r="Q188" s="201"/>
      <c r="R188" s="201"/>
      <c r="S188" s="201"/>
      <c r="T188" s="202"/>
      <c r="AT188" s="196" t="s">
        <v>683</v>
      </c>
      <c r="AU188" s="196" t="s">
        <v>86</v>
      </c>
      <c r="AV188" s="14" t="s">
        <v>86</v>
      </c>
      <c r="AW188" s="14" t="s">
        <v>29</v>
      </c>
      <c r="AX188" s="14" t="s">
        <v>73</v>
      </c>
      <c r="AY188" s="196" t="s">
        <v>189</v>
      </c>
    </row>
    <row r="189" spans="1:65" s="13" customFormat="1" ht="11.25">
      <c r="B189" s="187"/>
      <c r="D189" s="188" t="s">
        <v>683</v>
      </c>
      <c r="E189" s="189" t="s">
        <v>1</v>
      </c>
      <c r="F189" s="190" t="s">
        <v>1784</v>
      </c>
      <c r="H189" s="189" t="s">
        <v>1</v>
      </c>
      <c r="I189" s="191"/>
      <c r="L189" s="187"/>
      <c r="M189" s="192"/>
      <c r="N189" s="193"/>
      <c r="O189" s="193"/>
      <c r="P189" s="193"/>
      <c r="Q189" s="193"/>
      <c r="R189" s="193"/>
      <c r="S189" s="193"/>
      <c r="T189" s="194"/>
      <c r="AT189" s="189" t="s">
        <v>683</v>
      </c>
      <c r="AU189" s="189" t="s">
        <v>86</v>
      </c>
      <c r="AV189" s="13" t="s">
        <v>80</v>
      </c>
      <c r="AW189" s="13" t="s">
        <v>29</v>
      </c>
      <c r="AX189" s="13" t="s">
        <v>73</v>
      </c>
      <c r="AY189" s="189" t="s">
        <v>189</v>
      </c>
    </row>
    <row r="190" spans="1:65" s="14" customFormat="1" ht="11.25">
      <c r="B190" s="195"/>
      <c r="D190" s="188" t="s">
        <v>683</v>
      </c>
      <c r="E190" s="196" t="s">
        <v>1</v>
      </c>
      <c r="F190" s="197" t="s">
        <v>1785</v>
      </c>
      <c r="H190" s="198">
        <v>139.91999999999999</v>
      </c>
      <c r="I190" s="199"/>
      <c r="L190" s="195"/>
      <c r="M190" s="200"/>
      <c r="N190" s="201"/>
      <c r="O190" s="201"/>
      <c r="P190" s="201"/>
      <c r="Q190" s="201"/>
      <c r="R190" s="201"/>
      <c r="S190" s="201"/>
      <c r="T190" s="202"/>
      <c r="AT190" s="196" t="s">
        <v>683</v>
      </c>
      <c r="AU190" s="196" t="s">
        <v>86</v>
      </c>
      <c r="AV190" s="14" t="s">
        <v>86</v>
      </c>
      <c r="AW190" s="14" t="s">
        <v>29</v>
      </c>
      <c r="AX190" s="14" t="s">
        <v>73</v>
      </c>
      <c r="AY190" s="196" t="s">
        <v>189</v>
      </c>
    </row>
    <row r="191" spans="1:65" s="13" customFormat="1" ht="11.25">
      <c r="B191" s="187"/>
      <c r="D191" s="188" t="s">
        <v>683</v>
      </c>
      <c r="E191" s="189" t="s">
        <v>1</v>
      </c>
      <c r="F191" s="190" t="s">
        <v>1786</v>
      </c>
      <c r="H191" s="189" t="s">
        <v>1</v>
      </c>
      <c r="I191" s="191"/>
      <c r="L191" s="187"/>
      <c r="M191" s="192"/>
      <c r="N191" s="193"/>
      <c r="O191" s="193"/>
      <c r="P191" s="193"/>
      <c r="Q191" s="193"/>
      <c r="R191" s="193"/>
      <c r="S191" s="193"/>
      <c r="T191" s="194"/>
      <c r="AT191" s="189" t="s">
        <v>683</v>
      </c>
      <c r="AU191" s="189" t="s">
        <v>86</v>
      </c>
      <c r="AV191" s="13" t="s">
        <v>80</v>
      </c>
      <c r="AW191" s="13" t="s">
        <v>29</v>
      </c>
      <c r="AX191" s="13" t="s">
        <v>73</v>
      </c>
      <c r="AY191" s="189" t="s">
        <v>189</v>
      </c>
    </row>
    <row r="192" spans="1:65" s="14" customFormat="1" ht="11.25">
      <c r="B192" s="195"/>
      <c r="D192" s="188" t="s">
        <v>683</v>
      </c>
      <c r="E192" s="196" t="s">
        <v>1</v>
      </c>
      <c r="F192" s="197" t="s">
        <v>1787</v>
      </c>
      <c r="H192" s="198">
        <v>37.53</v>
      </c>
      <c r="I192" s="199"/>
      <c r="L192" s="195"/>
      <c r="M192" s="200"/>
      <c r="N192" s="201"/>
      <c r="O192" s="201"/>
      <c r="P192" s="201"/>
      <c r="Q192" s="201"/>
      <c r="R192" s="201"/>
      <c r="S192" s="201"/>
      <c r="T192" s="202"/>
      <c r="AT192" s="196" t="s">
        <v>683</v>
      </c>
      <c r="AU192" s="196" t="s">
        <v>86</v>
      </c>
      <c r="AV192" s="14" t="s">
        <v>86</v>
      </c>
      <c r="AW192" s="14" t="s">
        <v>29</v>
      </c>
      <c r="AX192" s="14" t="s">
        <v>73</v>
      </c>
      <c r="AY192" s="196" t="s">
        <v>189</v>
      </c>
    </row>
    <row r="193" spans="1:65" s="13" customFormat="1" ht="11.25">
      <c r="B193" s="187"/>
      <c r="D193" s="188" t="s">
        <v>683</v>
      </c>
      <c r="E193" s="189" t="s">
        <v>1</v>
      </c>
      <c r="F193" s="190" t="s">
        <v>1788</v>
      </c>
      <c r="H193" s="189" t="s">
        <v>1</v>
      </c>
      <c r="I193" s="191"/>
      <c r="L193" s="187"/>
      <c r="M193" s="192"/>
      <c r="N193" s="193"/>
      <c r="O193" s="193"/>
      <c r="P193" s="193"/>
      <c r="Q193" s="193"/>
      <c r="R193" s="193"/>
      <c r="S193" s="193"/>
      <c r="T193" s="194"/>
      <c r="AT193" s="189" t="s">
        <v>683</v>
      </c>
      <c r="AU193" s="189" t="s">
        <v>86</v>
      </c>
      <c r="AV193" s="13" t="s">
        <v>80</v>
      </c>
      <c r="AW193" s="13" t="s">
        <v>29</v>
      </c>
      <c r="AX193" s="13" t="s">
        <v>73</v>
      </c>
      <c r="AY193" s="189" t="s">
        <v>189</v>
      </c>
    </row>
    <row r="194" spans="1:65" s="14" customFormat="1" ht="11.25">
      <c r="B194" s="195"/>
      <c r="D194" s="188" t="s">
        <v>683</v>
      </c>
      <c r="E194" s="196" t="s">
        <v>1</v>
      </c>
      <c r="F194" s="197" t="s">
        <v>1783</v>
      </c>
      <c r="H194" s="198">
        <v>38.86</v>
      </c>
      <c r="I194" s="199"/>
      <c r="L194" s="195"/>
      <c r="M194" s="200"/>
      <c r="N194" s="201"/>
      <c r="O194" s="201"/>
      <c r="P194" s="201"/>
      <c r="Q194" s="201"/>
      <c r="R194" s="201"/>
      <c r="S194" s="201"/>
      <c r="T194" s="202"/>
      <c r="AT194" s="196" t="s">
        <v>683</v>
      </c>
      <c r="AU194" s="196" t="s">
        <v>86</v>
      </c>
      <c r="AV194" s="14" t="s">
        <v>86</v>
      </c>
      <c r="AW194" s="14" t="s">
        <v>29</v>
      </c>
      <c r="AX194" s="14" t="s">
        <v>73</v>
      </c>
      <c r="AY194" s="196" t="s">
        <v>189</v>
      </c>
    </row>
    <row r="195" spans="1:65" s="15" customFormat="1" ht="11.25">
      <c r="B195" s="206"/>
      <c r="D195" s="188" t="s">
        <v>683</v>
      </c>
      <c r="E195" s="207" t="s">
        <v>1</v>
      </c>
      <c r="F195" s="208" t="s">
        <v>824</v>
      </c>
      <c r="H195" s="209">
        <v>467.91</v>
      </c>
      <c r="I195" s="210"/>
      <c r="L195" s="206"/>
      <c r="M195" s="211"/>
      <c r="N195" s="212"/>
      <c r="O195" s="212"/>
      <c r="P195" s="212"/>
      <c r="Q195" s="212"/>
      <c r="R195" s="212"/>
      <c r="S195" s="212"/>
      <c r="T195" s="213"/>
      <c r="AT195" s="207" t="s">
        <v>683</v>
      </c>
      <c r="AU195" s="207" t="s">
        <v>86</v>
      </c>
      <c r="AV195" s="15" t="s">
        <v>130</v>
      </c>
      <c r="AW195" s="15" t="s">
        <v>29</v>
      </c>
      <c r="AX195" s="15" t="s">
        <v>80</v>
      </c>
      <c r="AY195" s="207" t="s">
        <v>189</v>
      </c>
    </row>
    <row r="196" spans="1:65" s="2" customFormat="1" ht="24.2" customHeight="1">
      <c r="A196" s="32"/>
      <c r="B196" s="155"/>
      <c r="C196" s="170" t="s">
        <v>211</v>
      </c>
      <c r="D196" s="170" t="s">
        <v>226</v>
      </c>
      <c r="E196" s="171" t="s">
        <v>1807</v>
      </c>
      <c r="F196" s="172" t="s">
        <v>1808</v>
      </c>
      <c r="G196" s="173" t="s">
        <v>1204</v>
      </c>
      <c r="H196" s="174">
        <v>96.388999999999996</v>
      </c>
      <c r="I196" s="175"/>
      <c r="J196" s="176">
        <f>ROUND(I196*H196,2)</f>
        <v>0</v>
      </c>
      <c r="K196" s="177"/>
      <c r="L196" s="178"/>
      <c r="M196" s="179" t="s">
        <v>1</v>
      </c>
      <c r="N196" s="180" t="s">
        <v>39</v>
      </c>
      <c r="O196" s="61"/>
      <c r="P196" s="166">
        <f>O196*H196</f>
        <v>0</v>
      </c>
      <c r="Q196" s="166">
        <v>1E-3</v>
      </c>
      <c r="R196" s="166">
        <f>Q196*H196</f>
        <v>9.6389000000000002E-2</v>
      </c>
      <c r="S196" s="166">
        <v>0</v>
      </c>
      <c r="T196" s="167">
        <f>S196*H196</f>
        <v>0</v>
      </c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R196" s="168" t="s">
        <v>201</v>
      </c>
      <c r="AT196" s="168" t="s">
        <v>226</v>
      </c>
      <c r="AU196" s="168" t="s">
        <v>86</v>
      </c>
      <c r="AY196" s="17" t="s">
        <v>189</v>
      </c>
      <c r="BE196" s="169">
        <f>IF(N196="základná",J196,0)</f>
        <v>0</v>
      </c>
      <c r="BF196" s="169">
        <f>IF(N196="znížená",J196,0)</f>
        <v>0</v>
      </c>
      <c r="BG196" s="169">
        <f>IF(N196="zákl. prenesená",J196,0)</f>
        <v>0</v>
      </c>
      <c r="BH196" s="169">
        <f>IF(N196="zníž. prenesená",J196,0)</f>
        <v>0</v>
      </c>
      <c r="BI196" s="169">
        <f>IF(N196="nulová",J196,0)</f>
        <v>0</v>
      </c>
      <c r="BJ196" s="17" t="s">
        <v>86</v>
      </c>
      <c r="BK196" s="169">
        <f>ROUND(I196*H196,2)</f>
        <v>0</v>
      </c>
      <c r="BL196" s="17" t="s">
        <v>130</v>
      </c>
      <c r="BM196" s="168" t="s">
        <v>1809</v>
      </c>
    </row>
    <row r="197" spans="1:65" s="2" customFormat="1" ht="21.75" customHeight="1">
      <c r="A197" s="32"/>
      <c r="B197" s="155"/>
      <c r="C197" s="156" t="s">
        <v>240</v>
      </c>
      <c r="D197" s="156" t="s">
        <v>191</v>
      </c>
      <c r="E197" s="157" t="s">
        <v>1810</v>
      </c>
      <c r="F197" s="158" t="s">
        <v>1811</v>
      </c>
      <c r="G197" s="159" t="s">
        <v>373</v>
      </c>
      <c r="H197" s="160">
        <v>451.94</v>
      </c>
      <c r="I197" s="161"/>
      <c r="J197" s="162">
        <f>ROUND(I197*H197,2)</f>
        <v>0</v>
      </c>
      <c r="K197" s="163"/>
      <c r="L197" s="33"/>
      <c r="M197" s="164" t="s">
        <v>1</v>
      </c>
      <c r="N197" s="165" t="s">
        <v>39</v>
      </c>
      <c r="O197" s="61"/>
      <c r="P197" s="166">
        <f>O197*H197</f>
        <v>0</v>
      </c>
      <c r="Q197" s="166">
        <v>8.2400000000000001E-2</v>
      </c>
      <c r="R197" s="166">
        <f>Q197*H197</f>
        <v>37.239856000000003</v>
      </c>
      <c r="S197" s="166">
        <v>0</v>
      </c>
      <c r="T197" s="167">
        <f>S197*H197</f>
        <v>0</v>
      </c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R197" s="168" t="s">
        <v>130</v>
      </c>
      <c r="AT197" s="168" t="s">
        <v>191</v>
      </c>
      <c r="AU197" s="168" t="s">
        <v>86</v>
      </c>
      <c r="AY197" s="17" t="s">
        <v>189</v>
      </c>
      <c r="BE197" s="169">
        <f>IF(N197="základná",J197,0)</f>
        <v>0</v>
      </c>
      <c r="BF197" s="169">
        <f>IF(N197="znížená",J197,0)</f>
        <v>0</v>
      </c>
      <c r="BG197" s="169">
        <f>IF(N197="zákl. prenesená",J197,0)</f>
        <v>0</v>
      </c>
      <c r="BH197" s="169">
        <f>IF(N197="zníž. prenesená",J197,0)</f>
        <v>0</v>
      </c>
      <c r="BI197" s="169">
        <f>IF(N197="nulová",J197,0)</f>
        <v>0</v>
      </c>
      <c r="BJ197" s="17" t="s">
        <v>86</v>
      </c>
      <c r="BK197" s="169">
        <f>ROUND(I197*H197,2)</f>
        <v>0</v>
      </c>
      <c r="BL197" s="17" t="s">
        <v>130</v>
      </c>
      <c r="BM197" s="168" t="s">
        <v>1812</v>
      </c>
    </row>
    <row r="198" spans="1:65" s="13" customFormat="1" ht="11.25">
      <c r="B198" s="187"/>
      <c r="D198" s="188" t="s">
        <v>683</v>
      </c>
      <c r="E198" s="189" t="s">
        <v>1</v>
      </c>
      <c r="F198" s="190" t="s">
        <v>1778</v>
      </c>
      <c r="H198" s="189" t="s">
        <v>1</v>
      </c>
      <c r="I198" s="191"/>
      <c r="L198" s="187"/>
      <c r="M198" s="192"/>
      <c r="N198" s="193"/>
      <c r="O198" s="193"/>
      <c r="P198" s="193"/>
      <c r="Q198" s="193"/>
      <c r="R198" s="193"/>
      <c r="S198" s="193"/>
      <c r="T198" s="194"/>
      <c r="AT198" s="189" t="s">
        <v>683</v>
      </c>
      <c r="AU198" s="189" t="s">
        <v>86</v>
      </c>
      <c r="AV198" s="13" t="s">
        <v>80</v>
      </c>
      <c r="AW198" s="13" t="s">
        <v>29</v>
      </c>
      <c r="AX198" s="13" t="s">
        <v>73</v>
      </c>
      <c r="AY198" s="189" t="s">
        <v>189</v>
      </c>
    </row>
    <row r="199" spans="1:65" s="14" customFormat="1" ht="11.25">
      <c r="B199" s="195"/>
      <c r="D199" s="188" t="s">
        <v>683</v>
      </c>
      <c r="E199" s="196" t="s">
        <v>1</v>
      </c>
      <c r="F199" s="197" t="s">
        <v>1779</v>
      </c>
      <c r="H199" s="198">
        <v>137.93</v>
      </c>
      <c r="I199" s="199"/>
      <c r="L199" s="195"/>
      <c r="M199" s="200"/>
      <c r="N199" s="201"/>
      <c r="O199" s="201"/>
      <c r="P199" s="201"/>
      <c r="Q199" s="201"/>
      <c r="R199" s="201"/>
      <c r="S199" s="201"/>
      <c r="T199" s="202"/>
      <c r="AT199" s="196" t="s">
        <v>683</v>
      </c>
      <c r="AU199" s="196" t="s">
        <v>86</v>
      </c>
      <c r="AV199" s="14" t="s">
        <v>86</v>
      </c>
      <c r="AW199" s="14" t="s">
        <v>29</v>
      </c>
      <c r="AX199" s="14" t="s">
        <v>73</v>
      </c>
      <c r="AY199" s="196" t="s">
        <v>189</v>
      </c>
    </row>
    <row r="200" spans="1:65" s="13" customFormat="1" ht="11.25">
      <c r="B200" s="187"/>
      <c r="D200" s="188" t="s">
        <v>683</v>
      </c>
      <c r="E200" s="189" t="s">
        <v>1</v>
      </c>
      <c r="F200" s="190" t="s">
        <v>1780</v>
      </c>
      <c r="H200" s="189" t="s">
        <v>1</v>
      </c>
      <c r="I200" s="191"/>
      <c r="L200" s="187"/>
      <c r="M200" s="192"/>
      <c r="N200" s="193"/>
      <c r="O200" s="193"/>
      <c r="P200" s="193"/>
      <c r="Q200" s="193"/>
      <c r="R200" s="193"/>
      <c r="S200" s="193"/>
      <c r="T200" s="194"/>
      <c r="AT200" s="189" t="s">
        <v>683</v>
      </c>
      <c r="AU200" s="189" t="s">
        <v>86</v>
      </c>
      <c r="AV200" s="13" t="s">
        <v>80</v>
      </c>
      <c r="AW200" s="13" t="s">
        <v>29</v>
      </c>
      <c r="AX200" s="13" t="s">
        <v>73</v>
      </c>
      <c r="AY200" s="189" t="s">
        <v>189</v>
      </c>
    </row>
    <row r="201" spans="1:65" s="14" customFormat="1" ht="11.25">
      <c r="B201" s="195"/>
      <c r="D201" s="188" t="s">
        <v>683</v>
      </c>
      <c r="E201" s="196" t="s">
        <v>1</v>
      </c>
      <c r="F201" s="197" t="s">
        <v>1781</v>
      </c>
      <c r="H201" s="198">
        <v>58.84</v>
      </c>
      <c r="I201" s="199"/>
      <c r="L201" s="195"/>
      <c r="M201" s="200"/>
      <c r="N201" s="201"/>
      <c r="O201" s="201"/>
      <c r="P201" s="201"/>
      <c r="Q201" s="201"/>
      <c r="R201" s="201"/>
      <c r="S201" s="201"/>
      <c r="T201" s="202"/>
      <c r="AT201" s="196" t="s">
        <v>683</v>
      </c>
      <c r="AU201" s="196" t="s">
        <v>86</v>
      </c>
      <c r="AV201" s="14" t="s">
        <v>86</v>
      </c>
      <c r="AW201" s="14" t="s">
        <v>29</v>
      </c>
      <c r="AX201" s="14" t="s">
        <v>73</v>
      </c>
      <c r="AY201" s="196" t="s">
        <v>189</v>
      </c>
    </row>
    <row r="202" spans="1:65" s="13" customFormat="1" ht="11.25">
      <c r="B202" s="187"/>
      <c r="D202" s="188" t="s">
        <v>683</v>
      </c>
      <c r="E202" s="189" t="s">
        <v>1</v>
      </c>
      <c r="F202" s="190" t="s">
        <v>1782</v>
      </c>
      <c r="H202" s="189" t="s">
        <v>1</v>
      </c>
      <c r="I202" s="191"/>
      <c r="L202" s="187"/>
      <c r="M202" s="192"/>
      <c r="N202" s="193"/>
      <c r="O202" s="193"/>
      <c r="P202" s="193"/>
      <c r="Q202" s="193"/>
      <c r="R202" s="193"/>
      <c r="S202" s="193"/>
      <c r="T202" s="194"/>
      <c r="AT202" s="189" t="s">
        <v>683</v>
      </c>
      <c r="AU202" s="189" t="s">
        <v>86</v>
      </c>
      <c r="AV202" s="13" t="s">
        <v>80</v>
      </c>
      <c r="AW202" s="13" t="s">
        <v>29</v>
      </c>
      <c r="AX202" s="13" t="s">
        <v>73</v>
      </c>
      <c r="AY202" s="189" t="s">
        <v>189</v>
      </c>
    </row>
    <row r="203" spans="1:65" s="14" customFormat="1" ht="11.25">
      <c r="B203" s="195"/>
      <c r="D203" s="188" t="s">
        <v>683</v>
      </c>
      <c r="E203" s="196" t="s">
        <v>1</v>
      </c>
      <c r="F203" s="197" t="s">
        <v>1783</v>
      </c>
      <c r="H203" s="198">
        <v>38.86</v>
      </c>
      <c r="I203" s="199"/>
      <c r="L203" s="195"/>
      <c r="M203" s="200"/>
      <c r="N203" s="201"/>
      <c r="O203" s="201"/>
      <c r="P203" s="201"/>
      <c r="Q203" s="201"/>
      <c r="R203" s="201"/>
      <c r="S203" s="201"/>
      <c r="T203" s="202"/>
      <c r="AT203" s="196" t="s">
        <v>683</v>
      </c>
      <c r="AU203" s="196" t="s">
        <v>86</v>
      </c>
      <c r="AV203" s="14" t="s">
        <v>86</v>
      </c>
      <c r="AW203" s="14" t="s">
        <v>29</v>
      </c>
      <c r="AX203" s="14" t="s">
        <v>73</v>
      </c>
      <c r="AY203" s="196" t="s">
        <v>189</v>
      </c>
    </row>
    <row r="204" spans="1:65" s="13" customFormat="1" ht="11.25">
      <c r="B204" s="187"/>
      <c r="D204" s="188" t="s">
        <v>683</v>
      </c>
      <c r="E204" s="189" t="s">
        <v>1</v>
      </c>
      <c r="F204" s="190" t="s">
        <v>1784</v>
      </c>
      <c r="H204" s="189" t="s">
        <v>1</v>
      </c>
      <c r="I204" s="191"/>
      <c r="L204" s="187"/>
      <c r="M204" s="192"/>
      <c r="N204" s="193"/>
      <c r="O204" s="193"/>
      <c r="P204" s="193"/>
      <c r="Q204" s="193"/>
      <c r="R204" s="193"/>
      <c r="S204" s="193"/>
      <c r="T204" s="194"/>
      <c r="AT204" s="189" t="s">
        <v>683</v>
      </c>
      <c r="AU204" s="189" t="s">
        <v>86</v>
      </c>
      <c r="AV204" s="13" t="s">
        <v>80</v>
      </c>
      <c r="AW204" s="13" t="s">
        <v>29</v>
      </c>
      <c r="AX204" s="13" t="s">
        <v>73</v>
      </c>
      <c r="AY204" s="189" t="s">
        <v>189</v>
      </c>
    </row>
    <row r="205" spans="1:65" s="14" customFormat="1" ht="11.25">
      <c r="B205" s="195"/>
      <c r="D205" s="188" t="s">
        <v>683</v>
      </c>
      <c r="E205" s="196" t="s">
        <v>1</v>
      </c>
      <c r="F205" s="197" t="s">
        <v>1785</v>
      </c>
      <c r="H205" s="198">
        <v>139.91999999999999</v>
      </c>
      <c r="I205" s="199"/>
      <c r="L205" s="195"/>
      <c r="M205" s="200"/>
      <c r="N205" s="201"/>
      <c r="O205" s="201"/>
      <c r="P205" s="201"/>
      <c r="Q205" s="201"/>
      <c r="R205" s="201"/>
      <c r="S205" s="201"/>
      <c r="T205" s="202"/>
      <c r="AT205" s="196" t="s">
        <v>683</v>
      </c>
      <c r="AU205" s="196" t="s">
        <v>86</v>
      </c>
      <c r="AV205" s="14" t="s">
        <v>86</v>
      </c>
      <c r="AW205" s="14" t="s">
        <v>29</v>
      </c>
      <c r="AX205" s="14" t="s">
        <v>73</v>
      </c>
      <c r="AY205" s="196" t="s">
        <v>189</v>
      </c>
    </row>
    <row r="206" spans="1:65" s="13" customFormat="1" ht="11.25">
      <c r="B206" s="187"/>
      <c r="D206" s="188" t="s">
        <v>683</v>
      </c>
      <c r="E206" s="189" t="s">
        <v>1</v>
      </c>
      <c r="F206" s="190" t="s">
        <v>1786</v>
      </c>
      <c r="H206" s="189" t="s">
        <v>1</v>
      </c>
      <c r="I206" s="191"/>
      <c r="L206" s="187"/>
      <c r="M206" s="192"/>
      <c r="N206" s="193"/>
      <c r="O206" s="193"/>
      <c r="P206" s="193"/>
      <c r="Q206" s="193"/>
      <c r="R206" s="193"/>
      <c r="S206" s="193"/>
      <c r="T206" s="194"/>
      <c r="AT206" s="189" t="s">
        <v>683</v>
      </c>
      <c r="AU206" s="189" t="s">
        <v>86</v>
      </c>
      <c r="AV206" s="13" t="s">
        <v>80</v>
      </c>
      <c r="AW206" s="13" t="s">
        <v>29</v>
      </c>
      <c r="AX206" s="13" t="s">
        <v>73</v>
      </c>
      <c r="AY206" s="189" t="s">
        <v>189</v>
      </c>
    </row>
    <row r="207" spans="1:65" s="14" customFormat="1" ht="11.25">
      <c r="B207" s="195"/>
      <c r="D207" s="188" t="s">
        <v>683</v>
      </c>
      <c r="E207" s="196" t="s">
        <v>1</v>
      </c>
      <c r="F207" s="197" t="s">
        <v>1787</v>
      </c>
      <c r="H207" s="198">
        <v>37.53</v>
      </c>
      <c r="I207" s="199"/>
      <c r="L207" s="195"/>
      <c r="M207" s="200"/>
      <c r="N207" s="201"/>
      <c r="O207" s="201"/>
      <c r="P207" s="201"/>
      <c r="Q207" s="201"/>
      <c r="R207" s="201"/>
      <c r="S207" s="201"/>
      <c r="T207" s="202"/>
      <c r="AT207" s="196" t="s">
        <v>683</v>
      </c>
      <c r="AU207" s="196" t="s">
        <v>86</v>
      </c>
      <c r="AV207" s="14" t="s">
        <v>86</v>
      </c>
      <c r="AW207" s="14" t="s">
        <v>29</v>
      </c>
      <c r="AX207" s="14" t="s">
        <v>73</v>
      </c>
      <c r="AY207" s="196" t="s">
        <v>189</v>
      </c>
    </row>
    <row r="208" spans="1:65" s="13" customFormat="1" ht="11.25">
      <c r="B208" s="187"/>
      <c r="D208" s="188" t="s">
        <v>683</v>
      </c>
      <c r="E208" s="189" t="s">
        <v>1</v>
      </c>
      <c r="F208" s="190" t="s">
        <v>1788</v>
      </c>
      <c r="H208" s="189" t="s">
        <v>1</v>
      </c>
      <c r="I208" s="191"/>
      <c r="L208" s="187"/>
      <c r="M208" s="192"/>
      <c r="N208" s="193"/>
      <c r="O208" s="193"/>
      <c r="P208" s="193"/>
      <c r="Q208" s="193"/>
      <c r="R208" s="193"/>
      <c r="S208" s="193"/>
      <c r="T208" s="194"/>
      <c r="AT208" s="189" t="s">
        <v>683</v>
      </c>
      <c r="AU208" s="189" t="s">
        <v>86</v>
      </c>
      <c r="AV208" s="13" t="s">
        <v>80</v>
      </c>
      <c r="AW208" s="13" t="s">
        <v>29</v>
      </c>
      <c r="AX208" s="13" t="s">
        <v>73</v>
      </c>
      <c r="AY208" s="189" t="s">
        <v>189</v>
      </c>
    </row>
    <row r="209" spans="1:65" s="14" customFormat="1" ht="11.25">
      <c r="B209" s="195"/>
      <c r="D209" s="188" t="s">
        <v>683</v>
      </c>
      <c r="E209" s="196" t="s">
        <v>1</v>
      </c>
      <c r="F209" s="197" t="s">
        <v>1783</v>
      </c>
      <c r="H209" s="198">
        <v>38.86</v>
      </c>
      <c r="I209" s="199"/>
      <c r="L209" s="195"/>
      <c r="M209" s="200"/>
      <c r="N209" s="201"/>
      <c r="O209" s="201"/>
      <c r="P209" s="201"/>
      <c r="Q209" s="201"/>
      <c r="R209" s="201"/>
      <c r="S209" s="201"/>
      <c r="T209" s="202"/>
      <c r="AT209" s="196" t="s">
        <v>683</v>
      </c>
      <c r="AU209" s="196" t="s">
        <v>86</v>
      </c>
      <c r="AV209" s="14" t="s">
        <v>86</v>
      </c>
      <c r="AW209" s="14" t="s">
        <v>29</v>
      </c>
      <c r="AX209" s="14" t="s">
        <v>73</v>
      </c>
      <c r="AY209" s="196" t="s">
        <v>189</v>
      </c>
    </row>
    <row r="210" spans="1:65" s="15" customFormat="1" ht="11.25">
      <c r="B210" s="206"/>
      <c r="D210" s="188" t="s">
        <v>683</v>
      </c>
      <c r="E210" s="207" t="s">
        <v>1</v>
      </c>
      <c r="F210" s="208" t="s">
        <v>824</v>
      </c>
      <c r="H210" s="209">
        <v>451.94</v>
      </c>
      <c r="I210" s="210"/>
      <c r="L210" s="206"/>
      <c r="M210" s="211"/>
      <c r="N210" s="212"/>
      <c r="O210" s="212"/>
      <c r="P210" s="212"/>
      <c r="Q210" s="212"/>
      <c r="R210" s="212"/>
      <c r="S210" s="212"/>
      <c r="T210" s="213"/>
      <c r="AT210" s="207" t="s">
        <v>683</v>
      </c>
      <c r="AU210" s="207" t="s">
        <v>86</v>
      </c>
      <c r="AV210" s="15" t="s">
        <v>130</v>
      </c>
      <c r="AW210" s="15" t="s">
        <v>29</v>
      </c>
      <c r="AX210" s="15" t="s">
        <v>80</v>
      </c>
      <c r="AY210" s="207" t="s">
        <v>189</v>
      </c>
    </row>
    <row r="211" spans="1:65" s="2" customFormat="1" ht="24.2" customHeight="1">
      <c r="A211" s="32"/>
      <c r="B211" s="155"/>
      <c r="C211" s="156" t="s">
        <v>214</v>
      </c>
      <c r="D211" s="156" t="s">
        <v>191</v>
      </c>
      <c r="E211" s="157" t="s">
        <v>1813</v>
      </c>
      <c r="F211" s="158" t="s">
        <v>1814</v>
      </c>
      <c r="G211" s="159" t="s">
        <v>373</v>
      </c>
      <c r="H211" s="160">
        <v>467.91</v>
      </c>
      <c r="I211" s="161"/>
      <c r="J211" s="162">
        <f>ROUND(I211*H211,2)</f>
        <v>0</v>
      </c>
      <c r="K211" s="163"/>
      <c r="L211" s="33"/>
      <c r="M211" s="164" t="s">
        <v>1</v>
      </c>
      <c r="N211" s="165" t="s">
        <v>39</v>
      </c>
      <c r="O211" s="61"/>
      <c r="P211" s="166">
        <f>O211*H211</f>
        <v>0</v>
      </c>
      <c r="Q211" s="166">
        <v>2.1219999999999999E-2</v>
      </c>
      <c r="R211" s="166">
        <f>Q211*H211</f>
        <v>9.9290502000000007</v>
      </c>
      <c r="S211" s="166">
        <v>0</v>
      </c>
      <c r="T211" s="167">
        <f>S211*H211</f>
        <v>0</v>
      </c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R211" s="168" t="s">
        <v>130</v>
      </c>
      <c r="AT211" s="168" t="s">
        <v>191</v>
      </c>
      <c r="AU211" s="168" t="s">
        <v>86</v>
      </c>
      <c r="AY211" s="17" t="s">
        <v>189</v>
      </c>
      <c r="BE211" s="169">
        <f>IF(N211="základná",J211,0)</f>
        <v>0</v>
      </c>
      <c r="BF211" s="169">
        <f>IF(N211="znížená",J211,0)</f>
        <v>0</v>
      </c>
      <c r="BG211" s="169">
        <f>IF(N211="zákl. prenesená",J211,0)</f>
        <v>0</v>
      </c>
      <c r="BH211" s="169">
        <f>IF(N211="zníž. prenesená",J211,0)</f>
        <v>0</v>
      </c>
      <c r="BI211" s="169">
        <f>IF(N211="nulová",J211,0)</f>
        <v>0</v>
      </c>
      <c r="BJ211" s="17" t="s">
        <v>86</v>
      </c>
      <c r="BK211" s="169">
        <f>ROUND(I211*H211,2)</f>
        <v>0</v>
      </c>
      <c r="BL211" s="17" t="s">
        <v>130</v>
      </c>
      <c r="BM211" s="168" t="s">
        <v>1815</v>
      </c>
    </row>
    <row r="212" spans="1:65" s="13" customFormat="1" ht="11.25">
      <c r="B212" s="187"/>
      <c r="D212" s="188" t="s">
        <v>683</v>
      </c>
      <c r="E212" s="189" t="s">
        <v>1</v>
      </c>
      <c r="F212" s="190" t="s">
        <v>1778</v>
      </c>
      <c r="H212" s="189" t="s">
        <v>1</v>
      </c>
      <c r="I212" s="191"/>
      <c r="L212" s="187"/>
      <c r="M212" s="192"/>
      <c r="N212" s="193"/>
      <c r="O212" s="193"/>
      <c r="P212" s="193"/>
      <c r="Q212" s="193"/>
      <c r="R212" s="193"/>
      <c r="S212" s="193"/>
      <c r="T212" s="194"/>
      <c r="AT212" s="189" t="s">
        <v>683</v>
      </c>
      <c r="AU212" s="189" t="s">
        <v>86</v>
      </c>
      <c r="AV212" s="13" t="s">
        <v>80</v>
      </c>
      <c r="AW212" s="13" t="s">
        <v>29</v>
      </c>
      <c r="AX212" s="13" t="s">
        <v>73</v>
      </c>
      <c r="AY212" s="189" t="s">
        <v>189</v>
      </c>
    </row>
    <row r="213" spans="1:65" s="14" customFormat="1" ht="11.25">
      <c r="B213" s="195"/>
      <c r="D213" s="188" t="s">
        <v>683</v>
      </c>
      <c r="E213" s="196" t="s">
        <v>1</v>
      </c>
      <c r="F213" s="197" t="s">
        <v>1779</v>
      </c>
      <c r="H213" s="198">
        <v>137.93</v>
      </c>
      <c r="I213" s="199"/>
      <c r="L213" s="195"/>
      <c r="M213" s="200"/>
      <c r="N213" s="201"/>
      <c r="O213" s="201"/>
      <c r="P213" s="201"/>
      <c r="Q213" s="201"/>
      <c r="R213" s="201"/>
      <c r="S213" s="201"/>
      <c r="T213" s="202"/>
      <c r="AT213" s="196" t="s">
        <v>683</v>
      </c>
      <c r="AU213" s="196" t="s">
        <v>86</v>
      </c>
      <c r="AV213" s="14" t="s">
        <v>86</v>
      </c>
      <c r="AW213" s="14" t="s">
        <v>29</v>
      </c>
      <c r="AX213" s="14" t="s">
        <v>73</v>
      </c>
      <c r="AY213" s="196" t="s">
        <v>189</v>
      </c>
    </row>
    <row r="214" spans="1:65" s="13" customFormat="1" ht="11.25">
      <c r="B214" s="187"/>
      <c r="D214" s="188" t="s">
        <v>683</v>
      </c>
      <c r="E214" s="189" t="s">
        <v>1</v>
      </c>
      <c r="F214" s="190" t="s">
        <v>1780</v>
      </c>
      <c r="H214" s="189" t="s">
        <v>1</v>
      </c>
      <c r="I214" s="191"/>
      <c r="L214" s="187"/>
      <c r="M214" s="192"/>
      <c r="N214" s="193"/>
      <c r="O214" s="193"/>
      <c r="P214" s="193"/>
      <c r="Q214" s="193"/>
      <c r="R214" s="193"/>
      <c r="S214" s="193"/>
      <c r="T214" s="194"/>
      <c r="AT214" s="189" t="s">
        <v>683</v>
      </c>
      <c r="AU214" s="189" t="s">
        <v>86</v>
      </c>
      <c r="AV214" s="13" t="s">
        <v>80</v>
      </c>
      <c r="AW214" s="13" t="s">
        <v>29</v>
      </c>
      <c r="AX214" s="13" t="s">
        <v>73</v>
      </c>
      <c r="AY214" s="189" t="s">
        <v>189</v>
      </c>
    </row>
    <row r="215" spans="1:65" s="14" customFormat="1" ht="11.25">
      <c r="B215" s="195"/>
      <c r="D215" s="188" t="s">
        <v>683</v>
      </c>
      <c r="E215" s="196" t="s">
        <v>1</v>
      </c>
      <c r="F215" s="197" t="s">
        <v>1781</v>
      </c>
      <c r="H215" s="198">
        <v>58.84</v>
      </c>
      <c r="I215" s="199"/>
      <c r="L215" s="195"/>
      <c r="M215" s="200"/>
      <c r="N215" s="201"/>
      <c r="O215" s="201"/>
      <c r="P215" s="201"/>
      <c r="Q215" s="201"/>
      <c r="R215" s="201"/>
      <c r="S215" s="201"/>
      <c r="T215" s="202"/>
      <c r="AT215" s="196" t="s">
        <v>683</v>
      </c>
      <c r="AU215" s="196" t="s">
        <v>86</v>
      </c>
      <c r="AV215" s="14" t="s">
        <v>86</v>
      </c>
      <c r="AW215" s="14" t="s">
        <v>29</v>
      </c>
      <c r="AX215" s="14" t="s">
        <v>73</v>
      </c>
      <c r="AY215" s="196" t="s">
        <v>189</v>
      </c>
    </row>
    <row r="216" spans="1:65" s="13" customFormat="1" ht="11.25">
      <c r="B216" s="187"/>
      <c r="D216" s="188" t="s">
        <v>683</v>
      </c>
      <c r="E216" s="189" t="s">
        <v>1</v>
      </c>
      <c r="F216" s="190" t="s">
        <v>1782</v>
      </c>
      <c r="H216" s="189" t="s">
        <v>1</v>
      </c>
      <c r="I216" s="191"/>
      <c r="L216" s="187"/>
      <c r="M216" s="192"/>
      <c r="N216" s="193"/>
      <c r="O216" s="193"/>
      <c r="P216" s="193"/>
      <c r="Q216" s="193"/>
      <c r="R216" s="193"/>
      <c r="S216" s="193"/>
      <c r="T216" s="194"/>
      <c r="AT216" s="189" t="s">
        <v>683</v>
      </c>
      <c r="AU216" s="189" t="s">
        <v>86</v>
      </c>
      <c r="AV216" s="13" t="s">
        <v>80</v>
      </c>
      <c r="AW216" s="13" t="s">
        <v>29</v>
      </c>
      <c r="AX216" s="13" t="s">
        <v>73</v>
      </c>
      <c r="AY216" s="189" t="s">
        <v>189</v>
      </c>
    </row>
    <row r="217" spans="1:65" s="14" customFormat="1" ht="11.25">
      <c r="B217" s="195"/>
      <c r="D217" s="188" t="s">
        <v>683</v>
      </c>
      <c r="E217" s="196" t="s">
        <v>1</v>
      </c>
      <c r="F217" s="197" t="s">
        <v>1783</v>
      </c>
      <c r="H217" s="198">
        <v>38.86</v>
      </c>
      <c r="I217" s="199"/>
      <c r="L217" s="195"/>
      <c r="M217" s="200"/>
      <c r="N217" s="201"/>
      <c r="O217" s="201"/>
      <c r="P217" s="201"/>
      <c r="Q217" s="201"/>
      <c r="R217" s="201"/>
      <c r="S217" s="201"/>
      <c r="T217" s="202"/>
      <c r="AT217" s="196" t="s">
        <v>683</v>
      </c>
      <c r="AU217" s="196" t="s">
        <v>86</v>
      </c>
      <c r="AV217" s="14" t="s">
        <v>86</v>
      </c>
      <c r="AW217" s="14" t="s">
        <v>29</v>
      </c>
      <c r="AX217" s="14" t="s">
        <v>73</v>
      </c>
      <c r="AY217" s="196" t="s">
        <v>189</v>
      </c>
    </row>
    <row r="218" spans="1:65" s="13" customFormat="1" ht="11.25">
      <c r="B218" s="187"/>
      <c r="D218" s="188" t="s">
        <v>683</v>
      </c>
      <c r="E218" s="189" t="s">
        <v>1</v>
      </c>
      <c r="F218" s="190" t="s">
        <v>1805</v>
      </c>
      <c r="H218" s="189" t="s">
        <v>1</v>
      </c>
      <c r="I218" s="191"/>
      <c r="L218" s="187"/>
      <c r="M218" s="192"/>
      <c r="N218" s="193"/>
      <c r="O218" s="193"/>
      <c r="P218" s="193"/>
      <c r="Q218" s="193"/>
      <c r="R218" s="193"/>
      <c r="S218" s="193"/>
      <c r="T218" s="194"/>
      <c r="AT218" s="189" t="s">
        <v>683</v>
      </c>
      <c r="AU218" s="189" t="s">
        <v>86</v>
      </c>
      <c r="AV218" s="13" t="s">
        <v>80</v>
      </c>
      <c r="AW218" s="13" t="s">
        <v>29</v>
      </c>
      <c r="AX218" s="13" t="s">
        <v>73</v>
      </c>
      <c r="AY218" s="189" t="s">
        <v>189</v>
      </c>
    </row>
    <row r="219" spans="1:65" s="14" customFormat="1" ht="11.25">
      <c r="B219" s="195"/>
      <c r="D219" s="188" t="s">
        <v>683</v>
      </c>
      <c r="E219" s="196" t="s">
        <v>1</v>
      </c>
      <c r="F219" s="197" t="s">
        <v>1806</v>
      </c>
      <c r="H219" s="198">
        <v>15.97</v>
      </c>
      <c r="I219" s="199"/>
      <c r="L219" s="195"/>
      <c r="M219" s="200"/>
      <c r="N219" s="201"/>
      <c r="O219" s="201"/>
      <c r="P219" s="201"/>
      <c r="Q219" s="201"/>
      <c r="R219" s="201"/>
      <c r="S219" s="201"/>
      <c r="T219" s="202"/>
      <c r="AT219" s="196" t="s">
        <v>683</v>
      </c>
      <c r="AU219" s="196" t="s">
        <v>86</v>
      </c>
      <c r="AV219" s="14" t="s">
        <v>86</v>
      </c>
      <c r="AW219" s="14" t="s">
        <v>29</v>
      </c>
      <c r="AX219" s="14" t="s">
        <v>73</v>
      </c>
      <c r="AY219" s="196" t="s">
        <v>189</v>
      </c>
    </row>
    <row r="220" spans="1:65" s="13" customFormat="1" ht="11.25">
      <c r="B220" s="187"/>
      <c r="D220" s="188" t="s">
        <v>683</v>
      </c>
      <c r="E220" s="189" t="s">
        <v>1</v>
      </c>
      <c r="F220" s="190" t="s">
        <v>1784</v>
      </c>
      <c r="H220" s="189" t="s">
        <v>1</v>
      </c>
      <c r="I220" s="191"/>
      <c r="L220" s="187"/>
      <c r="M220" s="192"/>
      <c r="N220" s="193"/>
      <c r="O220" s="193"/>
      <c r="P220" s="193"/>
      <c r="Q220" s="193"/>
      <c r="R220" s="193"/>
      <c r="S220" s="193"/>
      <c r="T220" s="194"/>
      <c r="AT220" s="189" t="s">
        <v>683</v>
      </c>
      <c r="AU220" s="189" t="s">
        <v>86</v>
      </c>
      <c r="AV220" s="13" t="s">
        <v>80</v>
      </c>
      <c r="AW220" s="13" t="s">
        <v>29</v>
      </c>
      <c r="AX220" s="13" t="s">
        <v>73</v>
      </c>
      <c r="AY220" s="189" t="s">
        <v>189</v>
      </c>
    </row>
    <row r="221" spans="1:65" s="14" customFormat="1" ht="11.25">
      <c r="B221" s="195"/>
      <c r="D221" s="188" t="s">
        <v>683</v>
      </c>
      <c r="E221" s="196" t="s">
        <v>1</v>
      </c>
      <c r="F221" s="197" t="s">
        <v>1785</v>
      </c>
      <c r="H221" s="198">
        <v>139.91999999999999</v>
      </c>
      <c r="I221" s="199"/>
      <c r="L221" s="195"/>
      <c r="M221" s="200"/>
      <c r="N221" s="201"/>
      <c r="O221" s="201"/>
      <c r="P221" s="201"/>
      <c r="Q221" s="201"/>
      <c r="R221" s="201"/>
      <c r="S221" s="201"/>
      <c r="T221" s="202"/>
      <c r="AT221" s="196" t="s">
        <v>683</v>
      </c>
      <c r="AU221" s="196" t="s">
        <v>86</v>
      </c>
      <c r="AV221" s="14" t="s">
        <v>86</v>
      </c>
      <c r="AW221" s="14" t="s">
        <v>29</v>
      </c>
      <c r="AX221" s="14" t="s">
        <v>73</v>
      </c>
      <c r="AY221" s="196" t="s">
        <v>189</v>
      </c>
    </row>
    <row r="222" spans="1:65" s="13" customFormat="1" ht="11.25">
      <c r="B222" s="187"/>
      <c r="D222" s="188" t="s">
        <v>683</v>
      </c>
      <c r="E222" s="189" t="s">
        <v>1</v>
      </c>
      <c r="F222" s="190" t="s">
        <v>1786</v>
      </c>
      <c r="H222" s="189" t="s">
        <v>1</v>
      </c>
      <c r="I222" s="191"/>
      <c r="L222" s="187"/>
      <c r="M222" s="192"/>
      <c r="N222" s="193"/>
      <c r="O222" s="193"/>
      <c r="P222" s="193"/>
      <c r="Q222" s="193"/>
      <c r="R222" s="193"/>
      <c r="S222" s="193"/>
      <c r="T222" s="194"/>
      <c r="AT222" s="189" t="s">
        <v>683</v>
      </c>
      <c r="AU222" s="189" t="s">
        <v>86</v>
      </c>
      <c r="AV222" s="13" t="s">
        <v>80</v>
      </c>
      <c r="AW222" s="13" t="s">
        <v>29</v>
      </c>
      <c r="AX222" s="13" t="s">
        <v>73</v>
      </c>
      <c r="AY222" s="189" t="s">
        <v>189</v>
      </c>
    </row>
    <row r="223" spans="1:65" s="14" customFormat="1" ht="11.25">
      <c r="B223" s="195"/>
      <c r="D223" s="188" t="s">
        <v>683</v>
      </c>
      <c r="E223" s="196" t="s">
        <v>1</v>
      </c>
      <c r="F223" s="197" t="s">
        <v>1787</v>
      </c>
      <c r="H223" s="198">
        <v>37.53</v>
      </c>
      <c r="I223" s="199"/>
      <c r="L223" s="195"/>
      <c r="M223" s="200"/>
      <c r="N223" s="201"/>
      <c r="O223" s="201"/>
      <c r="P223" s="201"/>
      <c r="Q223" s="201"/>
      <c r="R223" s="201"/>
      <c r="S223" s="201"/>
      <c r="T223" s="202"/>
      <c r="AT223" s="196" t="s">
        <v>683</v>
      </c>
      <c r="AU223" s="196" t="s">
        <v>86</v>
      </c>
      <c r="AV223" s="14" t="s">
        <v>86</v>
      </c>
      <c r="AW223" s="14" t="s">
        <v>29</v>
      </c>
      <c r="AX223" s="14" t="s">
        <v>73</v>
      </c>
      <c r="AY223" s="196" t="s">
        <v>189</v>
      </c>
    </row>
    <row r="224" spans="1:65" s="13" customFormat="1" ht="11.25">
      <c r="B224" s="187"/>
      <c r="D224" s="188" t="s">
        <v>683</v>
      </c>
      <c r="E224" s="189" t="s">
        <v>1</v>
      </c>
      <c r="F224" s="190" t="s">
        <v>1788</v>
      </c>
      <c r="H224" s="189" t="s">
        <v>1</v>
      </c>
      <c r="I224" s="191"/>
      <c r="L224" s="187"/>
      <c r="M224" s="192"/>
      <c r="N224" s="193"/>
      <c r="O224" s="193"/>
      <c r="P224" s="193"/>
      <c r="Q224" s="193"/>
      <c r="R224" s="193"/>
      <c r="S224" s="193"/>
      <c r="T224" s="194"/>
      <c r="AT224" s="189" t="s">
        <v>683</v>
      </c>
      <c r="AU224" s="189" t="s">
        <v>86</v>
      </c>
      <c r="AV224" s="13" t="s">
        <v>80</v>
      </c>
      <c r="AW224" s="13" t="s">
        <v>29</v>
      </c>
      <c r="AX224" s="13" t="s">
        <v>73</v>
      </c>
      <c r="AY224" s="189" t="s">
        <v>189</v>
      </c>
    </row>
    <row r="225" spans="1:65" s="14" customFormat="1" ht="11.25">
      <c r="B225" s="195"/>
      <c r="D225" s="188" t="s">
        <v>683</v>
      </c>
      <c r="E225" s="196" t="s">
        <v>1</v>
      </c>
      <c r="F225" s="197" t="s">
        <v>1783</v>
      </c>
      <c r="H225" s="198">
        <v>38.86</v>
      </c>
      <c r="I225" s="199"/>
      <c r="L225" s="195"/>
      <c r="M225" s="200"/>
      <c r="N225" s="201"/>
      <c r="O225" s="201"/>
      <c r="P225" s="201"/>
      <c r="Q225" s="201"/>
      <c r="R225" s="201"/>
      <c r="S225" s="201"/>
      <c r="T225" s="202"/>
      <c r="AT225" s="196" t="s">
        <v>683</v>
      </c>
      <c r="AU225" s="196" t="s">
        <v>86</v>
      </c>
      <c r="AV225" s="14" t="s">
        <v>86</v>
      </c>
      <c r="AW225" s="14" t="s">
        <v>29</v>
      </c>
      <c r="AX225" s="14" t="s">
        <v>73</v>
      </c>
      <c r="AY225" s="196" t="s">
        <v>189</v>
      </c>
    </row>
    <row r="226" spans="1:65" s="15" customFormat="1" ht="11.25">
      <c r="B226" s="206"/>
      <c r="D226" s="188" t="s">
        <v>683</v>
      </c>
      <c r="E226" s="207" t="s">
        <v>1</v>
      </c>
      <c r="F226" s="208" t="s">
        <v>824</v>
      </c>
      <c r="H226" s="209">
        <v>467.91</v>
      </c>
      <c r="I226" s="210"/>
      <c r="L226" s="206"/>
      <c r="M226" s="211"/>
      <c r="N226" s="212"/>
      <c r="O226" s="212"/>
      <c r="P226" s="212"/>
      <c r="Q226" s="212"/>
      <c r="R226" s="212"/>
      <c r="S226" s="212"/>
      <c r="T226" s="213"/>
      <c r="AT226" s="207" t="s">
        <v>683</v>
      </c>
      <c r="AU226" s="207" t="s">
        <v>86</v>
      </c>
      <c r="AV226" s="15" t="s">
        <v>130</v>
      </c>
      <c r="AW226" s="15" t="s">
        <v>29</v>
      </c>
      <c r="AX226" s="15" t="s">
        <v>80</v>
      </c>
      <c r="AY226" s="207" t="s">
        <v>189</v>
      </c>
    </row>
    <row r="227" spans="1:65" s="2" customFormat="1" ht="16.5" customHeight="1">
      <c r="A227" s="32"/>
      <c r="B227" s="155"/>
      <c r="C227" s="156" t="s">
        <v>248</v>
      </c>
      <c r="D227" s="156" t="s">
        <v>191</v>
      </c>
      <c r="E227" s="157" t="s">
        <v>1816</v>
      </c>
      <c r="F227" s="158" t="s">
        <v>1817</v>
      </c>
      <c r="G227" s="159" t="s">
        <v>243</v>
      </c>
      <c r="H227" s="160">
        <v>60</v>
      </c>
      <c r="I227" s="161"/>
      <c r="J227" s="162">
        <f>ROUND(I227*H227,2)</f>
        <v>0</v>
      </c>
      <c r="K227" s="163"/>
      <c r="L227" s="33"/>
      <c r="M227" s="164" t="s">
        <v>1</v>
      </c>
      <c r="N227" s="165" t="s">
        <v>39</v>
      </c>
      <c r="O227" s="61"/>
      <c r="P227" s="166">
        <f>O227*H227</f>
        <v>0</v>
      </c>
      <c r="Q227" s="166">
        <v>8.0000000000000007E-5</v>
      </c>
      <c r="R227" s="166">
        <f>Q227*H227</f>
        <v>4.8000000000000004E-3</v>
      </c>
      <c r="S227" s="166">
        <v>0</v>
      </c>
      <c r="T227" s="167">
        <f>S227*H227</f>
        <v>0</v>
      </c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R227" s="168" t="s">
        <v>130</v>
      </c>
      <c r="AT227" s="168" t="s">
        <v>191</v>
      </c>
      <c r="AU227" s="168" t="s">
        <v>86</v>
      </c>
      <c r="AY227" s="17" t="s">
        <v>189</v>
      </c>
      <c r="BE227" s="169">
        <f>IF(N227="základná",J227,0)</f>
        <v>0</v>
      </c>
      <c r="BF227" s="169">
        <f>IF(N227="znížená",J227,0)</f>
        <v>0</v>
      </c>
      <c r="BG227" s="169">
        <f>IF(N227="zákl. prenesená",J227,0)</f>
        <v>0</v>
      </c>
      <c r="BH227" s="169">
        <f>IF(N227="zníž. prenesená",J227,0)</f>
        <v>0</v>
      </c>
      <c r="BI227" s="169">
        <f>IF(N227="nulová",J227,0)</f>
        <v>0</v>
      </c>
      <c r="BJ227" s="17" t="s">
        <v>86</v>
      </c>
      <c r="BK227" s="169">
        <f>ROUND(I227*H227,2)</f>
        <v>0</v>
      </c>
      <c r="BL227" s="17" t="s">
        <v>130</v>
      </c>
      <c r="BM227" s="168" t="s">
        <v>1818</v>
      </c>
    </row>
    <row r="228" spans="1:65" s="2" customFormat="1" ht="24.2" customHeight="1">
      <c r="A228" s="32"/>
      <c r="B228" s="155"/>
      <c r="C228" s="156" t="s">
        <v>219</v>
      </c>
      <c r="D228" s="156" t="s">
        <v>191</v>
      </c>
      <c r="E228" s="157" t="s">
        <v>1819</v>
      </c>
      <c r="F228" s="158" t="s">
        <v>1820</v>
      </c>
      <c r="G228" s="159" t="s">
        <v>243</v>
      </c>
      <c r="H228" s="160">
        <v>30</v>
      </c>
      <c r="I228" s="161"/>
      <c r="J228" s="162">
        <f>ROUND(I228*H228,2)</f>
        <v>0</v>
      </c>
      <c r="K228" s="163"/>
      <c r="L228" s="33"/>
      <c r="M228" s="164" t="s">
        <v>1</v>
      </c>
      <c r="N228" s="165" t="s">
        <v>39</v>
      </c>
      <c r="O228" s="61"/>
      <c r="P228" s="166">
        <f>O228*H228</f>
        <v>0</v>
      </c>
      <c r="Q228" s="166">
        <v>7.7565999999999996E-5</v>
      </c>
      <c r="R228" s="166">
        <f>Q228*H228</f>
        <v>2.3269799999999998E-3</v>
      </c>
      <c r="S228" s="166">
        <v>0</v>
      </c>
      <c r="T228" s="167">
        <f>S228*H228</f>
        <v>0</v>
      </c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R228" s="168" t="s">
        <v>130</v>
      </c>
      <c r="AT228" s="168" t="s">
        <v>191</v>
      </c>
      <c r="AU228" s="168" t="s">
        <v>86</v>
      </c>
      <c r="AY228" s="17" t="s">
        <v>189</v>
      </c>
      <c r="BE228" s="169">
        <f>IF(N228="základná",J228,0)</f>
        <v>0</v>
      </c>
      <c r="BF228" s="169">
        <f>IF(N228="znížená",J228,0)</f>
        <v>0</v>
      </c>
      <c r="BG228" s="169">
        <f>IF(N228="zákl. prenesená",J228,0)</f>
        <v>0</v>
      </c>
      <c r="BH228" s="169">
        <f>IF(N228="zníž. prenesená",J228,0)</f>
        <v>0</v>
      </c>
      <c r="BI228" s="169">
        <f>IF(N228="nulová",J228,0)</f>
        <v>0</v>
      </c>
      <c r="BJ228" s="17" t="s">
        <v>86</v>
      </c>
      <c r="BK228" s="169">
        <f>ROUND(I228*H228,2)</f>
        <v>0</v>
      </c>
      <c r="BL228" s="17" t="s">
        <v>130</v>
      </c>
      <c r="BM228" s="168" t="s">
        <v>1821</v>
      </c>
    </row>
    <row r="229" spans="1:65" s="2" customFormat="1" ht="37.9" customHeight="1">
      <c r="A229" s="32"/>
      <c r="B229" s="155"/>
      <c r="C229" s="156" t="s">
        <v>255</v>
      </c>
      <c r="D229" s="156" t="s">
        <v>191</v>
      </c>
      <c r="E229" s="157" t="s">
        <v>1822</v>
      </c>
      <c r="F229" s="158" t="s">
        <v>1823</v>
      </c>
      <c r="G229" s="159" t="s">
        <v>243</v>
      </c>
      <c r="H229" s="160">
        <v>30</v>
      </c>
      <c r="I229" s="161"/>
      <c r="J229" s="162">
        <f>ROUND(I229*H229,2)</f>
        <v>0</v>
      </c>
      <c r="K229" s="163"/>
      <c r="L229" s="33"/>
      <c r="M229" s="164" t="s">
        <v>1</v>
      </c>
      <c r="N229" s="165" t="s">
        <v>39</v>
      </c>
      <c r="O229" s="61"/>
      <c r="P229" s="166">
        <f>O229*H229</f>
        <v>0</v>
      </c>
      <c r="Q229" s="166">
        <v>3.4999999999999999E-6</v>
      </c>
      <c r="R229" s="166">
        <f>Q229*H229</f>
        <v>1.05E-4</v>
      </c>
      <c r="S229" s="166">
        <v>0</v>
      </c>
      <c r="T229" s="167">
        <f>S229*H229</f>
        <v>0</v>
      </c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R229" s="168" t="s">
        <v>130</v>
      </c>
      <c r="AT229" s="168" t="s">
        <v>191</v>
      </c>
      <c r="AU229" s="168" t="s">
        <v>86</v>
      </c>
      <c r="AY229" s="17" t="s">
        <v>189</v>
      </c>
      <c r="BE229" s="169">
        <f>IF(N229="základná",J229,0)</f>
        <v>0</v>
      </c>
      <c r="BF229" s="169">
        <f>IF(N229="znížená",J229,0)</f>
        <v>0</v>
      </c>
      <c r="BG229" s="169">
        <f>IF(N229="zákl. prenesená",J229,0)</f>
        <v>0</v>
      </c>
      <c r="BH229" s="169">
        <f>IF(N229="zníž. prenesená",J229,0)</f>
        <v>0</v>
      </c>
      <c r="BI229" s="169">
        <f>IF(N229="nulová",J229,0)</f>
        <v>0</v>
      </c>
      <c r="BJ229" s="17" t="s">
        <v>86</v>
      </c>
      <c r="BK229" s="169">
        <f>ROUND(I229*H229,2)</f>
        <v>0</v>
      </c>
      <c r="BL229" s="17" t="s">
        <v>130</v>
      </c>
      <c r="BM229" s="168" t="s">
        <v>1824</v>
      </c>
    </row>
    <row r="230" spans="1:65" s="2" customFormat="1" ht="16.5" customHeight="1">
      <c r="A230" s="32"/>
      <c r="B230" s="155"/>
      <c r="C230" s="156" t="s">
        <v>7</v>
      </c>
      <c r="D230" s="156" t="s">
        <v>191</v>
      </c>
      <c r="E230" s="157" t="s">
        <v>1825</v>
      </c>
      <c r="F230" s="158" t="s">
        <v>1826</v>
      </c>
      <c r="G230" s="159" t="s">
        <v>373</v>
      </c>
      <c r="H230" s="160">
        <v>472.84300000000002</v>
      </c>
      <c r="I230" s="161"/>
      <c r="J230" s="162">
        <f>ROUND(I230*H230,2)</f>
        <v>0</v>
      </c>
      <c r="K230" s="163"/>
      <c r="L230" s="33"/>
      <c r="M230" s="164" t="s">
        <v>1</v>
      </c>
      <c r="N230" s="165" t="s">
        <v>39</v>
      </c>
      <c r="O230" s="61"/>
      <c r="P230" s="166">
        <f>O230*H230</f>
        <v>0</v>
      </c>
      <c r="Q230" s="166">
        <v>0</v>
      </c>
      <c r="R230" s="166">
        <f>Q230*H230</f>
        <v>0</v>
      </c>
      <c r="S230" s="166">
        <v>0</v>
      </c>
      <c r="T230" s="167">
        <f>S230*H230</f>
        <v>0</v>
      </c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R230" s="168" t="s">
        <v>214</v>
      </c>
      <c r="AT230" s="168" t="s">
        <v>191</v>
      </c>
      <c r="AU230" s="168" t="s">
        <v>86</v>
      </c>
      <c r="AY230" s="17" t="s">
        <v>189</v>
      </c>
      <c r="BE230" s="169">
        <f>IF(N230="základná",J230,0)</f>
        <v>0</v>
      </c>
      <c r="BF230" s="169">
        <f>IF(N230="znížená",J230,0)</f>
        <v>0</v>
      </c>
      <c r="BG230" s="169">
        <f>IF(N230="zákl. prenesená",J230,0)</f>
        <v>0</v>
      </c>
      <c r="BH230" s="169">
        <f>IF(N230="zníž. prenesená",J230,0)</f>
        <v>0</v>
      </c>
      <c r="BI230" s="169">
        <f>IF(N230="nulová",J230,0)</f>
        <v>0</v>
      </c>
      <c r="BJ230" s="17" t="s">
        <v>86</v>
      </c>
      <c r="BK230" s="169">
        <f>ROUND(I230*H230,2)</f>
        <v>0</v>
      </c>
      <c r="BL230" s="17" t="s">
        <v>214</v>
      </c>
      <c r="BM230" s="168" t="s">
        <v>1827</v>
      </c>
    </row>
    <row r="231" spans="1:65" s="13" customFormat="1" ht="11.25">
      <c r="B231" s="187"/>
      <c r="D231" s="188" t="s">
        <v>683</v>
      </c>
      <c r="E231" s="189" t="s">
        <v>1</v>
      </c>
      <c r="F231" s="190" t="s">
        <v>1778</v>
      </c>
      <c r="H231" s="189" t="s">
        <v>1</v>
      </c>
      <c r="I231" s="191"/>
      <c r="L231" s="187"/>
      <c r="M231" s="192"/>
      <c r="N231" s="193"/>
      <c r="O231" s="193"/>
      <c r="P231" s="193"/>
      <c r="Q231" s="193"/>
      <c r="R231" s="193"/>
      <c r="S231" s="193"/>
      <c r="T231" s="194"/>
      <c r="AT231" s="189" t="s">
        <v>683</v>
      </c>
      <c r="AU231" s="189" t="s">
        <v>86</v>
      </c>
      <c r="AV231" s="13" t="s">
        <v>80</v>
      </c>
      <c r="AW231" s="13" t="s">
        <v>29</v>
      </c>
      <c r="AX231" s="13" t="s">
        <v>73</v>
      </c>
      <c r="AY231" s="189" t="s">
        <v>189</v>
      </c>
    </row>
    <row r="232" spans="1:65" s="14" customFormat="1" ht="11.25">
      <c r="B232" s="195"/>
      <c r="D232" s="188" t="s">
        <v>683</v>
      </c>
      <c r="E232" s="196" t="s">
        <v>1</v>
      </c>
      <c r="F232" s="197" t="s">
        <v>1828</v>
      </c>
      <c r="H232" s="198">
        <v>140.72</v>
      </c>
      <c r="I232" s="199"/>
      <c r="L232" s="195"/>
      <c r="M232" s="200"/>
      <c r="N232" s="201"/>
      <c r="O232" s="201"/>
      <c r="P232" s="201"/>
      <c r="Q232" s="201"/>
      <c r="R232" s="201"/>
      <c r="S232" s="201"/>
      <c r="T232" s="202"/>
      <c r="AT232" s="196" t="s">
        <v>683</v>
      </c>
      <c r="AU232" s="196" t="s">
        <v>86</v>
      </c>
      <c r="AV232" s="14" t="s">
        <v>86</v>
      </c>
      <c r="AW232" s="14" t="s">
        <v>29</v>
      </c>
      <c r="AX232" s="14" t="s">
        <v>73</v>
      </c>
      <c r="AY232" s="196" t="s">
        <v>189</v>
      </c>
    </row>
    <row r="233" spans="1:65" s="13" customFormat="1" ht="11.25">
      <c r="B233" s="187"/>
      <c r="D233" s="188" t="s">
        <v>683</v>
      </c>
      <c r="E233" s="189" t="s">
        <v>1</v>
      </c>
      <c r="F233" s="190" t="s">
        <v>1780</v>
      </c>
      <c r="H233" s="189" t="s">
        <v>1</v>
      </c>
      <c r="I233" s="191"/>
      <c r="L233" s="187"/>
      <c r="M233" s="192"/>
      <c r="N233" s="193"/>
      <c r="O233" s="193"/>
      <c r="P233" s="193"/>
      <c r="Q233" s="193"/>
      <c r="R233" s="193"/>
      <c r="S233" s="193"/>
      <c r="T233" s="194"/>
      <c r="AT233" s="189" t="s">
        <v>683</v>
      </c>
      <c r="AU233" s="189" t="s">
        <v>86</v>
      </c>
      <c r="AV233" s="13" t="s">
        <v>80</v>
      </c>
      <c r="AW233" s="13" t="s">
        <v>29</v>
      </c>
      <c r="AX233" s="13" t="s">
        <v>73</v>
      </c>
      <c r="AY233" s="189" t="s">
        <v>189</v>
      </c>
    </row>
    <row r="234" spans="1:65" s="14" customFormat="1" ht="11.25">
      <c r="B234" s="195"/>
      <c r="D234" s="188" t="s">
        <v>683</v>
      </c>
      <c r="E234" s="196" t="s">
        <v>1</v>
      </c>
      <c r="F234" s="197" t="s">
        <v>1829</v>
      </c>
      <c r="H234" s="198">
        <v>56.89</v>
      </c>
      <c r="I234" s="199"/>
      <c r="L234" s="195"/>
      <c r="M234" s="200"/>
      <c r="N234" s="201"/>
      <c r="O234" s="201"/>
      <c r="P234" s="201"/>
      <c r="Q234" s="201"/>
      <c r="R234" s="201"/>
      <c r="S234" s="201"/>
      <c r="T234" s="202"/>
      <c r="AT234" s="196" t="s">
        <v>683</v>
      </c>
      <c r="AU234" s="196" t="s">
        <v>86</v>
      </c>
      <c r="AV234" s="14" t="s">
        <v>86</v>
      </c>
      <c r="AW234" s="14" t="s">
        <v>29</v>
      </c>
      <c r="AX234" s="14" t="s">
        <v>73</v>
      </c>
      <c r="AY234" s="196" t="s">
        <v>189</v>
      </c>
    </row>
    <row r="235" spans="1:65" s="13" customFormat="1" ht="11.25">
      <c r="B235" s="187"/>
      <c r="D235" s="188" t="s">
        <v>683</v>
      </c>
      <c r="E235" s="189" t="s">
        <v>1</v>
      </c>
      <c r="F235" s="190" t="s">
        <v>1782</v>
      </c>
      <c r="H235" s="189" t="s">
        <v>1</v>
      </c>
      <c r="I235" s="191"/>
      <c r="L235" s="187"/>
      <c r="M235" s="192"/>
      <c r="N235" s="193"/>
      <c r="O235" s="193"/>
      <c r="P235" s="193"/>
      <c r="Q235" s="193"/>
      <c r="R235" s="193"/>
      <c r="S235" s="193"/>
      <c r="T235" s="194"/>
      <c r="AT235" s="189" t="s">
        <v>683</v>
      </c>
      <c r="AU235" s="189" t="s">
        <v>86</v>
      </c>
      <c r="AV235" s="13" t="s">
        <v>80</v>
      </c>
      <c r="AW235" s="13" t="s">
        <v>29</v>
      </c>
      <c r="AX235" s="13" t="s">
        <v>73</v>
      </c>
      <c r="AY235" s="189" t="s">
        <v>189</v>
      </c>
    </row>
    <row r="236" spans="1:65" s="14" customFormat="1" ht="11.25">
      <c r="B236" s="195"/>
      <c r="D236" s="188" t="s">
        <v>683</v>
      </c>
      <c r="E236" s="196" t="s">
        <v>1</v>
      </c>
      <c r="F236" s="197" t="s">
        <v>1783</v>
      </c>
      <c r="H236" s="198">
        <v>38.86</v>
      </c>
      <c r="I236" s="199"/>
      <c r="L236" s="195"/>
      <c r="M236" s="200"/>
      <c r="N236" s="201"/>
      <c r="O236" s="201"/>
      <c r="P236" s="201"/>
      <c r="Q236" s="201"/>
      <c r="R236" s="201"/>
      <c r="S236" s="201"/>
      <c r="T236" s="202"/>
      <c r="AT236" s="196" t="s">
        <v>683</v>
      </c>
      <c r="AU236" s="196" t="s">
        <v>86</v>
      </c>
      <c r="AV236" s="14" t="s">
        <v>86</v>
      </c>
      <c r="AW236" s="14" t="s">
        <v>29</v>
      </c>
      <c r="AX236" s="14" t="s">
        <v>73</v>
      </c>
      <c r="AY236" s="196" t="s">
        <v>189</v>
      </c>
    </row>
    <row r="237" spans="1:65" s="13" customFormat="1" ht="11.25">
      <c r="B237" s="187"/>
      <c r="D237" s="188" t="s">
        <v>683</v>
      </c>
      <c r="E237" s="189" t="s">
        <v>1</v>
      </c>
      <c r="F237" s="190" t="s">
        <v>1805</v>
      </c>
      <c r="H237" s="189" t="s">
        <v>1</v>
      </c>
      <c r="I237" s="191"/>
      <c r="L237" s="187"/>
      <c r="M237" s="192"/>
      <c r="N237" s="193"/>
      <c r="O237" s="193"/>
      <c r="P237" s="193"/>
      <c r="Q237" s="193"/>
      <c r="R237" s="193"/>
      <c r="S237" s="193"/>
      <c r="T237" s="194"/>
      <c r="AT237" s="189" t="s">
        <v>683</v>
      </c>
      <c r="AU237" s="189" t="s">
        <v>86</v>
      </c>
      <c r="AV237" s="13" t="s">
        <v>80</v>
      </c>
      <c r="AW237" s="13" t="s">
        <v>29</v>
      </c>
      <c r="AX237" s="13" t="s">
        <v>73</v>
      </c>
      <c r="AY237" s="189" t="s">
        <v>189</v>
      </c>
    </row>
    <row r="238" spans="1:65" s="14" customFormat="1" ht="11.25">
      <c r="B238" s="195"/>
      <c r="D238" s="188" t="s">
        <v>683</v>
      </c>
      <c r="E238" s="196" t="s">
        <v>1</v>
      </c>
      <c r="F238" s="197" t="s">
        <v>1830</v>
      </c>
      <c r="H238" s="198">
        <v>16.222999999999999</v>
      </c>
      <c r="I238" s="199"/>
      <c r="L238" s="195"/>
      <c r="M238" s="200"/>
      <c r="N238" s="201"/>
      <c r="O238" s="201"/>
      <c r="P238" s="201"/>
      <c r="Q238" s="201"/>
      <c r="R238" s="201"/>
      <c r="S238" s="201"/>
      <c r="T238" s="202"/>
      <c r="AT238" s="196" t="s">
        <v>683</v>
      </c>
      <c r="AU238" s="196" t="s">
        <v>86</v>
      </c>
      <c r="AV238" s="14" t="s">
        <v>86</v>
      </c>
      <c r="AW238" s="14" t="s">
        <v>29</v>
      </c>
      <c r="AX238" s="14" t="s">
        <v>73</v>
      </c>
      <c r="AY238" s="196" t="s">
        <v>189</v>
      </c>
    </row>
    <row r="239" spans="1:65" s="13" customFormat="1" ht="11.25">
      <c r="B239" s="187"/>
      <c r="D239" s="188" t="s">
        <v>683</v>
      </c>
      <c r="E239" s="189" t="s">
        <v>1</v>
      </c>
      <c r="F239" s="190" t="s">
        <v>1831</v>
      </c>
      <c r="H239" s="189" t="s">
        <v>1</v>
      </c>
      <c r="I239" s="191"/>
      <c r="L239" s="187"/>
      <c r="M239" s="192"/>
      <c r="N239" s="193"/>
      <c r="O239" s="193"/>
      <c r="P239" s="193"/>
      <c r="Q239" s="193"/>
      <c r="R239" s="193"/>
      <c r="S239" s="193"/>
      <c r="T239" s="194"/>
      <c r="AT239" s="189" t="s">
        <v>683</v>
      </c>
      <c r="AU239" s="189" t="s">
        <v>86</v>
      </c>
      <c r="AV239" s="13" t="s">
        <v>80</v>
      </c>
      <c r="AW239" s="13" t="s">
        <v>29</v>
      </c>
      <c r="AX239" s="13" t="s">
        <v>73</v>
      </c>
      <c r="AY239" s="189" t="s">
        <v>189</v>
      </c>
    </row>
    <row r="240" spans="1:65" s="14" customFormat="1" ht="11.25">
      <c r="B240" s="195"/>
      <c r="D240" s="188" t="s">
        <v>683</v>
      </c>
      <c r="E240" s="196" t="s">
        <v>1</v>
      </c>
      <c r="F240" s="197" t="s">
        <v>1832</v>
      </c>
      <c r="H240" s="198">
        <v>143.76</v>
      </c>
      <c r="I240" s="199"/>
      <c r="L240" s="195"/>
      <c r="M240" s="200"/>
      <c r="N240" s="201"/>
      <c r="O240" s="201"/>
      <c r="P240" s="201"/>
      <c r="Q240" s="201"/>
      <c r="R240" s="201"/>
      <c r="S240" s="201"/>
      <c r="T240" s="202"/>
      <c r="AT240" s="196" t="s">
        <v>683</v>
      </c>
      <c r="AU240" s="196" t="s">
        <v>86</v>
      </c>
      <c r="AV240" s="14" t="s">
        <v>86</v>
      </c>
      <c r="AW240" s="14" t="s">
        <v>29</v>
      </c>
      <c r="AX240" s="14" t="s">
        <v>73</v>
      </c>
      <c r="AY240" s="196" t="s">
        <v>189</v>
      </c>
    </row>
    <row r="241" spans="1:65" s="13" customFormat="1" ht="11.25">
      <c r="B241" s="187"/>
      <c r="D241" s="188" t="s">
        <v>683</v>
      </c>
      <c r="E241" s="189" t="s">
        <v>1</v>
      </c>
      <c r="F241" s="190" t="s">
        <v>1833</v>
      </c>
      <c r="H241" s="189" t="s">
        <v>1</v>
      </c>
      <c r="I241" s="191"/>
      <c r="L241" s="187"/>
      <c r="M241" s="192"/>
      <c r="N241" s="193"/>
      <c r="O241" s="193"/>
      <c r="P241" s="193"/>
      <c r="Q241" s="193"/>
      <c r="R241" s="193"/>
      <c r="S241" s="193"/>
      <c r="T241" s="194"/>
      <c r="AT241" s="189" t="s">
        <v>683</v>
      </c>
      <c r="AU241" s="189" t="s">
        <v>86</v>
      </c>
      <c r="AV241" s="13" t="s">
        <v>80</v>
      </c>
      <c r="AW241" s="13" t="s">
        <v>29</v>
      </c>
      <c r="AX241" s="13" t="s">
        <v>73</v>
      </c>
      <c r="AY241" s="189" t="s">
        <v>189</v>
      </c>
    </row>
    <row r="242" spans="1:65" s="14" customFormat="1" ht="11.25">
      <c r="B242" s="195"/>
      <c r="D242" s="188" t="s">
        <v>683</v>
      </c>
      <c r="E242" s="196" t="s">
        <v>1</v>
      </c>
      <c r="F242" s="197" t="s">
        <v>1787</v>
      </c>
      <c r="H242" s="198">
        <v>37.53</v>
      </c>
      <c r="I242" s="199"/>
      <c r="L242" s="195"/>
      <c r="M242" s="200"/>
      <c r="N242" s="201"/>
      <c r="O242" s="201"/>
      <c r="P242" s="201"/>
      <c r="Q242" s="201"/>
      <c r="R242" s="201"/>
      <c r="S242" s="201"/>
      <c r="T242" s="202"/>
      <c r="AT242" s="196" t="s">
        <v>683</v>
      </c>
      <c r="AU242" s="196" t="s">
        <v>86</v>
      </c>
      <c r="AV242" s="14" t="s">
        <v>86</v>
      </c>
      <c r="AW242" s="14" t="s">
        <v>29</v>
      </c>
      <c r="AX242" s="14" t="s">
        <v>73</v>
      </c>
      <c r="AY242" s="196" t="s">
        <v>189</v>
      </c>
    </row>
    <row r="243" spans="1:65" s="13" customFormat="1" ht="11.25">
      <c r="B243" s="187"/>
      <c r="D243" s="188" t="s">
        <v>683</v>
      </c>
      <c r="E243" s="189" t="s">
        <v>1</v>
      </c>
      <c r="F243" s="190" t="s">
        <v>1834</v>
      </c>
      <c r="H243" s="189" t="s">
        <v>1</v>
      </c>
      <c r="I243" s="191"/>
      <c r="L243" s="187"/>
      <c r="M243" s="192"/>
      <c r="N243" s="193"/>
      <c r="O243" s="193"/>
      <c r="P243" s="193"/>
      <c r="Q243" s="193"/>
      <c r="R243" s="193"/>
      <c r="S243" s="193"/>
      <c r="T243" s="194"/>
      <c r="AT243" s="189" t="s">
        <v>683</v>
      </c>
      <c r="AU243" s="189" t="s">
        <v>86</v>
      </c>
      <c r="AV243" s="13" t="s">
        <v>80</v>
      </c>
      <c r="AW243" s="13" t="s">
        <v>29</v>
      </c>
      <c r="AX243" s="13" t="s">
        <v>73</v>
      </c>
      <c r="AY243" s="189" t="s">
        <v>189</v>
      </c>
    </row>
    <row r="244" spans="1:65" s="14" customFormat="1" ht="11.25">
      <c r="B244" s="195"/>
      <c r="D244" s="188" t="s">
        <v>683</v>
      </c>
      <c r="E244" s="196" t="s">
        <v>1</v>
      </c>
      <c r="F244" s="197" t="s">
        <v>1783</v>
      </c>
      <c r="H244" s="198">
        <v>38.86</v>
      </c>
      <c r="I244" s="199"/>
      <c r="L244" s="195"/>
      <c r="M244" s="200"/>
      <c r="N244" s="201"/>
      <c r="O244" s="201"/>
      <c r="P244" s="201"/>
      <c r="Q244" s="201"/>
      <c r="R244" s="201"/>
      <c r="S244" s="201"/>
      <c r="T244" s="202"/>
      <c r="AT244" s="196" t="s">
        <v>683</v>
      </c>
      <c r="AU244" s="196" t="s">
        <v>86</v>
      </c>
      <c r="AV244" s="14" t="s">
        <v>86</v>
      </c>
      <c r="AW244" s="14" t="s">
        <v>29</v>
      </c>
      <c r="AX244" s="14" t="s">
        <v>73</v>
      </c>
      <c r="AY244" s="196" t="s">
        <v>189</v>
      </c>
    </row>
    <row r="245" spans="1:65" s="15" customFormat="1" ht="11.25">
      <c r="B245" s="206"/>
      <c r="D245" s="188" t="s">
        <v>683</v>
      </c>
      <c r="E245" s="207" t="s">
        <v>1</v>
      </c>
      <c r="F245" s="208" t="s">
        <v>824</v>
      </c>
      <c r="H245" s="209">
        <v>472.84300000000002</v>
      </c>
      <c r="I245" s="210"/>
      <c r="L245" s="206"/>
      <c r="M245" s="211"/>
      <c r="N245" s="212"/>
      <c r="O245" s="212"/>
      <c r="P245" s="212"/>
      <c r="Q245" s="212"/>
      <c r="R245" s="212"/>
      <c r="S245" s="212"/>
      <c r="T245" s="213"/>
      <c r="AT245" s="207" t="s">
        <v>683</v>
      </c>
      <c r="AU245" s="207" t="s">
        <v>86</v>
      </c>
      <c r="AV245" s="15" t="s">
        <v>130</v>
      </c>
      <c r="AW245" s="15" t="s">
        <v>29</v>
      </c>
      <c r="AX245" s="15" t="s">
        <v>80</v>
      </c>
      <c r="AY245" s="207" t="s">
        <v>189</v>
      </c>
    </row>
    <row r="246" spans="1:65" s="12" customFormat="1" ht="22.9" customHeight="1">
      <c r="B246" s="142"/>
      <c r="D246" s="143" t="s">
        <v>72</v>
      </c>
      <c r="E246" s="153" t="s">
        <v>215</v>
      </c>
      <c r="F246" s="153" t="s">
        <v>558</v>
      </c>
      <c r="I246" s="145"/>
      <c r="J246" s="154">
        <f>BK246</f>
        <v>0</v>
      </c>
      <c r="L246" s="142"/>
      <c r="M246" s="147"/>
      <c r="N246" s="148"/>
      <c r="O246" s="148"/>
      <c r="P246" s="149">
        <f>SUM(P247:P248)</f>
        <v>0</v>
      </c>
      <c r="Q246" s="148"/>
      <c r="R246" s="149">
        <f>SUM(R247:R248)</f>
        <v>19.940881359999999</v>
      </c>
      <c r="S246" s="148"/>
      <c r="T246" s="150">
        <f>SUM(T247:T248)</f>
        <v>0</v>
      </c>
      <c r="AR246" s="143" t="s">
        <v>80</v>
      </c>
      <c r="AT246" s="151" t="s">
        <v>72</v>
      </c>
      <c r="AU246" s="151" t="s">
        <v>80</v>
      </c>
      <c r="AY246" s="143" t="s">
        <v>189</v>
      </c>
      <c r="BK246" s="152">
        <f>SUM(BK247:BK248)</f>
        <v>0</v>
      </c>
    </row>
    <row r="247" spans="1:65" s="2" customFormat="1" ht="24.2" customHeight="1">
      <c r="A247" s="32"/>
      <c r="B247" s="155"/>
      <c r="C247" s="156" t="s">
        <v>262</v>
      </c>
      <c r="D247" s="156" t="s">
        <v>191</v>
      </c>
      <c r="E247" s="157" t="s">
        <v>712</v>
      </c>
      <c r="F247" s="158" t="s">
        <v>713</v>
      </c>
      <c r="G247" s="159" t="s">
        <v>373</v>
      </c>
      <c r="H247" s="160">
        <v>472</v>
      </c>
      <c r="I247" s="161"/>
      <c r="J247" s="162">
        <f>ROUND(I247*H247,2)</f>
        <v>0</v>
      </c>
      <c r="K247" s="163"/>
      <c r="L247" s="33"/>
      <c r="M247" s="164" t="s">
        <v>1</v>
      </c>
      <c r="N247" s="165" t="s">
        <v>39</v>
      </c>
      <c r="O247" s="61"/>
      <c r="P247" s="166">
        <f>O247*H247</f>
        <v>0</v>
      </c>
      <c r="Q247" s="166">
        <v>4.2198630000000001E-2</v>
      </c>
      <c r="R247" s="166">
        <f>Q247*H247</f>
        <v>19.917753359999999</v>
      </c>
      <c r="S247" s="166">
        <v>0</v>
      </c>
      <c r="T247" s="167">
        <f>S247*H247</f>
        <v>0</v>
      </c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R247" s="168" t="s">
        <v>130</v>
      </c>
      <c r="AT247" s="168" t="s">
        <v>191</v>
      </c>
      <c r="AU247" s="168" t="s">
        <v>86</v>
      </c>
      <c r="AY247" s="17" t="s">
        <v>189</v>
      </c>
      <c r="BE247" s="169">
        <f>IF(N247="základná",J247,0)</f>
        <v>0</v>
      </c>
      <c r="BF247" s="169">
        <f>IF(N247="znížená",J247,0)</f>
        <v>0</v>
      </c>
      <c r="BG247" s="169">
        <f>IF(N247="zákl. prenesená",J247,0)</f>
        <v>0</v>
      </c>
      <c r="BH247" s="169">
        <f>IF(N247="zníž. prenesená",J247,0)</f>
        <v>0</v>
      </c>
      <c r="BI247" s="169">
        <f>IF(N247="nulová",J247,0)</f>
        <v>0</v>
      </c>
      <c r="BJ247" s="17" t="s">
        <v>86</v>
      </c>
      <c r="BK247" s="169">
        <f>ROUND(I247*H247,2)</f>
        <v>0</v>
      </c>
      <c r="BL247" s="17" t="s">
        <v>130</v>
      </c>
      <c r="BM247" s="168" t="s">
        <v>1835</v>
      </c>
    </row>
    <row r="248" spans="1:65" s="2" customFormat="1" ht="16.5" customHeight="1">
      <c r="A248" s="32"/>
      <c r="B248" s="155"/>
      <c r="C248" s="156" t="s">
        <v>225</v>
      </c>
      <c r="D248" s="156" t="s">
        <v>191</v>
      </c>
      <c r="E248" s="157" t="s">
        <v>715</v>
      </c>
      <c r="F248" s="158" t="s">
        <v>716</v>
      </c>
      <c r="G248" s="159" t="s">
        <v>373</v>
      </c>
      <c r="H248" s="160">
        <v>472</v>
      </c>
      <c r="I248" s="161"/>
      <c r="J248" s="162">
        <f>ROUND(I248*H248,2)</f>
        <v>0</v>
      </c>
      <c r="K248" s="163"/>
      <c r="L248" s="33"/>
      <c r="M248" s="164" t="s">
        <v>1</v>
      </c>
      <c r="N248" s="165" t="s">
        <v>39</v>
      </c>
      <c r="O248" s="61"/>
      <c r="P248" s="166">
        <f>O248*H248</f>
        <v>0</v>
      </c>
      <c r="Q248" s="166">
        <v>4.8999999999999998E-5</v>
      </c>
      <c r="R248" s="166">
        <f>Q248*H248</f>
        <v>2.3127999999999999E-2</v>
      </c>
      <c r="S248" s="166">
        <v>0</v>
      </c>
      <c r="T248" s="167">
        <f>S248*H248</f>
        <v>0</v>
      </c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R248" s="168" t="s">
        <v>130</v>
      </c>
      <c r="AT248" s="168" t="s">
        <v>191</v>
      </c>
      <c r="AU248" s="168" t="s">
        <v>86</v>
      </c>
      <c r="AY248" s="17" t="s">
        <v>189</v>
      </c>
      <c r="BE248" s="169">
        <f>IF(N248="základná",J248,0)</f>
        <v>0</v>
      </c>
      <c r="BF248" s="169">
        <f>IF(N248="znížená",J248,0)</f>
        <v>0</v>
      </c>
      <c r="BG248" s="169">
        <f>IF(N248="zákl. prenesená",J248,0)</f>
        <v>0</v>
      </c>
      <c r="BH248" s="169">
        <f>IF(N248="zníž. prenesená",J248,0)</f>
        <v>0</v>
      </c>
      <c r="BI248" s="169">
        <f>IF(N248="nulová",J248,0)</f>
        <v>0</v>
      </c>
      <c r="BJ248" s="17" t="s">
        <v>86</v>
      </c>
      <c r="BK248" s="169">
        <f>ROUND(I248*H248,2)</f>
        <v>0</v>
      </c>
      <c r="BL248" s="17" t="s">
        <v>130</v>
      </c>
      <c r="BM248" s="168" t="s">
        <v>1836</v>
      </c>
    </row>
    <row r="249" spans="1:65" s="12" customFormat="1" ht="22.9" customHeight="1">
      <c r="B249" s="142"/>
      <c r="D249" s="143" t="s">
        <v>72</v>
      </c>
      <c r="E249" s="153" t="s">
        <v>350</v>
      </c>
      <c r="F249" s="153" t="s">
        <v>351</v>
      </c>
      <c r="I249" s="145"/>
      <c r="J249" s="154">
        <f>BK249</f>
        <v>0</v>
      </c>
      <c r="L249" s="142"/>
      <c r="M249" s="147"/>
      <c r="N249" s="148"/>
      <c r="O249" s="148"/>
      <c r="P249" s="149">
        <f>P250</f>
        <v>0</v>
      </c>
      <c r="Q249" s="148"/>
      <c r="R249" s="149">
        <f>R250</f>
        <v>0</v>
      </c>
      <c r="S249" s="148"/>
      <c r="T249" s="150">
        <f>T250</f>
        <v>0</v>
      </c>
      <c r="AR249" s="143" t="s">
        <v>80</v>
      </c>
      <c r="AT249" s="151" t="s">
        <v>72</v>
      </c>
      <c r="AU249" s="151" t="s">
        <v>80</v>
      </c>
      <c r="AY249" s="143" t="s">
        <v>189</v>
      </c>
      <c r="BK249" s="152">
        <f>BK250</f>
        <v>0</v>
      </c>
    </row>
    <row r="250" spans="1:65" s="2" customFormat="1" ht="24.2" customHeight="1">
      <c r="A250" s="32"/>
      <c r="B250" s="155"/>
      <c r="C250" s="156" t="s">
        <v>269</v>
      </c>
      <c r="D250" s="156" t="s">
        <v>191</v>
      </c>
      <c r="E250" s="157" t="s">
        <v>1837</v>
      </c>
      <c r="F250" s="158" t="s">
        <v>1838</v>
      </c>
      <c r="G250" s="159" t="s">
        <v>218</v>
      </c>
      <c r="H250" s="160">
        <v>79.819000000000003</v>
      </c>
      <c r="I250" s="161"/>
      <c r="J250" s="162">
        <f>ROUND(I250*H250,2)</f>
        <v>0</v>
      </c>
      <c r="K250" s="163"/>
      <c r="L250" s="33"/>
      <c r="M250" s="164" t="s">
        <v>1</v>
      </c>
      <c r="N250" s="165" t="s">
        <v>39</v>
      </c>
      <c r="O250" s="61"/>
      <c r="P250" s="166">
        <f>O250*H250</f>
        <v>0</v>
      </c>
      <c r="Q250" s="166">
        <v>0</v>
      </c>
      <c r="R250" s="166">
        <f>Q250*H250</f>
        <v>0</v>
      </c>
      <c r="S250" s="166">
        <v>0</v>
      </c>
      <c r="T250" s="167">
        <f>S250*H250</f>
        <v>0</v>
      </c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R250" s="168" t="s">
        <v>130</v>
      </c>
      <c r="AT250" s="168" t="s">
        <v>191</v>
      </c>
      <c r="AU250" s="168" t="s">
        <v>86</v>
      </c>
      <c r="AY250" s="17" t="s">
        <v>189</v>
      </c>
      <c r="BE250" s="169">
        <f>IF(N250="základná",J250,0)</f>
        <v>0</v>
      </c>
      <c r="BF250" s="169">
        <f>IF(N250="znížená",J250,0)</f>
        <v>0</v>
      </c>
      <c r="BG250" s="169">
        <f>IF(N250="zákl. prenesená",J250,0)</f>
        <v>0</v>
      </c>
      <c r="BH250" s="169">
        <f>IF(N250="zníž. prenesená",J250,0)</f>
        <v>0</v>
      </c>
      <c r="BI250" s="169">
        <f>IF(N250="nulová",J250,0)</f>
        <v>0</v>
      </c>
      <c r="BJ250" s="17" t="s">
        <v>86</v>
      </c>
      <c r="BK250" s="169">
        <f>ROUND(I250*H250,2)</f>
        <v>0</v>
      </c>
      <c r="BL250" s="17" t="s">
        <v>130</v>
      </c>
      <c r="BM250" s="168" t="s">
        <v>1839</v>
      </c>
    </row>
    <row r="251" spans="1:65" s="12" customFormat="1" ht="25.9" customHeight="1">
      <c r="B251" s="142"/>
      <c r="D251" s="143" t="s">
        <v>72</v>
      </c>
      <c r="E251" s="144" t="s">
        <v>362</v>
      </c>
      <c r="F251" s="144" t="s">
        <v>363</v>
      </c>
      <c r="I251" s="145"/>
      <c r="J251" s="146">
        <f>BK251</f>
        <v>0</v>
      </c>
      <c r="L251" s="142"/>
      <c r="M251" s="147"/>
      <c r="N251" s="148"/>
      <c r="O251" s="148"/>
      <c r="P251" s="149">
        <f>P252+P274+P282+P300+P358+P368</f>
        <v>0</v>
      </c>
      <c r="Q251" s="148"/>
      <c r="R251" s="149">
        <f>R252+R274+R282+R300+R358+R368</f>
        <v>19.187645268999997</v>
      </c>
      <c r="S251" s="148"/>
      <c r="T251" s="150">
        <f>T252+T274+T282+T300+T358+T368</f>
        <v>0</v>
      </c>
      <c r="AR251" s="143" t="s">
        <v>86</v>
      </c>
      <c r="AT251" s="151" t="s">
        <v>72</v>
      </c>
      <c r="AU251" s="151" t="s">
        <v>73</v>
      </c>
      <c r="AY251" s="143" t="s">
        <v>189</v>
      </c>
      <c r="BK251" s="152">
        <f>BK252+BK274+BK282+BK300+BK358+BK368</f>
        <v>0</v>
      </c>
    </row>
    <row r="252" spans="1:65" s="12" customFormat="1" ht="22.9" customHeight="1">
      <c r="B252" s="142"/>
      <c r="D252" s="143" t="s">
        <v>72</v>
      </c>
      <c r="E252" s="153" t="s">
        <v>1269</v>
      </c>
      <c r="F252" s="153" t="s">
        <v>1270</v>
      </c>
      <c r="I252" s="145"/>
      <c r="J252" s="154">
        <f>BK252</f>
        <v>0</v>
      </c>
      <c r="L252" s="142"/>
      <c r="M252" s="147"/>
      <c r="N252" s="148"/>
      <c r="O252" s="148"/>
      <c r="P252" s="149">
        <f>SUM(P253:P273)</f>
        <v>0</v>
      </c>
      <c r="Q252" s="148"/>
      <c r="R252" s="149">
        <f>SUM(R253:R273)</f>
        <v>2.1126205999999996</v>
      </c>
      <c r="S252" s="148"/>
      <c r="T252" s="150">
        <f>SUM(T253:T273)</f>
        <v>0</v>
      </c>
      <c r="AR252" s="143" t="s">
        <v>86</v>
      </c>
      <c r="AT252" s="151" t="s">
        <v>72</v>
      </c>
      <c r="AU252" s="151" t="s">
        <v>80</v>
      </c>
      <c r="AY252" s="143" t="s">
        <v>189</v>
      </c>
      <c r="BK252" s="152">
        <f>SUM(BK253:BK273)</f>
        <v>0</v>
      </c>
    </row>
    <row r="253" spans="1:65" s="2" customFormat="1" ht="24.2" customHeight="1">
      <c r="A253" s="32"/>
      <c r="B253" s="155"/>
      <c r="C253" s="156" t="s">
        <v>229</v>
      </c>
      <c r="D253" s="156" t="s">
        <v>191</v>
      </c>
      <c r="E253" s="157" t="s">
        <v>1840</v>
      </c>
      <c r="F253" s="158" t="s">
        <v>1841</v>
      </c>
      <c r="G253" s="159" t="s">
        <v>373</v>
      </c>
      <c r="H253" s="160">
        <v>216.31</v>
      </c>
      <c r="I253" s="161"/>
      <c r="J253" s="162">
        <f>ROUND(I253*H253,2)</f>
        <v>0</v>
      </c>
      <c r="K253" s="163"/>
      <c r="L253" s="33"/>
      <c r="M253" s="164" t="s">
        <v>1</v>
      </c>
      <c r="N253" s="165" t="s">
        <v>39</v>
      </c>
      <c r="O253" s="61"/>
      <c r="P253" s="166">
        <f>O253*H253</f>
        <v>0</v>
      </c>
      <c r="Q253" s="166">
        <v>0</v>
      </c>
      <c r="R253" s="166">
        <f>Q253*H253</f>
        <v>0</v>
      </c>
      <c r="S253" s="166">
        <v>0</v>
      </c>
      <c r="T253" s="167">
        <f>S253*H253</f>
        <v>0</v>
      </c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R253" s="168" t="s">
        <v>214</v>
      </c>
      <c r="AT253" s="168" t="s">
        <v>191</v>
      </c>
      <c r="AU253" s="168" t="s">
        <v>86</v>
      </c>
      <c r="AY253" s="17" t="s">
        <v>189</v>
      </c>
      <c r="BE253" s="169">
        <f>IF(N253="základná",J253,0)</f>
        <v>0</v>
      </c>
      <c r="BF253" s="169">
        <f>IF(N253="znížená",J253,0)</f>
        <v>0</v>
      </c>
      <c r="BG253" s="169">
        <f>IF(N253="zákl. prenesená",J253,0)</f>
        <v>0</v>
      </c>
      <c r="BH253" s="169">
        <f>IF(N253="zníž. prenesená",J253,0)</f>
        <v>0</v>
      </c>
      <c r="BI253" s="169">
        <f>IF(N253="nulová",J253,0)</f>
        <v>0</v>
      </c>
      <c r="BJ253" s="17" t="s">
        <v>86</v>
      </c>
      <c r="BK253" s="169">
        <f>ROUND(I253*H253,2)</f>
        <v>0</v>
      </c>
      <c r="BL253" s="17" t="s">
        <v>214</v>
      </c>
      <c r="BM253" s="168" t="s">
        <v>1842</v>
      </c>
    </row>
    <row r="254" spans="1:65" s="13" customFormat="1" ht="11.25">
      <c r="B254" s="187"/>
      <c r="D254" s="188" t="s">
        <v>683</v>
      </c>
      <c r="E254" s="189" t="s">
        <v>1</v>
      </c>
      <c r="F254" s="190" t="s">
        <v>1784</v>
      </c>
      <c r="H254" s="189" t="s">
        <v>1</v>
      </c>
      <c r="I254" s="191"/>
      <c r="L254" s="187"/>
      <c r="M254" s="192"/>
      <c r="N254" s="193"/>
      <c r="O254" s="193"/>
      <c r="P254" s="193"/>
      <c r="Q254" s="193"/>
      <c r="R254" s="193"/>
      <c r="S254" s="193"/>
      <c r="T254" s="194"/>
      <c r="AT254" s="189" t="s">
        <v>683</v>
      </c>
      <c r="AU254" s="189" t="s">
        <v>86</v>
      </c>
      <c r="AV254" s="13" t="s">
        <v>80</v>
      </c>
      <c r="AW254" s="13" t="s">
        <v>29</v>
      </c>
      <c r="AX254" s="13" t="s">
        <v>73</v>
      </c>
      <c r="AY254" s="189" t="s">
        <v>189</v>
      </c>
    </row>
    <row r="255" spans="1:65" s="14" customFormat="1" ht="11.25">
      <c r="B255" s="195"/>
      <c r="D255" s="188" t="s">
        <v>683</v>
      </c>
      <c r="E255" s="196" t="s">
        <v>1</v>
      </c>
      <c r="F255" s="197" t="s">
        <v>1785</v>
      </c>
      <c r="H255" s="198">
        <v>139.91999999999999</v>
      </c>
      <c r="I255" s="199"/>
      <c r="L255" s="195"/>
      <c r="M255" s="200"/>
      <c r="N255" s="201"/>
      <c r="O255" s="201"/>
      <c r="P255" s="201"/>
      <c r="Q255" s="201"/>
      <c r="R255" s="201"/>
      <c r="S255" s="201"/>
      <c r="T255" s="202"/>
      <c r="AT255" s="196" t="s">
        <v>683</v>
      </c>
      <c r="AU255" s="196" t="s">
        <v>86</v>
      </c>
      <c r="AV255" s="14" t="s">
        <v>86</v>
      </c>
      <c r="AW255" s="14" t="s">
        <v>29</v>
      </c>
      <c r="AX255" s="14" t="s">
        <v>73</v>
      </c>
      <c r="AY255" s="196" t="s">
        <v>189</v>
      </c>
    </row>
    <row r="256" spans="1:65" s="13" customFormat="1" ht="11.25">
      <c r="B256" s="187"/>
      <c r="D256" s="188" t="s">
        <v>683</v>
      </c>
      <c r="E256" s="189" t="s">
        <v>1</v>
      </c>
      <c r="F256" s="190" t="s">
        <v>1786</v>
      </c>
      <c r="H256" s="189" t="s">
        <v>1</v>
      </c>
      <c r="I256" s="191"/>
      <c r="L256" s="187"/>
      <c r="M256" s="192"/>
      <c r="N256" s="193"/>
      <c r="O256" s="193"/>
      <c r="P256" s="193"/>
      <c r="Q256" s="193"/>
      <c r="R256" s="193"/>
      <c r="S256" s="193"/>
      <c r="T256" s="194"/>
      <c r="AT256" s="189" t="s">
        <v>683</v>
      </c>
      <c r="AU256" s="189" t="s">
        <v>86</v>
      </c>
      <c r="AV256" s="13" t="s">
        <v>80</v>
      </c>
      <c r="AW256" s="13" t="s">
        <v>29</v>
      </c>
      <c r="AX256" s="13" t="s">
        <v>73</v>
      </c>
      <c r="AY256" s="189" t="s">
        <v>189</v>
      </c>
    </row>
    <row r="257" spans="1:65" s="14" customFormat="1" ht="11.25">
      <c r="B257" s="195"/>
      <c r="D257" s="188" t="s">
        <v>683</v>
      </c>
      <c r="E257" s="196" t="s">
        <v>1</v>
      </c>
      <c r="F257" s="197" t="s">
        <v>1787</v>
      </c>
      <c r="H257" s="198">
        <v>37.53</v>
      </c>
      <c r="I257" s="199"/>
      <c r="L257" s="195"/>
      <c r="M257" s="200"/>
      <c r="N257" s="201"/>
      <c r="O257" s="201"/>
      <c r="P257" s="201"/>
      <c r="Q257" s="201"/>
      <c r="R257" s="201"/>
      <c r="S257" s="201"/>
      <c r="T257" s="202"/>
      <c r="AT257" s="196" t="s">
        <v>683</v>
      </c>
      <c r="AU257" s="196" t="s">
        <v>86</v>
      </c>
      <c r="AV257" s="14" t="s">
        <v>86</v>
      </c>
      <c r="AW257" s="14" t="s">
        <v>29</v>
      </c>
      <c r="AX257" s="14" t="s">
        <v>73</v>
      </c>
      <c r="AY257" s="196" t="s">
        <v>189</v>
      </c>
    </row>
    <row r="258" spans="1:65" s="13" customFormat="1" ht="11.25">
      <c r="B258" s="187"/>
      <c r="D258" s="188" t="s">
        <v>683</v>
      </c>
      <c r="E258" s="189" t="s">
        <v>1</v>
      </c>
      <c r="F258" s="190" t="s">
        <v>1788</v>
      </c>
      <c r="H258" s="189" t="s">
        <v>1</v>
      </c>
      <c r="I258" s="191"/>
      <c r="L258" s="187"/>
      <c r="M258" s="192"/>
      <c r="N258" s="193"/>
      <c r="O258" s="193"/>
      <c r="P258" s="193"/>
      <c r="Q258" s="193"/>
      <c r="R258" s="193"/>
      <c r="S258" s="193"/>
      <c r="T258" s="194"/>
      <c r="AT258" s="189" t="s">
        <v>683</v>
      </c>
      <c r="AU258" s="189" t="s">
        <v>86</v>
      </c>
      <c r="AV258" s="13" t="s">
        <v>80</v>
      </c>
      <c r="AW258" s="13" t="s">
        <v>29</v>
      </c>
      <c r="AX258" s="13" t="s">
        <v>73</v>
      </c>
      <c r="AY258" s="189" t="s">
        <v>189</v>
      </c>
    </row>
    <row r="259" spans="1:65" s="14" customFormat="1" ht="11.25">
      <c r="B259" s="195"/>
      <c r="D259" s="188" t="s">
        <v>683</v>
      </c>
      <c r="E259" s="196" t="s">
        <v>1</v>
      </c>
      <c r="F259" s="197" t="s">
        <v>1783</v>
      </c>
      <c r="H259" s="198">
        <v>38.86</v>
      </c>
      <c r="I259" s="199"/>
      <c r="L259" s="195"/>
      <c r="M259" s="200"/>
      <c r="N259" s="201"/>
      <c r="O259" s="201"/>
      <c r="P259" s="201"/>
      <c r="Q259" s="201"/>
      <c r="R259" s="201"/>
      <c r="S259" s="201"/>
      <c r="T259" s="202"/>
      <c r="AT259" s="196" t="s">
        <v>683</v>
      </c>
      <c r="AU259" s="196" t="s">
        <v>86</v>
      </c>
      <c r="AV259" s="14" t="s">
        <v>86</v>
      </c>
      <c r="AW259" s="14" t="s">
        <v>29</v>
      </c>
      <c r="AX259" s="14" t="s">
        <v>73</v>
      </c>
      <c r="AY259" s="196" t="s">
        <v>189</v>
      </c>
    </row>
    <row r="260" spans="1:65" s="15" customFormat="1" ht="11.25">
      <c r="B260" s="206"/>
      <c r="D260" s="188" t="s">
        <v>683</v>
      </c>
      <c r="E260" s="207" t="s">
        <v>1</v>
      </c>
      <c r="F260" s="208" t="s">
        <v>824</v>
      </c>
      <c r="H260" s="209">
        <v>216.31</v>
      </c>
      <c r="I260" s="210"/>
      <c r="L260" s="206"/>
      <c r="M260" s="211"/>
      <c r="N260" s="212"/>
      <c r="O260" s="212"/>
      <c r="P260" s="212"/>
      <c r="Q260" s="212"/>
      <c r="R260" s="212"/>
      <c r="S260" s="212"/>
      <c r="T260" s="213"/>
      <c r="AT260" s="207" t="s">
        <v>683</v>
      </c>
      <c r="AU260" s="207" t="s">
        <v>86</v>
      </c>
      <c r="AV260" s="15" t="s">
        <v>130</v>
      </c>
      <c r="AW260" s="15" t="s">
        <v>29</v>
      </c>
      <c r="AX260" s="15" t="s">
        <v>80</v>
      </c>
      <c r="AY260" s="207" t="s">
        <v>189</v>
      </c>
    </row>
    <row r="261" spans="1:65" s="2" customFormat="1" ht="24.2" customHeight="1">
      <c r="A261" s="32"/>
      <c r="B261" s="155"/>
      <c r="C261" s="170" t="s">
        <v>276</v>
      </c>
      <c r="D261" s="170" t="s">
        <v>226</v>
      </c>
      <c r="E261" s="171" t="s">
        <v>1843</v>
      </c>
      <c r="F261" s="172" t="s">
        <v>1844</v>
      </c>
      <c r="G261" s="173" t="s">
        <v>373</v>
      </c>
      <c r="H261" s="174">
        <v>220.636</v>
      </c>
      <c r="I261" s="175"/>
      <c r="J261" s="176">
        <f>ROUND(I261*H261,2)</f>
        <v>0</v>
      </c>
      <c r="K261" s="177"/>
      <c r="L261" s="178"/>
      <c r="M261" s="179" t="s">
        <v>1</v>
      </c>
      <c r="N261" s="180" t="s">
        <v>39</v>
      </c>
      <c r="O261" s="61"/>
      <c r="P261" s="166">
        <f>O261*H261</f>
        <v>0</v>
      </c>
      <c r="Q261" s="166">
        <v>5.0000000000000001E-3</v>
      </c>
      <c r="R261" s="166">
        <f>Q261*H261</f>
        <v>1.10318</v>
      </c>
      <c r="S261" s="166">
        <v>0</v>
      </c>
      <c r="T261" s="167">
        <f>S261*H261</f>
        <v>0</v>
      </c>
      <c r="U261" s="32"/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  <c r="AR261" s="168" t="s">
        <v>247</v>
      </c>
      <c r="AT261" s="168" t="s">
        <v>226</v>
      </c>
      <c r="AU261" s="168" t="s">
        <v>86</v>
      </c>
      <c r="AY261" s="17" t="s">
        <v>189</v>
      </c>
      <c r="BE261" s="169">
        <f>IF(N261="základná",J261,0)</f>
        <v>0</v>
      </c>
      <c r="BF261" s="169">
        <f>IF(N261="znížená",J261,0)</f>
        <v>0</v>
      </c>
      <c r="BG261" s="169">
        <f>IF(N261="zákl. prenesená",J261,0)</f>
        <v>0</v>
      </c>
      <c r="BH261" s="169">
        <f>IF(N261="zníž. prenesená",J261,0)</f>
        <v>0</v>
      </c>
      <c r="BI261" s="169">
        <f>IF(N261="nulová",J261,0)</f>
        <v>0</v>
      </c>
      <c r="BJ261" s="17" t="s">
        <v>86</v>
      </c>
      <c r="BK261" s="169">
        <f>ROUND(I261*H261,2)</f>
        <v>0</v>
      </c>
      <c r="BL261" s="17" t="s">
        <v>214</v>
      </c>
      <c r="BM261" s="168" t="s">
        <v>1845</v>
      </c>
    </row>
    <row r="262" spans="1:65" s="14" customFormat="1" ht="11.25">
      <c r="B262" s="195"/>
      <c r="D262" s="188" t="s">
        <v>683</v>
      </c>
      <c r="F262" s="197" t="s">
        <v>1846</v>
      </c>
      <c r="H262" s="198">
        <v>220.636</v>
      </c>
      <c r="I262" s="199"/>
      <c r="L262" s="195"/>
      <c r="M262" s="200"/>
      <c r="N262" s="201"/>
      <c r="O262" s="201"/>
      <c r="P262" s="201"/>
      <c r="Q262" s="201"/>
      <c r="R262" s="201"/>
      <c r="S262" s="201"/>
      <c r="T262" s="202"/>
      <c r="AT262" s="196" t="s">
        <v>683</v>
      </c>
      <c r="AU262" s="196" t="s">
        <v>86</v>
      </c>
      <c r="AV262" s="14" t="s">
        <v>86</v>
      </c>
      <c r="AW262" s="14" t="s">
        <v>3</v>
      </c>
      <c r="AX262" s="14" t="s">
        <v>80</v>
      </c>
      <c r="AY262" s="196" t="s">
        <v>189</v>
      </c>
    </row>
    <row r="263" spans="1:65" s="2" customFormat="1" ht="24.2" customHeight="1">
      <c r="A263" s="32"/>
      <c r="B263" s="155"/>
      <c r="C263" s="156" t="s">
        <v>234</v>
      </c>
      <c r="D263" s="156" t="s">
        <v>191</v>
      </c>
      <c r="E263" s="157" t="s">
        <v>1847</v>
      </c>
      <c r="F263" s="158" t="s">
        <v>1848</v>
      </c>
      <c r="G263" s="159" t="s">
        <v>373</v>
      </c>
      <c r="H263" s="160">
        <v>235.63</v>
      </c>
      <c r="I263" s="161"/>
      <c r="J263" s="162">
        <f>ROUND(I263*H263,2)</f>
        <v>0</v>
      </c>
      <c r="K263" s="163"/>
      <c r="L263" s="33"/>
      <c r="M263" s="164" t="s">
        <v>1</v>
      </c>
      <c r="N263" s="165" t="s">
        <v>39</v>
      </c>
      <c r="O263" s="61"/>
      <c r="P263" s="166">
        <f>O263*H263</f>
        <v>0</v>
      </c>
      <c r="Q263" s="166">
        <v>0</v>
      </c>
      <c r="R263" s="166">
        <f>Q263*H263</f>
        <v>0</v>
      </c>
      <c r="S263" s="166">
        <v>0</v>
      </c>
      <c r="T263" s="167">
        <f>S263*H263</f>
        <v>0</v>
      </c>
      <c r="U263" s="32"/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  <c r="AR263" s="168" t="s">
        <v>214</v>
      </c>
      <c r="AT263" s="168" t="s">
        <v>191</v>
      </c>
      <c r="AU263" s="168" t="s">
        <v>86</v>
      </c>
      <c r="AY263" s="17" t="s">
        <v>189</v>
      </c>
      <c r="BE263" s="169">
        <f>IF(N263="základná",J263,0)</f>
        <v>0</v>
      </c>
      <c r="BF263" s="169">
        <f>IF(N263="znížená",J263,0)</f>
        <v>0</v>
      </c>
      <c r="BG263" s="169">
        <f>IF(N263="zákl. prenesená",J263,0)</f>
        <v>0</v>
      </c>
      <c r="BH263" s="169">
        <f>IF(N263="zníž. prenesená",J263,0)</f>
        <v>0</v>
      </c>
      <c r="BI263" s="169">
        <f>IF(N263="nulová",J263,0)</f>
        <v>0</v>
      </c>
      <c r="BJ263" s="17" t="s">
        <v>86</v>
      </c>
      <c r="BK263" s="169">
        <f>ROUND(I263*H263,2)</f>
        <v>0</v>
      </c>
      <c r="BL263" s="17" t="s">
        <v>214</v>
      </c>
      <c r="BM263" s="168" t="s">
        <v>1849</v>
      </c>
    </row>
    <row r="264" spans="1:65" s="13" customFormat="1" ht="11.25">
      <c r="B264" s="187"/>
      <c r="D264" s="188" t="s">
        <v>683</v>
      </c>
      <c r="E264" s="189" t="s">
        <v>1</v>
      </c>
      <c r="F264" s="190" t="s">
        <v>1778</v>
      </c>
      <c r="H264" s="189" t="s">
        <v>1</v>
      </c>
      <c r="I264" s="191"/>
      <c r="L264" s="187"/>
      <c r="M264" s="192"/>
      <c r="N264" s="193"/>
      <c r="O264" s="193"/>
      <c r="P264" s="193"/>
      <c r="Q264" s="193"/>
      <c r="R264" s="193"/>
      <c r="S264" s="193"/>
      <c r="T264" s="194"/>
      <c r="AT264" s="189" t="s">
        <v>683</v>
      </c>
      <c r="AU264" s="189" t="s">
        <v>86</v>
      </c>
      <c r="AV264" s="13" t="s">
        <v>80</v>
      </c>
      <c r="AW264" s="13" t="s">
        <v>29</v>
      </c>
      <c r="AX264" s="13" t="s">
        <v>73</v>
      </c>
      <c r="AY264" s="189" t="s">
        <v>189</v>
      </c>
    </row>
    <row r="265" spans="1:65" s="14" customFormat="1" ht="11.25">
      <c r="B265" s="195"/>
      <c r="D265" s="188" t="s">
        <v>683</v>
      </c>
      <c r="E265" s="196" t="s">
        <v>1</v>
      </c>
      <c r="F265" s="197" t="s">
        <v>1779</v>
      </c>
      <c r="H265" s="198">
        <v>137.93</v>
      </c>
      <c r="I265" s="199"/>
      <c r="L265" s="195"/>
      <c r="M265" s="200"/>
      <c r="N265" s="201"/>
      <c r="O265" s="201"/>
      <c r="P265" s="201"/>
      <c r="Q265" s="201"/>
      <c r="R265" s="201"/>
      <c r="S265" s="201"/>
      <c r="T265" s="202"/>
      <c r="AT265" s="196" t="s">
        <v>683</v>
      </c>
      <c r="AU265" s="196" t="s">
        <v>86</v>
      </c>
      <c r="AV265" s="14" t="s">
        <v>86</v>
      </c>
      <c r="AW265" s="14" t="s">
        <v>29</v>
      </c>
      <c r="AX265" s="14" t="s">
        <v>73</v>
      </c>
      <c r="AY265" s="196" t="s">
        <v>189</v>
      </c>
    </row>
    <row r="266" spans="1:65" s="13" customFormat="1" ht="11.25">
      <c r="B266" s="187"/>
      <c r="D266" s="188" t="s">
        <v>683</v>
      </c>
      <c r="E266" s="189" t="s">
        <v>1</v>
      </c>
      <c r="F266" s="190" t="s">
        <v>1780</v>
      </c>
      <c r="H266" s="189" t="s">
        <v>1</v>
      </c>
      <c r="I266" s="191"/>
      <c r="L266" s="187"/>
      <c r="M266" s="192"/>
      <c r="N266" s="193"/>
      <c r="O266" s="193"/>
      <c r="P266" s="193"/>
      <c r="Q266" s="193"/>
      <c r="R266" s="193"/>
      <c r="S266" s="193"/>
      <c r="T266" s="194"/>
      <c r="AT266" s="189" t="s">
        <v>683</v>
      </c>
      <c r="AU266" s="189" t="s">
        <v>86</v>
      </c>
      <c r="AV266" s="13" t="s">
        <v>80</v>
      </c>
      <c r="AW266" s="13" t="s">
        <v>29</v>
      </c>
      <c r="AX266" s="13" t="s">
        <v>73</v>
      </c>
      <c r="AY266" s="189" t="s">
        <v>189</v>
      </c>
    </row>
    <row r="267" spans="1:65" s="14" customFormat="1" ht="11.25">
      <c r="B267" s="195"/>
      <c r="D267" s="188" t="s">
        <v>683</v>
      </c>
      <c r="E267" s="196" t="s">
        <v>1</v>
      </c>
      <c r="F267" s="197" t="s">
        <v>1781</v>
      </c>
      <c r="H267" s="198">
        <v>58.84</v>
      </c>
      <c r="I267" s="199"/>
      <c r="L267" s="195"/>
      <c r="M267" s="200"/>
      <c r="N267" s="201"/>
      <c r="O267" s="201"/>
      <c r="P267" s="201"/>
      <c r="Q267" s="201"/>
      <c r="R267" s="201"/>
      <c r="S267" s="201"/>
      <c r="T267" s="202"/>
      <c r="AT267" s="196" t="s">
        <v>683</v>
      </c>
      <c r="AU267" s="196" t="s">
        <v>86</v>
      </c>
      <c r="AV267" s="14" t="s">
        <v>86</v>
      </c>
      <c r="AW267" s="14" t="s">
        <v>29</v>
      </c>
      <c r="AX267" s="14" t="s">
        <v>73</v>
      </c>
      <c r="AY267" s="196" t="s">
        <v>189</v>
      </c>
    </row>
    <row r="268" spans="1:65" s="13" customFormat="1" ht="11.25">
      <c r="B268" s="187"/>
      <c r="D268" s="188" t="s">
        <v>683</v>
      </c>
      <c r="E268" s="189" t="s">
        <v>1</v>
      </c>
      <c r="F268" s="190" t="s">
        <v>1782</v>
      </c>
      <c r="H268" s="189" t="s">
        <v>1</v>
      </c>
      <c r="I268" s="191"/>
      <c r="L268" s="187"/>
      <c r="M268" s="192"/>
      <c r="N268" s="193"/>
      <c r="O268" s="193"/>
      <c r="P268" s="193"/>
      <c r="Q268" s="193"/>
      <c r="R268" s="193"/>
      <c r="S268" s="193"/>
      <c r="T268" s="194"/>
      <c r="AT268" s="189" t="s">
        <v>683</v>
      </c>
      <c r="AU268" s="189" t="s">
        <v>86</v>
      </c>
      <c r="AV268" s="13" t="s">
        <v>80</v>
      </c>
      <c r="AW268" s="13" t="s">
        <v>29</v>
      </c>
      <c r="AX268" s="13" t="s">
        <v>73</v>
      </c>
      <c r="AY268" s="189" t="s">
        <v>189</v>
      </c>
    </row>
    <row r="269" spans="1:65" s="14" customFormat="1" ht="11.25">
      <c r="B269" s="195"/>
      <c r="D269" s="188" t="s">
        <v>683</v>
      </c>
      <c r="E269" s="196" t="s">
        <v>1</v>
      </c>
      <c r="F269" s="197" t="s">
        <v>1783</v>
      </c>
      <c r="H269" s="198">
        <v>38.86</v>
      </c>
      <c r="I269" s="199"/>
      <c r="L269" s="195"/>
      <c r="M269" s="200"/>
      <c r="N269" s="201"/>
      <c r="O269" s="201"/>
      <c r="P269" s="201"/>
      <c r="Q269" s="201"/>
      <c r="R269" s="201"/>
      <c r="S269" s="201"/>
      <c r="T269" s="202"/>
      <c r="AT269" s="196" t="s">
        <v>683</v>
      </c>
      <c r="AU269" s="196" t="s">
        <v>86</v>
      </c>
      <c r="AV269" s="14" t="s">
        <v>86</v>
      </c>
      <c r="AW269" s="14" t="s">
        <v>29</v>
      </c>
      <c r="AX269" s="14" t="s">
        <v>73</v>
      </c>
      <c r="AY269" s="196" t="s">
        <v>189</v>
      </c>
    </row>
    <row r="270" spans="1:65" s="15" customFormat="1" ht="11.25">
      <c r="B270" s="206"/>
      <c r="D270" s="188" t="s">
        <v>683</v>
      </c>
      <c r="E270" s="207" t="s">
        <v>1</v>
      </c>
      <c r="F270" s="208" t="s">
        <v>824</v>
      </c>
      <c r="H270" s="209">
        <v>235.63</v>
      </c>
      <c r="I270" s="210"/>
      <c r="L270" s="206"/>
      <c r="M270" s="211"/>
      <c r="N270" s="212"/>
      <c r="O270" s="212"/>
      <c r="P270" s="212"/>
      <c r="Q270" s="212"/>
      <c r="R270" s="212"/>
      <c r="S270" s="212"/>
      <c r="T270" s="213"/>
      <c r="AT270" s="207" t="s">
        <v>683</v>
      </c>
      <c r="AU270" s="207" t="s">
        <v>86</v>
      </c>
      <c r="AV270" s="15" t="s">
        <v>130</v>
      </c>
      <c r="AW270" s="15" t="s">
        <v>29</v>
      </c>
      <c r="AX270" s="15" t="s">
        <v>80</v>
      </c>
      <c r="AY270" s="207" t="s">
        <v>189</v>
      </c>
    </row>
    <row r="271" spans="1:65" s="2" customFormat="1" ht="33" customHeight="1">
      <c r="A271" s="32"/>
      <c r="B271" s="155"/>
      <c r="C271" s="170" t="s">
        <v>283</v>
      </c>
      <c r="D271" s="170" t="s">
        <v>226</v>
      </c>
      <c r="E271" s="171" t="s">
        <v>1850</v>
      </c>
      <c r="F271" s="172" t="s">
        <v>1851</v>
      </c>
      <c r="G271" s="173" t="s">
        <v>373</v>
      </c>
      <c r="H271" s="174">
        <v>240.34299999999999</v>
      </c>
      <c r="I271" s="175"/>
      <c r="J271" s="176">
        <f>ROUND(I271*H271,2)</f>
        <v>0</v>
      </c>
      <c r="K271" s="177"/>
      <c r="L271" s="178"/>
      <c r="M271" s="179" t="s">
        <v>1</v>
      </c>
      <c r="N271" s="180" t="s">
        <v>39</v>
      </c>
      <c r="O271" s="61"/>
      <c r="P271" s="166">
        <f>O271*H271</f>
        <v>0</v>
      </c>
      <c r="Q271" s="166">
        <v>4.1999999999999997E-3</v>
      </c>
      <c r="R271" s="166">
        <f>Q271*H271</f>
        <v>1.0094405999999998</v>
      </c>
      <c r="S271" s="166">
        <v>0</v>
      </c>
      <c r="T271" s="167">
        <f>S271*H271</f>
        <v>0</v>
      </c>
      <c r="U271" s="32"/>
      <c r="V271" s="32"/>
      <c r="W271" s="32"/>
      <c r="X271" s="32"/>
      <c r="Y271" s="32"/>
      <c r="Z271" s="32"/>
      <c r="AA271" s="32"/>
      <c r="AB271" s="32"/>
      <c r="AC271" s="32"/>
      <c r="AD271" s="32"/>
      <c r="AE271" s="32"/>
      <c r="AR271" s="168" t="s">
        <v>247</v>
      </c>
      <c r="AT271" s="168" t="s">
        <v>226</v>
      </c>
      <c r="AU271" s="168" t="s">
        <v>86</v>
      </c>
      <c r="AY271" s="17" t="s">
        <v>189</v>
      </c>
      <c r="BE271" s="169">
        <f>IF(N271="základná",J271,0)</f>
        <v>0</v>
      </c>
      <c r="BF271" s="169">
        <f>IF(N271="znížená",J271,0)</f>
        <v>0</v>
      </c>
      <c r="BG271" s="169">
        <f>IF(N271="zákl. prenesená",J271,0)</f>
        <v>0</v>
      </c>
      <c r="BH271" s="169">
        <f>IF(N271="zníž. prenesená",J271,0)</f>
        <v>0</v>
      </c>
      <c r="BI271" s="169">
        <f>IF(N271="nulová",J271,0)</f>
        <v>0</v>
      </c>
      <c r="BJ271" s="17" t="s">
        <v>86</v>
      </c>
      <c r="BK271" s="169">
        <f>ROUND(I271*H271,2)</f>
        <v>0</v>
      </c>
      <c r="BL271" s="17" t="s">
        <v>214</v>
      </c>
      <c r="BM271" s="168" t="s">
        <v>1852</v>
      </c>
    </row>
    <row r="272" spans="1:65" s="14" customFormat="1" ht="11.25">
      <c r="B272" s="195"/>
      <c r="D272" s="188" t="s">
        <v>683</v>
      </c>
      <c r="F272" s="197" t="s">
        <v>1853</v>
      </c>
      <c r="H272" s="198">
        <v>240.34299999999999</v>
      </c>
      <c r="I272" s="199"/>
      <c r="L272" s="195"/>
      <c r="M272" s="200"/>
      <c r="N272" s="201"/>
      <c r="O272" s="201"/>
      <c r="P272" s="201"/>
      <c r="Q272" s="201"/>
      <c r="R272" s="201"/>
      <c r="S272" s="201"/>
      <c r="T272" s="202"/>
      <c r="AT272" s="196" t="s">
        <v>683</v>
      </c>
      <c r="AU272" s="196" t="s">
        <v>86</v>
      </c>
      <c r="AV272" s="14" t="s">
        <v>86</v>
      </c>
      <c r="AW272" s="14" t="s">
        <v>3</v>
      </c>
      <c r="AX272" s="14" t="s">
        <v>80</v>
      </c>
      <c r="AY272" s="196" t="s">
        <v>189</v>
      </c>
    </row>
    <row r="273" spans="1:65" s="2" customFormat="1" ht="24.2" customHeight="1">
      <c r="A273" s="32"/>
      <c r="B273" s="155"/>
      <c r="C273" s="156" t="s">
        <v>239</v>
      </c>
      <c r="D273" s="156" t="s">
        <v>191</v>
      </c>
      <c r="E273" s="157" t="s">
        <v>1854</v>
      </c>
      <c r="F273" s="158" t="s">
        <v>1855</v>
      </c>
      <c r="G273" s="159" t="s">
        <v>218</v>
      </c>
      <c r="H273" s="160">
        <v>2.113</v>
      </c>
      <c r="I273" s="161"/>
      <c r="J273" s="162">
        <f>ROUND(I273*H273,2)</f>
        <v>0</v>
      </c>
      <c r="K273" s="163"/>
      <c r="L273" s="33"/>
      <c r="M273" s="164" t="s">
        <v>1</v>
      </c>
      <c r="N273" s="165" t="s">
        <v>39</v>
      </c>
      <c r="O273" s="61"/>
      <c r="P273" s="166">
        <f>O273*H273</f>
        <v>0</v>
      </c>
      <c r="Q273" s="166">
        <v>0</v>
      </c>
      <c r="R273" s="166">
        <f>Q273*H273</f>
        <v>0</v>
      </c>
      <c r="S273" s="166">
        <v>0</v>
      </c>
      <c r="T273" s="167">
        <f>S273*H273</f>
        <v>0</v>
      </c>
      <c r="U273" s="32"/>
      <c r="V273" s="32"/>
      <c r="W273" s="32"/>
      <c r="X273" s="32"/>
      <c r="Y273" s="32"/>
      <c r="Z273" s="32"/>
      <c r="AA273" s="32"/>
      <c r="AB273" s="32"/>
      <c r="AC273" s="32"/>
      <c r="AD273" s="32"/>
      <c r="AE273" s="32"/>
      <c r="AR273" s="168" t="s">
        <v>214</v>
      </c>
      <c r="AT273" s="168" t="s">
        <v>191</v>
      </c>
      <c r="AU273" s="168" t="s">
        <v>86</v>
      </c>
      <c r="AY273" s="17" t="s">
        <v>189</v>
      </c>
      <c r="BE273" s="169">
        <f>IF(N273="základná",J273,0)</f>
        <v>0</v>
      </c>
      <c r="BF273" s="169">
        <f>IF(N273="znížená",J273,0)</f>
        <v>0</v>
      </c>
      <c r="BG273" s="169">
        <f>IF(N273="zákl. prenesená",J273,0)</f>
        <v>0</v>
      </c>
      <c r="BH273" s="169">
        <f>IF(N273="zníž. prenesená",J273,0)</f>
        <v>0</v>
      </c>
      <c r="BI273" s="169">
        <f>IF(N273="nulová",J273,0)</f>
        <v>0</v>
      </c>
      <c r="BJ273" s="17" t="s">
        <v>86</v>
      </c>
      <c r="BK273" s="169">
        <f>ROUND(I273*H273,2)</f>
        <v>0</v>
      </c>
      <c r="BL273" s="17" t="s">
        <v>214</v>
      </c>
      <c r="BM273" s="168" t="s">
        <v>1856</v>
      </c>
    </row>
    <row r="274" spans="1:65" s="12" customFormat="1" ht="22.9" customHeight="1">
      <c r="B274" s="142"/>
      <c r="D274" s="143" t="s">
        <v>72</v>
      </c>
      <c r="E274" s="153" t="s">
        <v>1133</v>
      </c>
      <c r="F274" s="153" t="s">
        <v>1134</v>
      </c>
      <c r="I274" s="145"/>
      <c r="J274" s="154">
        <f>BK274</f>
        <v>0</v>
      </c>
      <c r="L274" s="142"/>
      <c r="M274" s="147"/>
      <c r="N274" s="148"/>
      <c r="O274" s="148"/>
      <c r="P274" s="149">
        <f>SUM(P275:P281)</f>
        <v>0</v>
      </c>
      <c r="Q274" s="148"/>
      <c r="R274" s="149">
        <f>SUM(R275:R281)</f>
        <v>4.7309696140000002</v>
      </c>
      <c r="S274" s="148"/>
      <c r="T274" s="150">
        <f>SUM(T275:T281)</f>
        <v>0</v>
      </c>
      <c r="AR274" s="143" t="s">
        <v>86</v>
      </c>
      <c r="AT274" s="151" t="s">
        <v>72</v>
      </c>
      <c r="AU274" s="151" t="s">
        <v>80</v>
      </c>
      <c r="AY274" s="143" t="s">
        <v>189</v>
      </c>
      <c r="BK274" s="152">
        <f>SUM(BK275:BK281)</f>
        <v>0</v>
      </c>
    </row>
    <row r="275" spans="1:65" s="2" customFormat="1" ht="24.2" customHeight="1">
      <c r="A275" s="32"/>
      <c r="B275" s="155"/>
      <c r="C275" s="156" t="s">
        <v>290</v>
      </c>
      <c r="D275" s="156" t="s">
        <v>191</v>
      </c>
      <c r="E275" s="157" t="s">
        <v>1857</v>
      </c>
      <c r="F275" s="158" t="s">
        <v>1858</v>
      </c>
      <c r="G275" s="159" t="s">
        <v>373</v>
      </c>
      <c r="H275" s="160">
        <v>330.06</v>
      </c>
      <c r="I275" s="161"/>
      <c r="J275" s="162">
        <f>ROUND(I275*H275,2)</f>
        <v>0</v>
      </c>
      <c r="K275" s="163"/>
      <c r="L275" s="33"/>
      <c r="M275" s="164" t="s">
        <v>1</v>
      </c>
      <c r="N275" s="165" t="s">
        <v>39</v>
      </c>
      <c r="O275" s="61"/>
      <c r="P275" s="166">
        <f>O275*H275</f>
        <v>0</v>
      </c>
      <c r="Q275" s="166">
        <v>1.1864299999999999E-2</v>
      </c>
      <c r="R275" s="166">
        <f>Q275*H275</f>
        <v>3.9159308579999998</v>
      </c>
      <c r="S275" s="166">
        <v>0</v>
      </c>
      <c r="T275" s="167">
        <f>S275*H275</f>
        <v>0</v>
      </c>
      <c r="U275" s="32"/>
      <c r="V275" s="32"/>
      <c r="W275" s="32"/>
      <c r="X275" s="32"/>
      <c r="Y275" s="32"/>
      <c r="Z275" s="32"/>
      <c r="AA275" s="32"/>
      <c r="AB275" s="32"/>
      <c r="AC275" s="32"/>
      <c r="AD275" s="32"/>
      <c r="AE275" s="32"/>
      <c r="AR275" s="168" t="s">
        <v>214</v>
      </c>
      <c r="AT275" s="168" t="s">
        <v>191</v>
      </c>
      <c r="AU275" s="168" t="s">
        <v>86</v>
      </c>
      <c r="AY275" s="17" t="s">
        <v>189</v>
      </c>
      <c r="BE275" s="169">
        <f>IF(N275="základná",J275,0)</f>
        <v>0</v>
      </c>
      <c r="BF275" s="169">
        <f>IF(N275="znížená",J275,0)</f>
        <v>0</v>
      </c>
      <c r="BG275" s="169">
        <f>IF(N275="zákl. prenesená",J275,0)</f>
        <v>0</v>
      </c>
      <c r="BH275" s="169">
        <f>IF(N275="zníž. prenesená",J275,0)</f>
        <v>0</v>
      </c>
      <c r="BI275" s="169">
        <f>IF(N275="nulová",J275,0)</f>
        <v>0</v>
      </c>
      <c r="BJ275" s="17" t="s">
        <v>86</v>
      </c>
      <c r="BK275" s="169">
        <f>ROUND(I275*H275,2)</f>
        <v>0</v>
      </c>
      <c r="BL275" s="17" t="s">
        <v>214</v>
      </c>
      <c r="BM275" s="168" t="s">
        <v>1859</v>
      </c>
    </row>
    <row r="276" spans="1:65" s="13" customFormat="1" ht="11.25">
      <c r="B276" s="187"/>
      <c r="D276" s="188" t="s">
        <v>683</v>
      </c>
      <c r="E276" s="189" t="s">
        <v>1</v>
      </c>
      <c r="F276" s="190" t="s">
        <v>1860</v>
      </c>
      <c r="H276" s="189" t="s">
        <v>1</v>
      </c>
      <c r="I276" s="191"/>
      <c r="L276" s="187"/>
      <c r="M276" s="192"/>
      <c r="N276" s="193"/>
      <c r="O276" s="193"/>
      <c r="P276" s="193"/>
      <c r="Q276" s="193"/>
      <c r="R276" s="193"/>
      <c r="S276" s="193"/>
      <c r="T276" s="194"/>
      <c r="AT276" s="189" t="s">
        <v>683</v>
      </c>
      <c r="AU276" s="189" t="s">
        <v>86</v>
      </c>
      <c r="AV276" s="13" t="s">
        <v>80</v>
      </c>
      <c r="AW276" s="13" t="s">
        <v>29</v>
      </c>
      <c r="AX276" s="13" t="s">
        <v>73</v>
      </c>
      <c r="AY276" s="189" t="s">
        <v>189</v>
      </c>
    </row>
    <row r="277" spans="1:65" s="14" customFormat="1" ht="11.25">
      <c r="B277" s="195"/>
      <c r="D277" s="188" t="s">
        <v>683</v>
      </c>
      <c r="E277" s="196" t="s">
        <v>1</v>
      </c>
      <c r="F277" s="197" t="s">
        <v>1861</v>
      </c>
      <c r="H277" s="198">
        <v>330.06</v>
      </c>
      <c r="I277" s="199"/>
      <c r="L277" s="195"/>
      <c r="M277" s="200"/>
      <c r="N277" s="201"/>
      <c r="O277" s="201"/>
      <c r="P277" s="201"/>
      <c r="Q277" s="201"/>
      <c r="R277" s="201"/>
      <c r="S277" s="201"/>
      <c r="T277" s="202"/>
      <c r="AT277" s="196" t="s">
        <v>683</v>
      </c>
      <c r="AU277" s="196" t="s">
        <v>86</v>
      </c>
      <c r="AV277" s="14" t="s">
        <v>86</v>
      </c>
      <c r="AW277" s="14" t="s">
        <v>29</v>
      </c>
      <c r="AX277" s="14" t="s">
        <v>80</v>
      </c>
      <c r="AY277" s="196" t="s">
        <v>189</v>
      </c>
    </row>
    <row r="278" spans="1:65" s="2" customFormat="1" ht="24.2" customHeight="1">
      <c r="A278" s="32"/>
      <c r="B278" s="155"/>
      <c r="C278" s="156" t="s">
        <v>244</v>
      </c>
      <c r="D278" s="156" t="s">
        <v>191</v>
      </c>
      <c r="E278" s="157" t="s">
        <v>1862</v>
      </c>
      <c r="F278" s="158" t="s">
        <v>1863</v>
      </c>
      <c r="G278" s="159" t="s">
        <v>373</v>
      </c>
      <c r="H278" s="160">
        <v>66.92</v>
      </c>
      <c r="I278" s="161"/>
      <c r="J278" s="162">
        <f>ROUND(I278*H278,2)</f>
        <v>0</v>
      </c>
      <c r="K278" s="163"/>
      <c r="L278" s="33"/>
      <c r="M278" s="164" t="s">
        <v>1</v>
      </c>
      <c r="N278" s="165" t="s">
        <v>39</v>
      </c>
      <c r="O278" s="61"/>
      <c r="P278" s="166">
        <f>O278*H278</f>
        <v>0</v>
      </c>
      <c r="Q278" s="166">
        <v>1.2179300000000001E-2</v>
      </c>
      <c r="R278" s="166">
        <f>Q278*H278</f>
        <v>0.81503875600000009</v>
      </c>
      <c r="S278" s="166">
        <v>0</v>
      </c>
      <c r="T278" s="167">
        <f>S278*H278</f>
        <v>0</v>
      </c>
      <c r="U278" s="32"/>
      <c r="V278" s="32"/>
      <c r="W278" s="32"/>
      <c r="X278" s="32"/>
      <c r="Y278" s="32"/>
      <c r="Z278" s="32"/>
      <c r="AA278" s="32"/>
      <c r="AB278" s="32"/>
      <c r="AC278" s="32"/>
      <c r="AD278" s="32"/>
      <c r="AE278" s="32"/>
      <c r="AR278" s="168" t="s">
        <v>214</v>
      </c>
      <c r="AT278" s="168" t="s">
        <v>191</v>
      </c>
      <c r="AU278" s="168" t="s">
        <v>86</v>
      </c>
      <c r="AY278" s="17" t="s">
        <v>189</v>
      </c>
      <c r="BE278" s="169">
        <f>IF(N278="základná",J278,0)</f>
        <v>0</v>
      </c>
      <c r="BF278" s="169">
        <f>IF(N278="znížená",J278,0)</f>
        <v>0</v>
      </c>
      <c r="BG278" s="169">
        <f>IF(N278="zákl. prenesená",J278,0)</f>
        <v>0</v>
      </c>
      <c r="BH278" s="169">
        <f>IF(N278="zníž. prenesená",J278,0)</f>
        <v>0</v>
      </c>
      <c r="BI278" s="169">
        <f>IF(N278="nulová",J278,0)</f>
        <v>0</v>
      </c>
      <c r="BJ278" s="17" t="s">
        <v>86</v>
      </c>
      <c r="BK278" s="169">
        <f>ROUND(I278*H278,2)</f>
        <v>0</v>
      </c>
      <c r="BL278" s="17" t="s">
        <v>214</v>
      </c>
      <c r="BM278" s="168" t="s">
        <v>1864</v>
      </c>
    </row>
    <row r="279" spans="1:65" s="13" customFormat="1" ht="11.25">
      <c r="B279" s="187"/>
      <c r="D279" s="188" t="s">
        <v>683</v>
      </c>
      <c r="E279" s="189" t="s">
        <v>1</v>
      </c>
      <c r="F279" s="190" t="s">
        <v>1865</v>
      </c>
      <c r="H279" s="189" t="s">
        <v>1</v>
      </c>
      <c r="I279" s="191"/>
      <c r="L279" s="187"/>
      <c r="M279" s="192"/>
      <c r="N279" s="193"/>
      <c r="O279" s="193"/>
      <c r="P279" s="193"/>
      <c r="Q279" s="193"/>
      <c r="R279" s="193"/>
      <c r="S279" s="193"/>
      <c r="T279" s="194"/>
      <c r="AT279" s="189" t="s">
        <v>683</v>
      </c>
      <c r="AU279" s="189" t="s">
        <v>86</v>
      </c>
      <c r="AV279" s="13" t="s">
        <v>80</v>
      </c>
      <c r="AW279" s="13" t="s">
        <v>29</v>
      </c>
      <c r="AX279" s="13" t="s">
        <v>73</v>
      </c>
      <c r="AY279" s="189" t="s">
        <v>189</v>
      </c>
    </row>
    <row r="280" spans="1:65" s="14" customFormat="1" ht="11.25">
      <c r="B280" s="195"/>
      <c r="D280" s="188" t="s">
        <v>683</v>
      </c>
      <c r="E280" s="196" t="s">
        <v>1</v>
      </c>
      <c r="F280" s="197" t="s">
        <v>1866</v>
      </c>
      <c r="H280" s="198">
        <v>66.92</v>
      </c>
      <c r="I280" s="199"/>
      <c r="L280" s="195"/>
      <c r="M280" s="200"/>
      <c r="N280" s="201"/>
      <c r="O280" s="201"/>
      <c r="P280" s="201"/>
      <c r="Q280" s="201"/>
      <c r="R280" s="201"/>
      <c r="S280" s="201"/>
      <c r="T280" s="202"/>
      <c r="AT280" s="196" t="s">
        <v>683</v>
      </c>
      <c r="AU280" s="196" t="s">
        <v>86</v>
      </c>
      <c r="AV280" s="14" t="s">
        <v>86</v>
      </c>
      <c r="AW280" s="14" t="s">
        <v>29</v>
      </c>
      <c r="AX280" s="14" t="s">
        <v>80</v>
      </c>
      <c r="AY280" s="196" t="s">
        <v>189</v>
      </c>
    </row>
    <row r="281" spans="1:65" s="2" customFormat="1" ht="24.2" customHeight="1">
      <c r="A281" s="32"/>
      <c r="B281" s="155"/>
      <c r="C281" s="156" t="s">
        <v>297</v>
      </c>
      <c r="D281" s="156" t="s">
        <v>191</v>
      </c>
      <c r="E281" s="157" t="s">
        <v>1867</v>
      </c>
      <c r="F281" s="158" t="s">
        <v>1868</v>
      </c>
      <c r="G281" s="159" t="s">
        <v>218</v>
      </c>
      <c r="H281" s="160">
        <v>4.7309999999999999</v>
      </c>
      <c r="I281" s="161"/>
      <c r="J281" s="162">
        <f>ROUND(I281*H281,2)</f>
        <v>0</v>
      </c>
      <c r="K281" s="163"/>
      <c r="L281" s="33"/>
      <c r="M281" s="164" t="s">
        <v>1</v>
      </c>
      <c r="N281" s="165" t="s">
        <v>39</v>
      </c>
      <c r="O281" s="61"/>
      <c r="P281" s="166">
        <f>O281*H281</f>
        <v>0</v>
      </c>
      <c r="Q281" s="166">
        <v>0</v>
      </c>
      <c r="R281" s="166">
        <f>Q281*H281</f>
        <v>0</v>
      </c>
      <c r="S281" s="166">
        <v>0</v>
      </c>
      <c r="T281" s="167">
        <f>S281*H281</f>
        <v>0</v>
      </c>
      <c r="U281" s="32"/>
      <c r="V281" s="32"/>
      <c r="W281" s="32"/>
      <c r="X281" s="32"/>
      <c r="Y281" s="32"/>
      <c r="Z281" s="32"/>
      <c r="AA281" s="32"/>
      <c r="AB281" s="32"/>
      <c r="AC281" s="32"/>
      <c r="AD281" s="32"/>
      <c r="AE281" s="32"/>
      <c r="AR281" s="168" t="s">
        <v>214</v>
      </c>
      <c r="AT281" s="168" t="s">
        <v>191</v>
      </c>
      <c r="AU281" s="168" t="s">
        <v>86</v>
      </c>
      <c r="AY281" s="17" t="s">
        <v>189</v>
      </c>
      <c r="BE281" s="169">
        <f>IF(N281="základná",J281,0)</f>
        <v>0</v>
      </c>
      <c r="BF281" s="169">
        <f>IF(N281="znížená",J281,0)</f>
        <v>0</v>
      </c>
      <c r="BG281" s="169">
        <f>IF(N281="zákl. prenesená",J281,0)</f>
        <v>0</v>
      </c>
      <c r="BH281" s="169">
        <f>IF(N281="zníž. prenesená",J281,0)</f>
        <v>0</v>
      </c>
      <c r="BI281" s="169">
        <f>IF(N281="nulová",J281,0)</f>
        <v>0</v>
      </c>
      <c r="BJ281" s="17" t="s">
        <v>86</v>
      </c>
      <c r="BK281" s="169">
        <f>ROUND(I281*H281,2)</f>
        <v>0</v>
      </c>
      <c r="BL281" s="17" t="s">
        <v>214</v>
      </c>
      <c r="BM281" s="168" t="s">
        <v>1869</v>
      </c>
    </row>
    <row r="282" spans="1:65" s="12" customFormat="1" ht="22.9" customHeight="1">
      <c r="B282" s="142"/>
      <c r="D282" s="143" t="s">
        <v>72</v>
      </c>
      <c r="E282" s="153" t="s">
        <v>1870</v>
      </c>
      <c r="F282" s="153" t="s">
        <v>1871</v>
      </c>
      <c r="I282" s="145"/>
      <c r="J282" s="154">
        <f>BK282</f>
        <v>0</v>
      </c>
      <c r="L282" s="142"/>
      <c r="M282" s="147"/>
      <c r="N282" s="148"/>
      <c r="O282" s="148"/>
      <c r="P282" s="149">
        <f>SUM(P283:P299)</f>
        <v>0</v>
      </c>
      <c r="Q282" s="148"/>
      <c r="R282" s="149">
        <f>SUM(R283:R299)</f>
        <v>2.1957141</v>
      </c>
      <c r="S282" s="148"/>
      <c r="T282" s="150">
        <f>SUM(T283:T299)</f>
        <v>0</v>
      </c>
      <c r="AR282" s="143" t="s">
        <v>86</v>
      </c>
      <c r="AT282" s="151" t="s">
        <v>72</v>
      </c>
      <c r="AU282" s="151" t="s">
        <v>80</v>
      </c>
      <c r="AY282" s="143" t="s">
        <v>189</v>
      </c>
      <c r="BK282" s="152">
        <f>SUM(BK283:BK299)</f>
        <v>0</v>
      </c>
    </row>
    <row r="283" spans="1:65" s="2" customFormat="1" ht="24.2" customHeight="1">
      <c r="A283" s="32"/>
      <c r="B283" s="155"/>
      <c r="C283" s="156" t="s">
        <v>247</v>
      </c>
      <c r="D283" s="156" t="s">
        <v>191</v>
      </c>
      <c r="E283" s="157" t="s">
        <v>1872</v>
      </c>
      <c r="F283" s="158" t="s">
        <v>1873</v>
      </c>
      <c r="G283" s="159" t="s">
        <v>243</v>
      </c>
      <c r="H283" s="160">
        <v>44.9</v>
      </c>
      <c r="I283" s="161"/>
      <c r="J283" s="162">
        <f>ROUND(I283*H283,2)</f>
        <v>0</v>
      </c>
      <c r="K283" s="163"/>
      <c r="L283" s="33"/>
      <c r="M283" s="164" t="s">
        <v>1</v>
      </c>
      <c r="N283" s="165" t="s">
        <v>39</v>
      </c>
      <c r="O283" s="61"/>
      <c r="P283" s="166">
        <f>O283*H283</f>
        <v>0</v>
      </c>
      <c r="Q283" s="166">
        <v>6.3000000000000003E-4</v>
      </c>
      <c r="R283" s="166">
        <f>Q283*H283</f>
        <v>2.8287E-2</v>
      </c>
      <c r="S283" s="166">
        <v>0</v>
      </c>
      <c r="T283" s="167">
        <f>S283*H283</f>
        <v>0</v>
      </c>
      <c r="U283" s="32"/>
      <c r="V283" s="32"/>
      <c r="W283" s="32"/>
      <c r="X283" s="32"/>
      <c r="Y283" s="32"/>
      <c r="Z283" s="32"/>
      <c r="AA283" s="32"/>
      <c r="AB283" s="32"/>
      <c r="AC283" s="32"/>
      <c r="AD283" s="32"/>
      <c r="AE283" s="32"/>
      <c r="AR283" s="168" t="s">
        <v>214</v>
      </c>
      <c r="AT283" s="168" t="s">
        <v>191</v>
      </c>
      <c r="AU283" s="168" t="s">
        <v>86</v>
      </c>
      <c r="AY283" s="17" t="s">
        <v>189</v>
      </c>
      <c r="BE283" s="169">
        <f>IF(N283="základná",J283,0)</f>
        <v>0</v>
      </c>
      <c r="BF283" s="169">
        <f>IF(N283="znížená",J283,0)</f>
        <v>0</v>
      </c>
      <c r="BG283" s="169">
        <f>IF(N283="zákl. prenesená",J283,0)</f>
        <v>0</v>
      </c>
      <c r="BH283" s="169">
        <f>IF(N283="zníž. prenesená",J283,0)</f>
        <v>0</v>
      </c>
      <c r="BI283" s="169">
        <f>IF(N283="nulová",J283,0)</f>
        <v>0</v>
      </c>
      <c r="BJ283" s="17" t="s">
        <v>86</v>
      </c>
      <c r="BK283" s="169">
        <f>ROUND(I283*H283,2)</f>
        <v>0</v>
      </c>
      <c r="BL283" s="17" t="s">
        <v>214</v>
      </c>
      <c r="BM283" s="168" t="s">
        <v>1874</v>
      </c>
    </row>
    <row r="284" spans="1:65" s="13" customFormat="1" ht="11.25">
      <c r="B284" s="187"/>
      <c r="D284" s="188" t="s">
        <v>683</v>
      </c>
      <c r="E284" s="189" t="s">
        <v>1</v>
      </c>
      <c r="F284" s="190" t="s">
        <v>1780</v>
      </c>
      <c r="H284" s="189" t="s">
        <v>1</v>
      </c>
      <c r="I284" s="191"/>
      <c r="L284" s="187"/>
      <c r="M284" s="192"/>
      <c r="N284" s="193"/>
      <c r="O284" s="193"/>
      <c r="P284" s="193"/>
      <c r="Q284" s="193"/>
      <c r="R284" s="193"/>
      <c r="S284" s="193"/>
      <c r="T284" s="194"/>
      <c r="AT284" s="189" t="s">
        <v>683</v>
      </c>
      <c r="AU284" s="189" t="s">
        <v>86</v>
      </c>
      <c r="AV284" s="13" t="s">
        <v>80</v>
      </c>
      <c r="AW284" s="13" t="s">
        <v>29</v>
      </c>
      <c r="AX284" s="13" t="s">
        <v>73</v>
      </c>
      <c r="AY284" s="189" t="s">
        <v>189</v>
      </c>
    </row>
    <row r="285" spans="1:65" s="14" customFormat="1" ht="11.25">
      <c r="B285" s="195"/>
      <c r="D285" s="188" t="s">
        <v>683</v>
      </c>
      <c r="E285" s="196" t="s">
        <v>1</v>
      </c>
      <c r="F285" s="197" t="s">
        <v>1875</v>
      </c>
      <c r="H285" s="198">
        <v>31.3</v>
      </c>
      <c r="I285" s="199"/>
      <c r="L285" s="195"/>
      <c r="M285" s="200"/>
      <c r="N285" s="201"/>
      <c r="O285" s="201"/>
      <c r="P285" s="201"/>
      <c r="Q285" s="201"/>
      <c r="R285" s="201"/>
      <c r="S285" s="201"/>
      <c r="T285" s="202"/>
      <c r="AT285" s="196" t="s">
        <v>683</v>
      </c>
      <c r="AU285" s="196" t="s">
        <v>86</v>
      </c>
      <c r="AV285" s="14" t="s">
        <v>86</v>
      </c>
      <c r="AW285" s="14" t="s">
        <v>29</v>
      </c>
      <c r="AX285" s="14" t="s">
        <v>73</v>
      </c>
      <c r="AY285" s="196" t="s">
        <v>189</v>
      </c>
    </row>
    <row r="286" spans="1:65" s="13" customFormat="1" ht="11.25">
      <c r="B286" s="187"/>
      <c r="D286" s="188" t="s">
        <v>683</v>
      </c>
      <c r="E286" s="189" t="s">
        <v>1</v>
      </c>
      <c r="F286" s="190" t="s">
        <v>1786</v>
      </c>
      <c r="H286" s="189" t="s">
        <v>1</v>
      </c>
      <c r="I286" s="191"/>
      <c r="L286" s="187"/>
      <c r="M286" s="192"/>
      <c r="N286" s="193"/>
      <c r="O286" s="193"/>
      <c r="P286" s="193"/>
      <c r="Q286" s="193"/>
      <c r="R286" s="193"/>
      <c r="S286" s="193"/>
      <c r="T286" s="194"/>
      <c r="AT286" s="189" t="s">
        <v>683</v>
      </c>
      <c r="AU286" s="189" t="s">
        <v>86</v>
      </c>
      <c r="AV286" s="13" t="s">
        <v>80</v>
      </c>
      <c r="AW286" s="13" t="s">
        <v>29</v>
      </c>
      <c r="AX286" s="13" t="s">
        <v>73</v>
      </c>
      <c r="AY286" s="189" t="s">
        <v>189</v>
      </c>
    </row>
    <row r="287" spans="1:65" s="14" customFormat="1" ht="11.25">
      <c r="B287" s="195"/>
      <c r="D287" s="188" t="s">
        <v>683</v>
      </c>
      <c r="E287" s="196" t="s">
        <v>1</v>
      </c>
      <c r="F287" s="197" t="s">
        <v>1689</v>
      </c>
      <c r="H287" s="198">
        <v>13.6</v>
      </c>
      <c r="I287" s="199"/>
      <c r="L287" s="195"/>
      <c r="M287" s="200"/>
      <c r="N287" s="201"/>
      <c r="O287" s="201"/>
      <c r="P287" s="201"/>
      <c r="Q287" s="201"/>
      <c r="R287" s="201"/>
      <c r="S287" s="201"/>
      <c r="T287" s="202"/>
      <c r="AT287" s="196" t="s">
        <v>683</v>
      </c>
      <c r="AU287" s="196" t="s">
        <v>86</v>
      </c>
      <c r="AV287" s="14" t="s">
        <v>86</v>
      </c>
      <c r="AW287" s="14" t="s">
        <v>29</v>
      </c>
      <c r="AX287" s="14" t="s">
        <v>73</v>
      </c>
      <c r="AY287" s="196" t="s">
        <v>189</v>
      </c>
    </row>
    <row r="288" spans="1:65" s="15" customFormat="1" ht="11.25">
      <c r="B288" s="206"/>
      <c r="D288" s="188" t="s">
        <v>683</v>
      </c>
      <c r="E288" s="207" t="s">
        <v>1</v>
      </c>
      <c r="F288" s="208" t="s">
        <v>824</v>
      </c>
      <c r="H288" s="209">
        <v>44.9</v>
      </c>
      <c r="I288" s="210"/>
      <c r="L288" s="206"/>
      <c r="M288" s="211"/>
      <c r="N288" s="212"/>
      <c r="O288" s="212"/>
      <c r="P288" s="212"/>
      <c r="Q288" s="212"/>
      <c r="R288" s="212"/>
      <c r="S288" s="212"/>
      <c r="T288" s="213"/>
      <c r="AT288" s="207" t="s">
        <v>683</v>
      </c>
      <c r="AU288" s="207" t="s">
        <v>86</v>
      </c>
      <c r="AV288" s="15" t="s">
        <v>130</v>
      </c>
      <c r="AW288" s="15" t="s">
        <v>29</v>
      </c>
      <c r="AX288" s="15" t="s">
        <v>80</v>
      </c>
      <c r="AY288" s="207" t="s">
        <v>189</v>
      </c>
    </row>
    <row r="289" spans="1:65" s="2" customFormat="1" ht="16.5" customHeight="1">
      <c r="A289" s="32"/>
      <c r="B289" s="155"/>
      <c r="C289" s="170" t="s">
        <v>304</v>
      </c>
      <c r="D289" s="170" t="s">
        <v>226</v>
      </c>
      <c r="E289" s="171" t="s">
        <v>1876</v>
      </c>
      <c r="F289" s="172" t="s">
        <v>1877</v>
      </c>
      <c r="G289" s="173" t="s">
        <v>373</v>
      </c>
      <c r="H289" s="174">
        <v>4.58</v>
      </c>
      <c r="I289" s="175"/>
      <c r="J289" s="176">
        <f>ROUND(I289*H289,2)</f>
        <v>0</v>
      </c>
      <c r="K289" s="177"/>
      <c r="L289" s="178"/>
      <c r="M289" s="179" t="s">
        <v>1</v>
      </c>
      <c r="N289" s="180" t="s">
        <v>39</v>
      </c>
      <c r="O289" s="61"/>
      <c r="P289" s="166">
        <f>O289*H289</f>
        <v>0</v>
      </c>
      <c r="Q289" s="166">
        <v>1.0200000000000001E-2</v>
      </c>
      <c r="R289" s="166">
        <f>Q289*H289</f>
        <v>4.6716000000000008E-2</v>
      </c>
      <c r="S289" s="166">
        <v>0</v>
      </c>
      <c r="T289" s="167">
        <f>S289*H289</f>
        <v>0</v>
      </c>
      <c r="U289" s="32"/>
      <c r="V289" s="32"/>
      <c r="W289" s="32"/>
      <c r="X289" s="32"/>
      <c r="Y289" s="32"/>
      <c r="Z289" s="32"/>
      <c r="AA289" s="32"/>
      <c r="AB289" s="32"/>
      <c r="AC289" s="32"/>
      <c r="AD289" s="32"/>
      <c r="AE289" s="32"/>
      <c r="AR289" s="168" t="s">
        <v>247</v>
      </c>
      <c r="AT289" s="168" t="s">
        <v>226</v>
      </c>
      <c r="AU289" s="168" t="s">
        <v>86</v>
      </c>
      <c r="AY289" s="17" t="s">
        <v>189</v>
      </c>
      <c r="BE289" s="169">
        <f>IF(N289="základná",J289,0)</f>
        <v>0</v>
      </c>
      <c r="BF289" s="169">
        <f>IF(N289="znížená",J289,0)</f>
        <v>0</v>
      </c>
      <c r="BG289" s="169">
        <f>IF(N289="zákl. prenesená",J289,0)</f>
        <v>0</v>
      </c>
      <c r="BH289" s="169">
        <f>IF(N289="zníž. prenesená",J289,0)</f>
        <v>0</v>
      </c>
      <c r="BI289" s="169">
        <f>IF(N289="nulová",J289,0)</f>
        <v>0</v>
      </c>
      <c r="BJ289" s="17" t="s">
        <v>86</v>
      </c>
      <c r="BK289" s="169">
        <f>ROUND(I289*H289,2)</f>
        <v>0</v>
      </c>
      <c r="BL289" s="17" t="s">
        <v>214</v>
      </c>
      <c r="BM289" s="168" t="s">
        <v>1878</v>
      </c>
    </row>
    <row r="290" spans="1:65" s="14" customFormat="1" ht="11.25">
      <c r="B290" s="195"/>
      <c r="D290" s="188" t="s">
        <v>683</v>
      </c>
      <c r="F290" s="197" t="s">
        <v>1879</v>
      </c>
      <c r="H290" s="198">
        <v>4.58</v>
      </c>
      <c r="I290" s="199"/>
      <c r="L290" s="195"/>
      <c r="M290" s="200"/>
      <c r="N290" s="201"/>
      <c r="O290" s="201"/>
      <c r="P290" s="201"/>
      <c r="Q290" s="201"/>
      <c r="R290" s="201"/>
      <c r="S290" s="201"/>
      <c r="T290" s="202"/>
      <c r="AT290" s="196" t="s">
        <v>683</v>
      </c>
      <c r="AU290" s="196" t="s">
        <v>86</v>
      </c>
      <c r="AV290" s="14" t="s">
        <v>86</v>
      </c>
      <c r="AW290" s="14" t="s">
        <v>3</v>
      </c>
      <c r="AX290" s="14" t="s">
        <v>80</v>
      </c>
      <c r="AY290" s="196" t="s">
        <v>189</v>
      </c>
    </row>
    <row r="291" spans="1:65" s="2" customFormat="1" ht="16.5" customHeight="1">
      <c r="A291" s="32"/>
      <c r="B291" s="155"/>
      <c r="C291" s="156" t="s">
        <v>251</v>
      </c>
      <c r="D291" s="156" t="s">
        <v>191</v>
      </c>
      <c r="E291" s="157" t="s">
        <v>1880</v>
      </c>
      <c r="F291" s="158" t="s">
        <v>1881</v>
      </c>
      <c r="G291" s="159" t="s">
        <v>373</v>
      </c>
      <c r="H291" s="160">
        <v>96.37</v>
      </c>
      <c r="I291" s="161"/>
      <c r="J291" s="162">
        <f>ROUND(I291*H291,2)</f>
        <v>0</v>
      </c>
      <c r="K291" s="163"/>
      <c r="L291" s="33"/>
      <c r="M291" s="164" t="s">
        <v>1</v>
      </c>
      <c r="N291" s="165" t="s">
        <v>39</v>
      </c>
      <c r="O291" s="61"/>
      <c r="P291" s="166">
        <f>O291*H291</f>
        <v>0</v>
      </c>
      <c r="Q291" s="166">
        <v>3.8500000000000001E-3</v>
      </c>
      <c r="R291" s="166">
        <f>Q291*H291</f>
        <v>0.37102450000000003</v>
      </c>
      <c r="S291" s="166">
        <v>0</v>
      </c>
      <c r="T291" s="167">
        <f>S291*H291</f>
        <v>0</v>
      </c>
      <c r="U291" s="32"/>
      <c r="V291" s="32"/>
      <c r="W291" s="32"/>
      <c r="X291" s="32"/>
      <c r="Y291" s="32"/>
      <c r="Z291" s="32"/>
      <c r="AA291" s="32"/>
      <c r="AB291" s="32"/>
      <c r="AC291" s="32"/>
      <c r="AD291" s="32"/>
      <c r="AE291" s="32"/>
      <c r="AR291" s="168" t="s">
        <v>214</v>
      </c>
      <c r="AT291" s="168" t="s">
        <v>191</v>
      </c>
      <c r="AU291" s="168" t="s">
        <v>86</v>
      </c>
      <c r="AY291" s="17" t="s">
        <v>189</v>
      </c>
      <c r="BE291" s="169">
        <f>IF(N291="základná",J291,0)</f>
        <v>0</v>
      </c>
      <c r="BF291" s="169">
        <f>IF(N291="znížená",J291,0)</f>
        <v>0</v>
      </c>
      <c r="BG291" s="169">
        <f>IF(N291="zákl. prenesená",J291,0)</f>
        <v>0</v>
      </c>
      <c r="BH291" s="169">
        <f>IF(N291="zníž. prenesená",J291,0)</f>
        <v>0</v>
      </c>
      <c r="BI291" s="169">
        <f>IF(N291="nulová",J291,0)</f>
        <v>0</v>
      </c>
      <c r="BJ291" s="17" t="s">
        <v>86</v>
      </c>
      <c r="BK291" s="169">
        <f>ROUND(I291*H291,2)</f>
        <v>0</v>
      </c>
      <c r="BL291" s="17" t="s">
        <v>214</v>
      </c>
      <c r="BM291" s="168" t="s">
        <v>1882</v>
      </c>
    </row>
    <row r="292" spans="1:65" s="13" customFormat="1" ht="11.25">
      <c r="B292" s="187"/>
      <c r="D292" s="188" t="s">
        <v>683</v>
      </c>
      <c r="E292" s="189" t="s">
        <v>1</v>
      </c>
      <c r="F292" s="190" t="s">
        <v>1780</v>
      </c>
      <c r="H292" s="189" t="s">
        <v>1</v>
      </c>
      <c r="I292" s="191"/>
      <c r="L292" s="187"/>
      <c r="M292" s="192"/>
      <c r="N292" s="193"/>
      <c r="O292" s="193"/>
      <c r="P292" s="193"/>
      <c r="Q292" s="193"/>
      <c r="R292" s="193"/>
      <c r="S292" s="193"/>
      <c r="T292" s="194"/>
      <c r="AT292" s="189" t="s">
        <v>683</v>
      </c>
      <c r="AU292" s="189" t="s">
        <v>86</v>
      </c>
      <c r="AV292" s="13" t="s">
        <v>80</v>
      </c>
      <c r="AW292" s="13" t="s">
        <v>29</v>
      </c>
      <c r="AX292" s="13" t="s">
        <v>73</v>
      </c>
      <c r="AY292" s="189" t="s">
        <v>189</v>
      </c>
    </row>
    <row r="293" spans="1:65" s="14" customFormat="1" ht="11.25">
      <c r="B293" s="195"/>
      <c r="D293" s="188" t="s">
        <v>683</v>
      </c>
      <c r="E293" s="196" t="s">
        <v>1</v>
      </c>
      <c r="F293" s="197" t="s">
        <v>1781</v>
      </c>
      <c r="H293" s="198">
        <v>58.84</v>
      </c>
      <c r="I293" s="199"/>
      <c r="L293" s="195"/>
      <c r="M293" s="200"/>
      <c r="N293" s="201"/>
      <c r="O293" s="201"/>
      <c r="P293" s="201"/>
      <c r="Q293" s="201"/>
      <c r="R293" s="201"/>
      <c r="S293" s="201"/>
      <c r="T293" s="202"/>
      <c r="AT293" s="196" t="s">
        <v>683</v>
      </c>
      <c r="AU293" s="196" t="s">
        <v>86</v>
      </c>
      <c r="AV293" s="14" t="s">
        <v>86</v>
      </c>
      <c r="AW293" s="14" t="s">
        <v>29</v>
      </c>
      <c r="AX293" s="14" t="s">
        <v>73</v>
      </c>
      <c r="AY293" s="196" t="s">
        <v>189</v>
      </c>
    </row>
    <row r="294" spans="1:65" s="13" customFormat="1" ht="11.25">
      <c r="B294" s="187"/>
      <c r="D294" s="188" t="s">
        <v>683</v>
      </c>
      <c r="E294" s="189" t="s">
        <v>1</v>
      </c>
      <c r="F294" s="190" t="s">
        <v>1786</v>
      </c>
      <c r="H294" s="189" t="s">
        <v>1</v>
      </c>
      <c r="I294" s="191"/>
      <c r="L294" s="187"/>
      <c r="M294" s="192"/>
      <c r="N294" s="193"/>
      <c r="O294" s="193"/>
      <c r="P294" s="193"/>
      <c r="Q294" s="193"/>
      <c r="R294" s="193"/>
      <c r="S294" s="193"/>
      <c r="T294" s="194"/>
      <c r="AT294" s="189" t="s">
        <v>683</v>
      </c>
      <c r="AU294" s="189" t="s">
        <v>86</v>
      </c>
      <c r="AV294" s="13" t="s">
        <v>80</v>
      </c>
      <c r="AW294" s="13" t="s">
        <v>29</v>
      </c>
      <c r="AX294" s="13" t="s">
        <v>73</v>
      </c>
      <c r="AY294" s="189" t="s">
        <v>189</v>
      </c>
    </row>
    <row r="295" spans="1:65" s="14" customFormat="1" ht="11.25">
      <c r="B295" s="195"/>
      <c r="D295" s="188" t="s">
        <v>683</v>
      </c>
      <c r="E295" s="196" t="s">
        <v>1</v>
      </c>
      <c r="F295" s="197" t="s">
        <v>1787</v>
      </c>
      <c r="H295" s="198">
        <v>37.53</v>
      </c>
      <c r="I295" s="199"/>
      <c r="L295" s="195"/>
      <c r="M295" s="200"/>
      <c r="N295" s="201"/>
      <c r="O295" s="201"/>
      <c r="P295" s="201"/>
      <c r="Q295" s="201"/>
      <c r="R295" s="201"/>
      <c r="S295" s="201"/>
      <c r="T295" s="202"/>
      <c r="AT295" s="196" t="s">
        <v>683</v>
      </c>
      <c r="AU295" s="196" t="s">
        <v>86</v>
      </c>
      <c r="AV295" s="14" t="s">
        <v>86</v>
      </c>
      <c r="AW295" s="14" t="s">
        <v>29</v>
      </c>
      <c r="AX295" s="14" t="s">
        <v>73</v>
      </c>
      <c r="AY295" s="196" t="s">
        <v>189</v>
      </c>
    </row>
    <row r="296" spans="1:65" s="15" customFormat="1" ht="11.25">
      <c r="B296" s="206"/>
      <c r="D296" s="188" t="s">
        <v>683</v>
      </c>
      <c r="E296" s="207" t="s">
        <v>1</v>
      </c>
      <c r="F296" s="208" t="s">
        <v>824</v>
      </c>
      <c r="H296" s="209">
        <v>96.37</v>
      </c>
      <c r="I296" s="210"/>
      <c r="L296" s="206"/>
      <c r="M296" s="211"/>
      <c r="N296" s="212"/>
      <c r="O296" s="212"/>
      <c r="P296" s="212"/>
      <c r="Q296" s="212"/>
      <c r="R296" s="212"/>
      <c r="S296" s="212"/>
      <c r="T296" s="213"/>
      <c r="AT296" s="207" t="s">
        <v>683</v>
      </c>
      <c r="AU296" s="207" t="s">
        <v>86</v>
      </c>
      <c r="AV296" s="15" t="s">
        <v>130</v>
      </c>
      <c r="AW296" s="15" t="s">
        <v>29</v>
      </c>
      <c r="AX296" s="15" t="s">
        <v>80</v>
      </c>
      <c r="AY296" s="207" t="s">
        <v>189</v>
      </c>
    </row>
    <row r="297" spans="1:65" s="2" customFormat="1" ht="16.5" customHeight="1">
      <c r="A297" s="32"/>
      <c r="B297" s="155"/>
      <c r="C297" s="170" t="s">
        <v>311</v>
      </c>
      <c r="D297" s="170" t="s">
        <v>226</v>
      </c>
      <c r="E297" s="171" t="s">
        <v>1883</v>
      </c>
      <c r="F297" s="172" t="s">
        <v>1884</v>
      </c>
      <c r="G297" s="173" t="s">
        <v>373</v>
      </c>
      <c r="H297" s="174">
        <v>98.296999999999997</v>
      </c>
      <c r="I297" s="175"/>
      <c r="J297" s="176">
        <f>ROUND(I297*H297,2)</f>
        <v>0</v>
      </c>
      <c r="K297" s="177"/>
      <c r="L297" s="178"/>
      <c r="M297" s="179" t="s">
        <v>1</v>
      </c>
      <c r="N297" s="180" t="s">
        <v>39</v>
      </c>
      <c r="O297" s="61"/>
      <c r="P297" s="166">
        <f>O297*H297</f>
        <v>0</v>
      </c>
      <c r="Q297" s="166">
        <v>1.78E-2</v>
      </c>
      <c r="R297" s="166">
        <f>Q297*H297</f>
        <v>1.7496866</v>
      </c>
      <c r="S297" s="166">
        <v>0</v>
      </c>
      <c r="T297" s="167">
        <f>S297*H297</f>
        <v>0</v>
      </c>
      <c r="U297" s="32"/>
      <c r="V297" s="32"/>
      <c r="W297" s="32"/>
      <c r="X297" s="32"/>
      <c r="Y297" s="32"/>
      <c r="Z297" s="32"/>
      <c r="AA297" s="32"/>
      <c r="AB297" s="32"/>
      <c r="AC297" s="32"/>
      <c r="AD297" s="32"/>
      <c r="AE297" s="32"/>
      <c r="AR297" s="168" t="s">
        <v>247</v>
      </c>
      <c r="AT297" s="168" t="s">
        <v>226</v>
      </c>
      <c r="AU297" s="168" t="s">
        <v>86</v>
      </c>
      <c r="AY297" s="17" t="s">
        <v>189</v>
      </c>
      <c r="BE297" s="169">
        <f>IF(N297="základná",J297,0)</f>
        <v>0</v>
      </c>
      <c r="BF297" s="169">
        <f>IF(N297="znížená",J297,0)</f>
        <v>0</v>
      </c>
      <c r="BG297" s="169">
        <f>IF(N297="zákl. prenesená",J297,0)</f>
        <v>0</v>
      </c>
      <c r="BH297" s="169">
        <f>IF(N297="zníž. prenesená",J297,0)</f>
        <v>0</v>
      </c>
      <c r="BI297" s="169">
        <f>IF(N297="nulová",J297,0)</f>
        <v>0</v>
      </c>
      <c r="BJ297" s="17" t="s">
        <v>86</v>
      </c>
      <c r="BK297" s="169">
        <f>ROUND(I297*H297,2)</f>
        <v>0</v>
      </c>
      <c r="BL297" s="17" t="s">
        <v>214</v>
      </c>
      <c r="BM297" s="168" t="s">
        <v>1885</v>
      </c>
    </row>
    <row r="298" spans="1:65" s="14" customFormat="1" ht="11.25">
      <c r="B298" s="195"/>
      <c r="D298" s="188" t="s">
        <v>683</v>
      </c>
      <c r="F298" s="197" t="s">
        <v>1886</v>
      </c>
      <c r="H298" s="198">
        <v>98.296999999999997</v>
      </c>
      <c r="I298" s="199"/>
      <c r="L298" s="195"/>
      <c r="M298" s="200"/>
      <c r="N298" s="201"/>
      <c r="O298" s="201"/>
      <c r="P298" s="201"/>
      <c r="Q298" s="201"/>
      <c r="R298" s="201"/>
      <c r="S298" s="201"/>
      <c r="T298" s="202"/>
      <c r="AT298" s="196" t="s">
        <v>683</v>
      </c>
      <c r="AU298" s="196" t="s">
        <v>86</v>
      </c>
      <c r="AV298" s="14" t="s">
        <v>86</v>
      </c>
      <c r="AW298" s="14" t="s">
        <v>3</v>
      </c>
      <c r="AX298" s="14" t="s">
        <v>80</v>
      </c>
      <c r="AY298" s="196" t="s">
        <v>189</v>
      </c>
    </row>
    <row r="299" spans="1:65" s="2" customFormat="1" ht="24.2" customHeight="1">
      <c r="A299" s="32"/>
      <c r="B299" s="155"/>
      <c r="C299" s="156" t="s">
        <v>254</v>
      </c>
      <c r="D299" s="156" t="s">
        <v>191</v>
      </c>
      <c r="E299" s="157" t="s">
        <v>1887</v>
      </c>
      <c r="F299" s="158" t="s">
        <v>1888</v>
      </c>
      <c r="G299" s="159" t="s">
        <v>218</v>
      </c>
      <c r="H299" s="160">
        <v>2.1960000000000002</v>
      </c>
      <c r="I299" s="161"/>
      <c r="J299" s="162">
        <f>ROUND(I299*H299,2)</f>
        <v>0</v>
      </c>
      <c r="K299" s="163"/>
      <c r="L299" s="33"/>
      <c r="M299" s="164" t="s">
        <v>1</v>
      </c>
      <c r="N299" s="165" t="s">
        <v>39</v>
      </c>
      <c r="O299" s="61"/>
      <c r="P299" s="166">
        <f>O299*H299</f>
        <v>0</v>
      </c>
      <c r="Q299" s="166">
        <v>0</v>
      </c>
      <c r="R299" s="166">
        <f>Q299*H299</f>
        <v>0</v>
      </c>
      <c r="S299" s="166">
        <v>0</v>
      </c>
      <c r="T299" s="167">
        <f>S299*H299</f>
        <v>0</v>
      </c>
      <c r="U299" s="32"/>
      <c r="V299" s="32"/>
      <c r="W299" s="32"/>
      <c r="X299" s="32"/>
      <c r="Y299" s="32"/>
      <c r="Z299" s="32"/>
      <c r="AA299" s="32"/>
      <c r="AB299" s="32"/>
      <c r="AC299" s="32"/>
      <c r="AD299" s="32"/>
      <c r="AE299" s="32"/>
      <c r="AR299" s="168" t="s">
        <v>214</v>
      </c>
      <c r="AT299" s="168" t="s">
        <v>191</v>
      </c>
      <c r="AU299" s="168" t="s">
        <v>86</v>
      </c>
      <c r="AY299" s="17" t="s">
        <v>189</v>
      </c>
      <c r="BE299" s="169">
        <f>IF(N299="základná",J299,0)</f>
        <v>0</v>
      </c>
      <c r="BF299" s="169">
        <f>IF(N299="znížená",J299,0)</f>
        <v>0</v>
      </c>
      <c r="BG299" s="169">
        <f>IF(N299="zákl. prenesená",J299,0)</f>
        <v>0</v>
      </c>
      <c r="BH299" s="169">
        <f>IF(N299="zníž. prenesená",J299,0)</f>
        <v>0</v>
      </c>
      <c r="BI299" s="169">
        <f>IF(N299="nulová",J299,0)</f>
        <v>0</v>
      </c>
      <c r="BJ299" s="17" t="s">
        <v>86</v>
      </c>
      <c r="BK299" s="169">
        <f>ROUND(I299*H299,2)</f>
        <v>0</v>
      </c>
      <c r="BL299" s="17" t="s">
        <v>214</v>
      </c>
      <c r="BM299" s="168" t="s">
        <v>1889</v>
      </c>
    </row>
    <row r="300" spans="1:65" s="12" customFormat="1" ht="22.9" customHeight="1">
      <c r="B300" s="142"/>
      <c r="D300" s="143" t="s">
        <v>72</v>
      </c>
      <c r="E300" s="153" t="s">
        <v>1890</v>
      </c>
      <c r="F300" s="153" t="s">
        <v>1891</v>
      </c>
      <c r="I300" s="145"/>
      <c r="J300" s="154">
        <f>BK300</f>
        <v>0</v>
      </c>
      <c r="L300" s="142"/>
      <c r="M300" s="147"/>
      <c r="N300" s="148"/>
      <c r="O300" s="148"/>
      <c r="P300" s="149">
        <f>SUM(P301:P357)</f>
        <v>0</v>
      </c>
      <c r="Q300" s="148"/>
      <c r="R300" s="149">
        <f>SUM(R301:R357)</f>
        <v>1.7999924300000001</v>
      </c>
      <c r="S300" s="148"/>
      <c r="T300" s="150">
        <f>SUM(T301:T357)</f>
        <v>0</v>
      </c>
      <c r="AR300" s="143" t="s">
        <v>86</v>
      </c>
      <c r="AT300" s="151" t="s">
        <v>72</v>
      </c>
      <c r="AU300" s="151" t="s">
        <v>80</v>
      </c>
      <c r="AY300" s="143" t="s">
        <v>189</v>
      </c>
      <c r="BK300" s="152">
        <f>SUM(BK301:BK357)</f>
        <v>0</v>
      </c>
    </row>
    <row r="301" spans="1:65" s="2" customFormat="1" ht="16.5" customHeight="1">
      <c r="A301" s="32"/>
      <c r="B301" s="155"/>
      <c r="C301" s="156" t="s">
        <v>318</v>
      </c>
      <c r="D301" s="156" t="s">
        <v>191</v>
      </c>
      <c r="E301" s="157" t="s">
        <v>1892</v>
      </c>
      <c r="F301" s="158" t="s">
        <v>1893</v>
      </c>
      <c r="G301" s="159" t="s">
        <v>243</v>
      </c>
      <c r="H301" s="160">
        <v>12.2</v>
      </c>
      <c r="I301" s="161"/>
      <c r="J301" s="162">
        <f>ROUND(I301*H301,2)</f>
        <v>0</v>
      </c>
      <c r="K301" s="163"/>
      <c r="L301" s="33"/>
      <c r="M301" s="164" t="s">
        <v>1</v>
      </c>
      <c r="N301" s="165" t="s">
        <v>39</v>
      </c>
      <c r="O301" s="61"/>
      <c r="P301" s="166">
        <f>O301*H301</f>
        <v>0</v>
      </c>
      <c r="Q301" s="166">
        <v>1.2500000000000001E-5</v>
      </c>
      <c r="R301" s="166">
        <f>Q301*H301</f>
        <v>1.5249999999999999E-4</v>
      </c>
      <c r="S301" s="166">
        <v>0</v>
      </c>
      <c r="T301" s="167">
        <f>S301*H301</f>
        <v>0</v>
      </c>
      <c r="U301" s="32"/>
      <c r="V301" s="32"/>
      <c r="W301" s="32"/>
      <c r="X301" s="32"/>
      <c r="Y301" s="32"/>
      <c r="Z301" s="32"/>
      <c r="AA301" s="32"/>
      <c r="AB301" s="32"/>
      <c r="AC301" s="32"/>
      <c r="AD301" s="32"/>
      <c r="AE301" s="32"/>
      <c r="AR301" s="168" t="s">
        <v>214</v>
      </c>
      <c r="AT301" s="168" t="s">
        <v>191</v>
      </c>
      <c r="AU301" s="168" t="s">
        <v>86</v>
      </c>
      <c r="AY301" s="17" t="s">
        <v>189</v>
      </c>
      <c r="BE301" s="169">
        <f>IF(N301="základná",J301,0)</f>
        <v>0</v>
      </c>
      <c r="BF301" s="169">
        <f>IF(N301="znížená",J301,0)</f>
        <v>0</v>
      </c>
      <c r="BG301" s="169">
        <f>IF(N301="zákl. prenesená",J301,0)</f>
        <v>0</v>
      </c>
      <c r="BH301" s="169">
        <f>IF(N301="zníž. prenesená",J301,0)</f>
        <v>0</v>
      </c>
      <c r="BI301" s="169">
        <f>IF(N301="nulová",J301,0)</f>
        <v>0</v>
      </c>
      <c r="BJ301" s="17" t="s">
        <v>86</v>
      </c>
      <c r="BK301" s="169">
        <f>ROUND(I301*H301,2)</f>
        <v>0</v>
      </c>
      <c r="BL301" s="17" t="s">
        <v>214</v>
      </c>
      <c r="BM301" s="168" t="s">
        <v>1894</v>
      </c>
    </row>
    <row r="302" spans="1:65" s="14" customFormat="1" ht="11.25">
      <c r="B302" s="195"/>
      <c r="D302" s="188" t="s">
        <v>683</v>
      </c>
      <c r="E302" s="196" t="s">
        <v>1</v>
      </c>
      <c r="F302" s="197" t="s">
        <v>1895</v>
      </c>
      <c r="H302" s="198">
        <v>12.2</v>
      </c>
      <c r="I302" s="199"/>
      <c r="L302" s="195"/>
      <c r="M302" s="200"/>
      <c r="N302" s="201"/>
      <c r="O302" s="201"/>
      <c r="P302" s="201"/>
      <c r="Q302" s="201"/>
      <c r="R302" s="201"/>
      <c r="S302" s="201"/>
      <c r="T302" s="202"/>
      <c r="AT302" s="196" t="s">
        <v>683</v>
      </c>
      <c r="AU302" s="196" t="s">
        <v>86</v>
      </c>
      <c r="AV302" s="14" t="s">
        <v>86</v>
      </c>
      <c r="AW302" s="14" t="s">
        <v>29</v>
      </c>
      <c r="AX302" s="14" t="s">
        <v>80</v>
      </c>
      <c r="AY302" s="196" t="s">
        <v>189</v>
      </c>
    </row>
    <row r="303" spans="1:65" s="2" customFormat="1" ht="16.5" customHeight="1">
      <c r="A303" s="32"/>
      <c r="B303" s="155"/>
      <c r="C303" s="170" t="s">
        <v>258</v>
      </c>
      <c r="D303" s="170" t="s">
        <v>226</v>
      </c>
      <c r="E303" s="171" t="s">
        <v>1896</v>
      </c>
      <c r="F303" s="172" t="s">
        <v>1897</v>
      </c>
      <c r="G303" s="173" t="s">
        <v>243</v>
      </c>
      <c r="H303" s="174">
        <v>12.321999999999999</v>
      </c>
      <c r="I303" s="175"/>
      <c r="J303" s="176">
        <f>ROUND(I303*H303,2)</f>
        <v>0</v>
      </c>
      <c r="K303" s="177"/>
      <c r="L303" s="178"/>
      <c r="M303" s="179" t="s">
        <v>1</v>
      </c>
      <c r="N303" s="180" t="s">
        <v>39</v>
      </c>
      <c r="O303" s="61"/>
      <c r="P303" s="166">
        <f>O303*H303</f>
        <v>0</v>
      </c>
      <c r="Q303" s="166">
        <v>2.9999999999999997E-4</v>
      </c>
      <c r="R303" s="166">
        <f>Q303*H303</f>
        <v>3.6965999999999995E-3</v>
      </c>
      <c r="S303" s="166">
        <v>0</v>
      </c>
      <c r="T303" s="167">
        <f>S303*H303</f>
        <v>0</v>
      </c>
      <c r="U303" s="32"/>
      <c r="V303" s="32"/>
      <c r="W303" s="32"/>
      <c r="X303" s="32"/>
      <c r="Y303" s="32"/>
      <c r="Z303" s="32"/>
      <c r="AA303" s="32"/>
      <c r="AB303" s="32"/>
      <c r="AC303" s="32"/>
      <c r="AD303" s="32"/>
      <c r="AE303" s="32"/>
      <c r="AR303" s="168" t="s">
        <v>247</v>
      </c>
      <c r="AT303" s="168" t="s">
        <v>226</v>
      </c>
      <c r="AU303" s="168" t="s">
        <v>86</v>
      </c>
      <c r="AY303" s="17" t="s">
        <v>189</v>
      </c>
      <c r="BE303" s="169">
        <f>IF(N303="základná",J303,0)</f>
        <v>0</v>
      </c>
      <c r="BF303" s="169">
        <f>IF(N303="znížená",J303,0)</f>
        <v>0</v>
      </c>
      <c r="BG303" s="169">
        <f>IF(N303="zákl. prenesená",J303,0)</f>
        <v>0</v>
      </c>
      <c r="BH303" s="169">
        <f>IF(N303="zníž. prenesená",J303,0)</f>
        <v>0</v>
      </c>
      <c r="BI303" s="169">
        <f>IF(N303="nulová",J303,0)</f>
        <v>0</v>
      </c>
      <c r="BJ303" s="17" t="s">
        <v>86</v>
      </c>
      <c r="BK303" s="169">
        <f>ROUND(I303*H303,2)</f>
        <v>0</v>
      </c>
      <c r="BL303" s="17" t="s">
        <v>214</v>
      </c>
      <c r="BM303" s="168" t="s">
        <v>1898</v>
      </c>
    </row>
    <row r="304" spans="1:65" s="14" customFormat="1" ht="11.25">
      <c r="B304" s="195"/>
      <c r="D304" s="188" t="s">
        <v>683</v>
      </c>
      <c r="F304" s="197" t="s">
        <v>1899</v>
      </c>
      <c r="H304" s="198">
        <v>12.321999999999999</v>
      </c>
      <c r="I304" s="199"/>
      <c r="L304" s="195"/>
      <c r="M304" s="200"/>
      <c r="N304" s="201"/>
      <c r="O304" s="201"/>
      <c r="P304" s="201"/>
      <c r="Q304" s="201"/>
      <c r="R304" s="201"/>
      <c r="S304" s="201"/>
      <c r="T304" s="202"/>
      <c r="AT304" s="196" t="s">
        <v>683</v>
      </c>
      <c r="AU304" s="196" t="s">
        <v>86</v>
      </c>
      <c r="AV304" s="14" t="s">
        <v>86</v>
      </c>
      <c r="AW304" s="14" t="s">
        <v>3</v>
      </c>
      <c r="AX304" s="14" t="s">
        <v>80</v>
      </c>
      <c r="AY304" s="196" t="s">
        <v>189</v>
      </c>
    </row>
    <row r="305" spans="1:65" s="2" customFormat="1" ht="37.9" customHeight="1">
      <c r="A305" s="32"/>
      <c r="B305" s="155"/>
      <c r="C305" s="156" t="s">
        <v>325</v>
      </c>
      <c r="D305" s="156" t="s">
        <v>191</v>
      </c>
      <c r="E305" s="157" t="s">
        <v>1900</v>
      </c>
      <c r="F305" s="158" t="s">
        <v>1901</v>
      </c>
      <c r="G305" s="159" t="s">
        <v>243</v>
      </c>
      <c r="H305" s="160">
        <v>26.4</v>
      </c>
      <c r="I305" s="161"/>
      <c r="J305" s="162">
        <f>ROUND(I305*H305,2)</f>
        <v>0</v>
      </c>
      <c r="K305" s="163"/>
      <c r="L305" s="33"/>
      <c r="M305" s="164" t="s">
        <v>1</v>
      </c>
      <c r="N305" s="165" t="s">
        <v>39</v>
      </c>
      <c r="O305" s="61"/>
      <c r="P305" s="166">
        <f>O305*H305</f>
        <v>0</v>
      </c>
      <c r="Q305" s="166">
        <v>1.16E-4</v>
      </c>
      <c r="R305" s="166">
        <f>Q305*H305</f>
        <v>3.0623999999999998E-3</v>
      </c>
      <c r="S305" s="166">
        <v>0</v>
      </c>
      <c r="T305" s="167">
        <f>S305*H305</f>
        <v>0</v>
      </c>
      <c r="U305" s="32"/>
      <c r="V305" s="32"/>
      <c r="W305" s="32"/>
      <c r="X305" s="32"/>
      <c r="Y305" s="32"/>
      <c r="Z305" s="32"/>
      <c r="AA305" s="32"/>
      <c r="AB305" s="32"/>
      <c r="AC305" s="32"/>
      <c r="AD305" s="32"/>
      <c r="AE305" s="32"/>
      <c r="AR305" s="168" t="s">
        <v>214</v>
      </c>
      <c r="AT305" s="168" t="s">
        <v>191</v>
      </c>
      <c r="AU305" s="168" t="s">
        <v>86</v>
      </c>
      <c r="AY305" s="17" t="s">
        <v>189</v>
      </c>
      <c r="BE305" s="169">
        <f>IF(N305="základná",J305,0)</f>
        <v>0</v>
      </c>
      <c r="BF305" s="169">
        <f>IF(N305="znížená",J305,0)</f>
        <v>0</v>
      </c>
      <c r="BG305" s="169">
        <f>IF(N305="zákl. prenesená",J305,0)</f>
        <v>0</v>
      </c>
      <c r="BH305" s="169">
        <f>IF(N305="zníž. prenesená",J305,0)</f>
        <v>0</v>
      </c>
      <c r="BI305" s="169">
        <f>IF(N305="nulová",J305,0)</f>
        <v>0</v>
      </c>
      <c r="BJ305" s="17" t="s">
        <v>86</v>
      </c>
      <c r="BK305" s="169">
        <f>ROUND(I305*H305,2)</f>
        <v>0</v>
      </c>
      <c r="BL305" s="17" t="s">
        <v>214</v>
      </c>
      <c r="BM305" s="168" t="s">
        <v>1902</v>
      </c>
    </row>
    <row r="306" spans="1:65" s="13" customFormat="1" ht="11.25">
      <c r="B306" s="187"/>
      <c r="D306" s="188" t="s">
        <v>683</v>
      </c>
      <c r="E306" s="189" t="s">
        <v>1</v>
      </c>
      <c r="F306" s="190" t="s">
        <v>1805</v>
      </c>
      <c r="H306" s="189" t="s">
        <v>1</v>
      </c>
      <c r="I306" s="191"/>
      <c r="L306" s="187"/>
      <c r="M306" s="192"/>
      <c r="N306" s="193"/>
      <c r="O306" s="193"/>
      <c r="P306" s="193"/>
      <c r="Q306" s="193"/>
      <c r="R306" s="193"/>
      <c r="S306" s="193"/>
      <c r="T306" s="194"/>
      <c r="AT306" s="189" t="s">
        <v>683</v>
      </c>
      <c r="AU306" s="189" t="s">
        <v>86</v>
      </c>
      <c r="AV306" s="13" t="s">
        <v>80</v>
      </c>
      <c r="AW306" s="13" t="s">
        <v>29</v>
      </c>
      <c r="AX306" s="13" t="s">
        <v>73</v>
      </c>
      <c r="AY306" s="189" t="s">
        <v>189</v>
      </c>
    </row>
    <row r="307" spans="1:65" s="14" customFormat="1" ht="11.25">
      <c r="B307" s="195"/>
      <c r="D307" s="188" t="s">
        <v>683</v>
      </c>
      <c r="E307" s="196" t="s">
        <v>1</v>
      </c>
      <c r="F307" s="197" t="s">
        <v>1903</v>
      </c>
      <c r="H307" s="198">
        <v>26.4</v>
      </c>
      <c r="I307" s="199"/>
      <c r="L307" s="195"/>
      <c r="M307" s="200"/>
      <c r="N307" s="201"/>
      <c r="O307" s="201"/>
      <c r="P307" s="201"/>
      <c r="Q307" s="201"/>
      <c r="R307" s="201"/>
      <c r="S307" s="201"/>
      <c r="T307" s="202"/>
      <c r="AT307" s="196" t="s">
        <v>683</v>
      </c>
      <c r="AU307" s="196" t="s">
        <v>86</v>
      </c>
      <c r="AV307" s="14" t="s">
        <v>86</v>
      </c>
      <c r="AW307" s="14" t="s">
        <v>29</v>
      </c>
      <c r="AX307" s="14" t="s">
        <v>80</v>
      </c>
      <c r="AY307" s="196" t="s">
        <v>189</v>
      </c>
    </row>
    <row r="308" spans="1:65" s="2" customFormat="1" ht="24.2" customHeight="1">
      <c r="A308" s="32"/>
      <c r="B308" s="155"/>
      <c r="C308" s="170" t="s">
        <v>261</v>
      </c>
      <c r="D308" s="170" t="s">
        <v>226</v>
      </c>
      <c r="E308" s="171" t="s">
        <v>1904</v>
      </c>
      <c r="F308" s="172" t="s">
        <v>1905</v>
      </c>
      <c r="G308" s="173" t="s">
        <v>373</v>
      </c>
      <c r="H308" s="174">
        <v>8.1579999999999995</v>
      </c>
      <c r="I308" s="175"/>
      <c r="J308" s="176">
        <f>ROUND(I308*H308,2)</f>
        <v>0</v>
      </c>
      <c r="K308" s="177"/>
      <c r="L308" s="178"/>
      <c r="M308" s="179" t="s">
        <v>1</v>
      </c>
      <c r="N308" s="180" t="s">
        <v>39</v>
      </c>
      <c r="O308" s="61"/>
      <c r="P308" s="166">
        <f>O308*H308</f>
        <v>0</v>
      </c>
      <c r="Q308" s="166">
        <v>3.0000000000000001E-3</v>
      </c>
      <c r="R308" s="166">
        <f>Q308*H308</f>
        <v>2.4473999999999999E-2</v>
      </c>
      <c r="S308" s="166">
        <v>0</v>
      </c>
      <c r="T308" s="167">
        <f>S308*H308</f>
        <v>0</v>
      </c>
      <c r="U308" s="32"/>
      <c r="V308" s="32"/>
      <c r="W308" s="32"/>
      <c r="X308" s="32"/>
      <c r="Y308" s="32"/>
      <c r="Z308" s="32"/>
      <c r="AA308" s="32"/>
      <c r="AB308" s="32"/>
      <c r="AC308" s="32"/>
      <c r="AD308" s="32"/>
      <c r="AE308" s="32"/>
      <c r="AR308" s="168" t="s">
        <v>247</v>
      </c>
      <c r="AT308" s="168" t="s">
        <v>226</v>
      </c>
      <c r="AU308" s="168" t="s">
        <v>86</v>
      </c>
      <c r="AY308" s="17" t="s">
        <v>189</v>
      </c>
      <c r="BE308" s="169">
        <f>IF(N308="základná",J308,0)</f>
        <v>0</v>
      </c>
      <c r="BF308" s="169">
        <f>IF(N308="znížená",J308,0)</f>
        <v>0</v>
      </c>
      <c r="BG308" s="169">
        <f>IF(N308="zákl. prenesená",J308,0)</f>
        <v>0</v>
      </c>
      <c r="BH308" s="169">
        <f>IF(N308="zníž. prenesená",J308,0)</f>
        <v>0</v>
      </c>
      <c r="BI308" s="169">
        <f>IF(N308="nulová",J308,0)</f>
        <v>0</v>
      </c>
      <c r="BJ308" s="17" t="s">
        <v>86</v>
      </c>
      <c r="BK308" s="169">
        <f>ROUND(I308*H308,2)</f>
        <v>0</v>
      </c>
      <c r="BL308" s="17" t="s">
        <v>214</v>
      </c>
      <c r="BM308" s="168" t="s">
        <v>1906</v>
      </c>
    </row>
    <row r="309" spans="1:65" s="14" customFormat="1" ht="11.25">
      <c r="B309" s="195"/>
      <c r="D309" s="188" t="s">
        <v>683</v>
      </c>
      <c r="F309" s="197" t="s">
        <v>1907</v>
      </c>
      <c r="H309" s="198">
        <v>8.1579999999999995</v>
      </c>
      <c r="I309" s="199"/>
      <c r="L309" s="195"/>
      <c r="M309" s="200"/>
      <c r="N309" s="201"/>
      <c r="O309" s="201"/>
      <c r="P309" s="201"/>
      <c r="Q309" s="201"/>
      <c r="R309" s="201"/>
      <c r="S309" s="201"/>
      <c r="T309" s="202"/>
      <c r="AT309" s="196" t="s">
        <v>683</v>
      </c>
      <c r="AU309" s="196" t="s">
        <v>86</v>
      </c>
      <c r="AV309" s="14" t="s">
        <v>86</v>
      </c>
      <c r="AW309" s="14" t="s">
        <v>3</v>
      </c>
      <c r="AX309" s="14" t="s">
        <v>80</v>
      </c>
      <c r="AY309" s="196" t="s">
        <v>189</v>
      </c>
    </row>
    <row r="310" spans="1:65" s="2" customFormat="1" ht="37.9" customHeight="1">
      <c r="A310" s="32"/>
      <c r="B310" s="155"/>
      <c r="C310" s="156" t="s">
        <v>332</v>
      </c>
      <c r="D310" s="156" t="s">
        <v>191</v>
      </c>
      <c r="E310" s="157" t="s">
        <v>1908</v>
      </c>
      <c r="F310" s="158" t="s">
        <v>1909</v>
      </c>
      <c r="G310" s="159" t="s">
        <v>243</v>
      </c>
      <c r="H310" s="160">
        <v>27.6</v>
      </c>
      <c r="I310" s="161"/>
      <c r="J310" s="162">
        <f>ROUND(I310*H310,2)</f>
        <v>0</v>
      </c>
      <c r="K310" s="163"/>
      <c r="L310" s="33"/>
      <c r="M310" s="164" t="s">
        <v>1</v>
      </c>
      <c r="N310" s="165" t="s">
        <v>39</v>
      </c>
      <c r="O310" s="61"/>
      <c r="P310" s="166">
        <f>O310*H310</f>
        <v>0</v>
      </c>
      <c r="Q310" s="166">
        <v>9.0000000000000006E-5</v>
      </c>
      <c r="R310" s="166">
        <f>Q310*H310</f>
        <v>2.4840000000000001E-3</v>
      </c>
      <c r="S310" s="166">
        <v>0</v>
      </c>
      <c r="T310" s="167">
        <f>S310*H310</f>
        <v>0</v>
      </c>
      <c r="U310" s="32"/>
      <c r="V310" s="32"/>
      <c r="W310" s="32"/>
      <c r="X310" s="32"/>
      <c r="Y310" s="32"/>
      <c r="Z310" s="32"/>
      <c r="AA310" s="32"/>
      <c r="AB310" s="32"/>
      <c r="AC310" s="32"/>
      <c r="AD310" s="32"/>
      <c r="AE310" s="32"/>
      <c r="AR310" s="168" t="s">
        <v>214</v>
      </c>
      <c r="AT310" s="168" t="s">
        <v>191</v>
      </c>
      <c r="AU310" s="168" t="s">
        <v>86</v>
      </c>
      <c r="AY310" s="17" t="s">
        <v>189</v>
      </c>
      <c r="BE310" s="169">
        <f>IF(N310="základná",J310,0)</f>
        <v>0</v>
      </c>
      <c r="BF310" s="169">
        <f>IF(N310="znížená",J310,0)</f>
        <v>0</v>
      </c>
      <c r="BG310" s="169">
        <f>IF(N310="zákl. prenesená",J310,0)</f>
        <v>0</v>
      </c>
      <c r="BH310" s="169">
        <f>IF(N310="zníž. prenesená",J310,0)</f>
        <v>0</v>
      </c>
      <c r="BI310" s="169">
        <f>IF(N310="nulová",J310,0)</f>
        <v>0</v>
      </c>
      <c r="BJ310" s="17" t="s">
        <v>86</v>
      </c>
      <c r="BK310" s="169">
        <f>ROUND(I310*H310,2)</f>
        <v>0</v>
      </c>
      <c r="BL310" s="17" t="s">
        <v>214</v>
      </c>
      <c r="BM310" s="168" t="s">
        <v>1910</v>
      </c>
    </row>
    <row r="311" spans="1:65" s="13" customFormat="1" ht="11.25">
      <c r="B311" s="187"/>
      <c r="D311" s="188" t="s">
        <v>683</v>
      </c>
      <c r="E311" s="189" t="s">
        <v>1</v>
      </c>
      <c r="F311" s="190" t="s">
        <v>1805</v>
      </c>
      <c r="H311" s="189" t="s">
        <v>1</v>
      </c>
      <c r="I311" s="191"/>
      <c r="L311" s="187"/>
      <c r="M311" s="192"/>
      <c r="N311" s="193"/>
      <c r="O311" s="193"/>
      <c r="P311" s="193"/>
      <c r="Q311" s="193"/>
      <c r="R311" s="193"/>
      <c r="S311" s="193"/>
      <c r="T311" s="194"/>
      <c r="AT311" s="189" t="s">
        <v>683</v>
      </c>
      <c r="AU311" s="189" t="s">
        <v>86</v>
      </c>
      <c r="AV311" s="13" t="s">
        <v>80</v>
      </c>
      <c r="AW311" s="13" t="s">
        <v>29</v>
      </c>
      <c r="AX311" s="13" t="s">
        <v>73</v>
      </c>
      <c r="AY311" s="189" t="s">
        <v>189</v>
      </c>
    </row>
    <row r="312" spans="1:65" s="14" customFormat="1" ht="11.25">
      <c r="B312" s="195"/>
      <c r="D312" s="188" t="s">
        <v>683</v>
      </c>
      <c r="E312" s="196" t="s">
        <v>1</v>
      </c>
      <c r="F312" s="197" t="s">
        <v>1911</v>
      </c>
      <c r="H312" s="198">
        <v>27.6</v>
      </c>
      <c r="I312" s="199"/>
      <c r="L312" s="195"/>
      <c r="M312" s="200"/>
      <c r="N312" s="201"/>
      <c r="O312" s="201"/>
      <c r="P312" s="201"/>
      <c r="Q312" s="201"/>
      <c r="R312" s="201"/>
      <c r="S312" s="201"/>
      <c r="T312" s="202"/>
      <c r="AT312" s="196" t="s">
        <v>683</v>
      </c>
      <c r="AU312" s="196" t="s">
        <v>86</v>
      </c>
      <c r="AV312" s="14" t="s">
        <v>86</v>
      </c>
      <c r="AW312" s="14" t="s">
        <v>29</v>
      </c>
      <c r="AX312" s="14" t="s">
        <v>80</v>
      </c>
      <c r="AY312" s="196" t="s">
        <v>189</v>
      </c>
    </row>
    <row r="313" spans="1:65" s="2" customFormat="1" ht="24.2" customHeight="1">
      <c r="A313" s="32"/>
      <c r="B313" s="155"/>
      <c r="C313" s="170" t="s">
        <v>265</v>
      </c>
      <c r="D313" s="170" t="s">
        <v>226</v>
      </c>
      <c r="E313" s="171" t="s">
        <v>1904</v>
      </c>
      <c r="F313" s="172" t="s">
        <v>1905</v>
      </c>
      <c r="G313" s="173" t="s">
        <v>373</v>
      </c>
      <c r="H313" s="174">
        <v>4.3609999999999998</v>
      </c>
      <c r="I313" s="175"/>
      <c r="J313" s="176">
        <f>ROUND(I313*H313,2)</f>
        <v>0</v>
      </c>
      <c r="K313" s="177"/>
      <c r="L313" s="178"/>
      <c r="M313" s="179" t="s">
        <v>1</v>
      </c>
      <c r="N313" s="180" t="s">
        <v>39</v>
      </c>
      <c r="O313" s="61"/>
      <c r="P313" s="166">
        <f>O313*H313</f>
        <v>0</v>
      </c>
      <c r="Q313" s="166">
        <v>3.0000000000000001E-3</v>
      </c>
      <c r="R313" s="166">
        <f>Q313*H313</f>
        <v>1.3082999999999999E-2</v>
      </c>
      <c r="S313" s="166">
        <v>0</v>
      </c>
      <c r="T313" s="167">
        <f>S313*H313</f>
        <v>0</v>
      </c>
      <c r="U313" s="32"/>
      <c r="V313" s="32"/>
      <c r="W313" s="32"/>
      <c r="X313" s="32"/>
      <c r="Y313" s="32"/>
      <c r="Z313" s="32"/>
      <c r="AA313" s="32"/>
      <c r="AB313" s="32"/>
      <c r="AC313" s="32"/>
      <c r="AD313" s="32"/>
      <c r="AE313" s="32"/>
      <c r="AR313" s="168" t="s">
        <v>247</v>
      </c>
      <c r="AT313" s="168" t="s">
        <v>226</v>
      </c>
      <c r="AU313" s="168" t="s">
        <v>86</v>
      </c>
      <c r="AY313" s="17" t="s">
        <v>189</v>
      </c>
      <c r="BE313" s="169">
        <f>IF(N313="základná",J313,0)</f>
        <v>0</v>
      </c>
      <c r="BF313" s="169">
        <f>IF(N313="znížená",J313,0)</f>
        <v>0</v>
      </c>
      <c r="BG313" s="169">
        <f>IF(N313="zákl. prenesená",J313,0)</f>
        <v>0</v>
      </c>
      <c r="BH313" s="169">
        <f>IF(N313="zníž. prenesená",J313,0)</f>
        <v>0</v>
      </c>
      <c r="BI313" s="169">
        <f>IF(N313="nulová",J313,0)</f>
        <v>0</v>
      </c>
      <c r="BJ313" s="17" t="s">
        <v>86</v>
      </c>
      <c r="BK313" s="169">
        <f>ROUND(I313*H313,2)</f>
        <v>0</v>
      </c>
      <c r="BL313" s="17" t="s">
        <v>214</v>
      </c>
      <c r="BM313" s="168" t="s">
        <v>1912</v>
      </c>
    </row>
    <row r="314" spans="1:65" s="14" customFormat="1" ht="11.25">
      <c r="B314" s="195"/>
      <c r="D314" s="188" t="s">
        <v>683</v>
      </c>
      <c r="F314" s="197" t="s">
        <v>1913</v>
      </c>
      <c r="H314" s="198">
        <v>4.3609999999999998</v>
      </c>
      <c r="I314" s="199"/>
      <c r="L314" s="195"/>
      <c r="M314" s="200"/>
      <c r="N314" s="201"/>
      <c r="O314" s="201"/>
      <c r="P314" s="201"/>
      <c r="Q314" s="201"/>
      <c r="R314" s="201"/>
      <c r="S314" s="201"/>
      <c r="T314" s="202"/>
      <c r="AT314" s="196" t="s">
        <v>683</v>
      </c>
      <c r="AU314" s="196" t="s">
        <v>86</v>
      </c>
      <c r="AV314" s="14" t="s">
        <v>86</v>
      </c>
      <c r="AW314" s="14" t="s">
        <v>3</v>
      </c>
      <c r="AX314" s="14" t="s">
        <v>80</v>
      </c>
      <c r="AY314" s="196" t="s">
        <v>189</v>
      </c>
    </row>
    <row r="315" spans="1:65" s="2" customFormat="1" ht="16.5" customHeight="1">
      <c r="A315" s="32"/>
      <c r="B315" s="155"/>
      <c r="C315" s="156" t="s">
        <v>339</v>
      </c>
      <c r="D315" s="156" t="s">
        <v>191</v>
      </c>
      <c r="E315" s="157" t="s">
        <v>1914</v>
      </c>
      <c r="F315" s="158" t="s">
        <v>1915</v>
      </c>
      <c r="G315" s="159" t="s">
        <v>243</v>
      </c>
      <c r="H315" s="160">
        <v>197.59</v>
      </c>
      <c r="I315" s="161"/>
      <c r="J315" s="162">
        <f>ROUND(I315*H315,2)</f>
        <v>0</v>
      </c>
      <c r="K315" s="163"/>
      <c r="L315" s="33"/>
      <c r="M315" s="164" t="s">
        <v>1</v>
      </c>
      <c r="N315" s="165" t="s">
        <v>39</v>
      </c>
      <c r="O315" s="61"/>
      <c r="P315" s="166">
        <f>O315*H315</f>
        <v>0</v>
      </c>
      <c r="Q315" s="166">
        <v>4.0000000000000003E-5</v>
      </c>
      <c r="R315" s="166">
        <f>Q315*H315</f>
        <v>7.9036000000000002E-3</v>
      </c>
      <c r="S315" s="166">
        <v>0</v>
      </c>
      <c r="T315" s="167">
        <f>S315*H315</f>
        <v>0</v>
      </c>
      <c r="U315" s="32"/>
      <c r="V315" s="32"/>
      <c r="W315" s="32"/>
      <c r="X315" s="32"/>
      <c r="Y315" s="32"/>
      <c r="Z315" s="32"/>
      <c r="AA315" s="32"/>
      <c r="AB315" s="32"/>
      <c r="AC315" s="32"/>
      <c r="AD315" s="32"/>
      <c r="AE315" s="32"/>
      <c r="AR315" s="168" t="s">
        <v>214</v>
      </c>
      <c r="AT315" s="168" t="s">
        <v>191</v>
      </c>
      <c r="AU315" s="168" t="s">
        <v>86</v>
      </c>
      <c r="AY315" s="17" t="s">
        <v>189</v>
      </c>
      <c r="BE315" s="169">
        <f>IF(N315="základná",J315,0)</f>
        <v>0</v>
      </c>
      <c r="BF315" s="169">
        <f>IF(N315="znížená",J315,0)</f>
        <v>0</v>
      </c>
      <c r="BG315" s="169">
        <f>IF(N315="zákl. prenesená",J315,0)</f>
        <v>0</v>
      </c>
      <c r="BH315" s="169">
        <f>IF(N315="zníž. prenesená",J315,0)</f>
        <v>0</v>
      </c>
      <c r="BI315" s="169">
        <f>IF(N315="nulová",J315,0)</f>
        <v>0</v>
      </c>
      <c r="BJ315" s="17" t="s">
        <v>86</v>
      </c>
      <c r="BK315" s="169">
        <f>ROUND(I315*H315,2)</f>
        <v>0</v>
      </c>
      <c r="BL315" s="17" t="s">
        <v>214</v>
      </c>
      <c r="BM315" s="168" t="s">
        <v>1916</v>
      </c>
    </row>
    <row r="316" spans="1:65" s="13" customFormat="1" ht="11.25">
      <c r="B316" s="187"/>
      <c r="D316" s="188" t="s">
        <v>683</v>
      </c>
      <c r="E316" s="189" t="s">
        <v>1</v>
      </c>
      <c r="F316" s="190" t="s">
        <v>1778</v>
      </c>
      <c r="H316" s="189" t="s">
        <v>1</v>
      </c>
      <c r="I316" s="191"/>
      <c r="L316" s="187"/>
      <c r="M316" s="192"/>
      <c r="N316" s="193"/>
      <c r="O316" s="193"/>
      <c r="P316" s="193"/>
      <c r="Q316" s="193"/>
      <c r="R316" s="193"/>
      <c r="S316" s="193"/>
      <c r="T316" s="194"/>
      <c r="AT316" s="189" t="s">
        <v>683</v>
      </c>
      <c r="AU316" s="189" t="s">
        <v>86</v>
      </c>
      <c r="AV316" s="13" t="s">
        <v>80</v>
      </c>
      <c r="AW316" s="13" t="s">
        <v>29</v>
      </c>
      <c r="AX316" s="13" t="s">
        <v>73</v>
      </c>
      <c r="AY316" s="189" t="s">
        <v>189</v>
      </c>
    </row>
    <row r="317" spans="1:65" s="14" customFormat="1" ht="11.25">
      <c r="B317" s="195"/>
      <c r="D317" s="188" t="s">
        <v>683</v>
      </c>
      <c r="E317" s="196" t="s">
        <v>1</v>
      </c>
      <c r="F317" s="197" t="s">
        <v>1917</v>
      </c>
      <c r="H317" s="198">
        <v>94.61</v>
      </c>
      <c r="I317" s="199"/>
      <c r="L317" s="195"/>
      <c r="M317" s="200"/>
      <c r="N317" s="201"/>
      <c r="O317" s="201"/>
      <c r="P317" s="201"/>
      <c r="Q317" s="201"/>
      <c r="R317" s="201"/>
      <c r="S317" s="201"/>
      <c r="T317" s="202"/>
      <c r="AT317" s="196" t="s">
        <v>683</v>
      </c>
      <c r="AU317" s="196" t="s">
        <v>86</v>
      </c>
      <c r="AV317" s="14" t="s">
        <v>86</v>
      </c>
      <c r="AW317" s="14" t="s">
        <v>29</v>
      </c>
      <c r="AX317" s="14" t="s">
        <v>73</v>
      </c>
      <c r="AY317" s="196" t="s">
        <v>189</v>
      </c>
    </row>
    <row r="318" spans="1:65" s="13" customFormat="1" ht="11.25">
      <c r="B318" s="187"/>
      <c r="D318" s="188" t="s">
        <v>683</v>
      </c>
      <c r="E318" s="189" t="s">
        <v>1</v>
      </c>
      <c r="F318" s="190" t="s">
        <v>1784</v>
      </c>
      <c r="H318" s="189" t="s">
        <v>1</v>
      </c>
      <c r="I318" s="191"/>
      <c r="L318" s="187"/>
      <c r="M318" s="192"/>
      <c r="N318" s="193"/>
      <c r="O318" s="193"/>
      <c r="P318" s="193"/>
      <c r="Q318" s="193"/>
      <c r="R318" s="193"/>
      <c r="S318" s="193"/>
      <c r="T318" s="194"/>
      <c r="AT318" s="189" t="s">
        <v>683</v>
      </c>
      <c r="AU318" s="189" t="s">
        <v>86</v>
      </c>
      <c r="AV318" s="13" t="s">
        <v>80</v>
      </c>
      <c r="AW318" s="13" t="s">
        <v>29</v>
      </c>
      <c r="AX318" s="13" t="s">
        <v>73</v>
      </c>
      <c r="AY318" s="189" t="s">
        <v>189</v>
      </c>
    </row>
    <row r="319" spans="1:65" s="14" customFormat="1" ht="11.25">
      <c r="B319" s="195"/>
      <c r="D319" s="188" t="s">
        <v>683</v>
      </c>
      <c r="E319" s="196" t="s">
        <v>1</v>
      </c>
      <c r="F319" s="197" t="s">
        <v>1918</v>
      </c>
      <c r="H319" s="198">
        <v>102.98</v>
      </c>
      <c r="I319" s="199"/>
      <c r="L319" s="195"/>
      <c r="M319" s="200"/>
      <c r="N319" s="201"/>
      <c r="O319" s="201"/>
      <c r="P319" s="201"/>
      <c r="Q319" s="201"/>
      <c r="R319" s="201"/>
      <c r="S319" s="201"/>
      <c r="T319" s="202"/>
      <c r="AT319" s="196" t="s">
        <v>683</v>
      </c>
      <c r="AU319" s="196" t="s">
        <v>86</v>
      </c>
      <c r="AV319" s="14" t="s">
        <v>86</v>
      </c>
      <c r="AW319" s="14" t="s">
        <v>29</v>
      </c>
      <c r="AX319" s="14" t="s">
        <v>73</v>
      </c>
      <c r="AY319" s="196" t="s">
        <v>189</v>
      </c>
    </row>
    <row r="320" spans="1:65" s="15" customFormat="1" ht="11.25">
      <c r="B320" s="206"/>
      <c r="D320" s="188" t="s">
        <v>683</v>
      </c>
      <c r="E320" s="207" t="s">
        <v>1</v>
      </c>
      <c r="F320" s="208" t="s">
        <v>824</v>
      </c>
      <c r="H320" s="209">
        <v>197.59</v>
      </c>
      <c r="I320" s="210"/>
      <c r="L320" s="206"/>
      <c r="M320" s="211"/>
      <c r="N320" s="212"/>
      <c r="O320" s="212"/>
      <c r="P320" s="212"/>
      <c r="Q320" s="212"/>
      <c r="R320" s="212"/>
      <c r="S320" s="212"/>
      <c r="T320" s="213"/>
      <c r="AT320" s="207" t="s">
        <v>683</v>
      </c>
      <c r="AU320" s="207" t="s">
        <v>86</v>
      </c>
      <c r="AV320" s="15" t="s">
        <v>130</v>
      </c>
      <c r="AW320" s="15" t="s">
        <v>29</v>
      </c>
      <c r="AX320" s="15" t="s">
        <v>80</v>
      </c>
      <c r="AY320" s="207" t="s">
        <v>189</v>
      </c>
    </row>
    <row r="321" spans="1:65" s="2" customFormat="1" ht="24.2" customHeight="1">
      <c r="A321" s="32"/>
      <c r="B321" s="155"/>
      <c r="C321" s="170" t="s">
        <v>268</v>
      </c>
      <c r="D321" s="170" t="s">
        <v>226</v>
      </c>
      <c r="E321" s="171" t="s">
        <v>1919</v>
      </c>
      <c r="F321" s="172" t="s">
        <v>1920</v>
      </c>
      <c r="G321" s="173" t="s">
        <v>243</v>
      </c>
      <c r="H321" s="174">
        <v>199.566</v>
      </c>
      <c r="I321" s="175"/>
      <c r="J321" s="176">
        <f>ROUND(I321*H321,2)</f>
        <v>0</v>
      </c>
      <c r="K321" s="177"/>
      <c r="L321" s="178"/>
      <c r="M321" s="179" t="s">
        <v>1</v>
      </c>
      <c r="N321" s="180" t="s">
        <v>39</v>
      </c>
      <c r="O321" s="61"/>
      <c r="P321" s="166">
        <f>O321*H321</f>
        <v>0</v>
      </c>
      <c r="Q321" s="166">
        <v>1.6299999999999999E-3</v>
      </c>
      <c r="R321" s="166">
        <f>Q321*H321</f>
        <v>0.32529258</v>
      </c>
      <c r="S321" s="166">
        <v>0</v>
      </c>
      <c r="T321" s="167">
        <f>S321*H321</f>
        <v>0</v>
      </c>
      <c r="U321" s="32"/>
      <c r="V321" s="32"/>
      <c r="W321" s="32"/>
      <c r="X321" s="32"/>
      <c r="Y321" s="32"/>
      <c r="Z321" s="32"/>
      <c r="AA321" s="32"/>
      <c r="AB321" s="32"/>
      <c r="AC321" s="32"/>
      <c r="AD321" s="32"/>
      <c r="AE321" s="32"/>
      <c r="AR321" s="168" t="s">
        <v>247</v>
      </c>
      <c r="AT321" s="168" t="s">
        <v>226</v>
      </c>
      <c r="AU321" s="168" t="s">
        <v>86</v>
      </c>
      <c r="AY321" s="17" t="s">
        <v>189</v>
      </c>
      <c r="BE321" s="169">
        <f>IF(N321="základná",J321,0)</f>
        <v>0</v>
      </c>
      <c r="BF321" s="169">
        <f>IF(N321="znížená",J321,0)</f>
        <v>0</v>
      </c>
      <c r="BG321" s="169">
        <f>IF(N321="zákl. prenesená",J321,0)</f>
        <v>0</v>
      </c>
      <c r="BH321" s="169">
        <f>IF(N321="zníž. prenesená",J321,0)</f>
        <v>0</v>
      </c>
      <c r="BI321" s="169">
        <f>IF(N321="nulová",J321,0)</f>
        <v>0</v>
      </c>
      <c r="BJ321" s="17" t="s">
        <v>86</v>
      </c>
      <c r="BK321" s="169">
        <f>ROUND(I321*H321,2)</f>
        <v>0</v>
      </c>
      <c r="BL321" s="17" t="s">
        <v>214</v>
      </c>
      <c r="BM321" s="168" t="s">
        <v>1921</v>
      </c>
    </row>
    <row r="322" spans="1:65" s="14" customFormat="1" ht="11.25">
      <c r="B322" s="195"/>
      <c r="D322" s="188" t="s">
        <v>683</v>
      </c>
      <c r="F322" s="197" t="s">
        <v>1922</v>
      </c>
      <c r="H322" s="198">
        <v>199.566</v>
      </c>
      <c r="I322" s="199"/>
      <c r="L322" s="195"/>
      <c r="M322" s="200"/>
      <c r="N322" s="201"/>
      <c r="O322" s="201"/>
      <c r="P322" s="201"/>
      <c r="Q322" s="201"/>
      <c r="R322" s="201"/>
      <c r="S322" s="201"/>
      <c r="T322" s="202"/>
      <c r="AT322" s="196" t="s">
        <v>683</v>
      </c>
      <c r="AU322" s="196" t="s">
        <v>86</v>
      </c>
      <c r="AV322" s="14" t="s">
        <v>86</v>
      </c>
      <c r="AW322" s="14" t="s">
        <v>3</v>
      </c>
      <c r="AX322" s="14" t="s">
        <v>80</v>
      </c>
      <c r="AY322" s="196" t="s">
        <v>189</v>
      </c>
    </row>
    <row r="323" spans="1:65" s="2" customFormat="1" ht="16.5" customHeight="1">
      <c r="A323" s="32"/>
      <c r="B323" s="155"/>
      <c r="C323" s="156" t="s">
        <v>346</v>
      </c>
      <c r="D323" s="156" t="s">
        <v>191</v>
      </c>
      <c r="E323" s="157" t="s">
        <v>1923</v>
      </c>
      <c r="F323" s="158" t="s">
        <v>1924</v>
      </c>
      <c r="G323" s="159" t="s">
        <v>243</v>
      </c>
      <c r="H323" s="160">
        <v>197.59</v>
      </c>
      <c r="I323" s="161"/>
      <c r="J323" s="162">
        <f>ROUND(I323*H323,2)</f>
        <v>0</v>
      </c>
      <c r="K323" s="163"/>
      <c r="L323" s="33"/>
      <c r="M323" s="164" t="s">
        <v>1</v>
      </c>
      <c r="N323" s="165" t="s">
        <v>39</v>
      </c>
      <c r="O323" s="61"/>
      <c r="P323" s="166">
        <f>O323*H323</f>
        <v>0</v>
      </c>
      <c r="Q323" s="166">
        <v>4.5000000000000003E-5</v>
      </c>
      <c r="R323" s="166">
        <f>Q323*H323</f>
        <v>8.8915500000000015E-3</v>
      </c>
      <c r="S323" s="166">
        <v>0</v>
      </c>
      <c r="T323" s="167">
        <f>S323*H323</f>
        <v>0</v>
      </c>
      <c r="U323" s="32"/>
      <c r="V323" s="32"/>
      <c r="W323" s="32"/>
      <c r="X323" s="32"/>
      <c r="Y323" s="32"/>
      <c r="Z323" s="32"/>
      <c r="AA323" s="32"/>
      <c r="AB323" s="32"/>
      <c r="AC323" s="32"/>
      <c r="AD323" s="32"/>
      <c r="AE323" s="32"/>
      <c r="AR323" s="168" t="s">
        <v>214</v>
      </c>
      <c r="AT323" s="168" t="s">
        <v>191</v>
      </c>
      <c r="AU323" s="168" t="s">
        <v>86</v>
      </c>
      <c r="AY323" s="17" t="s">
        <v>189</v>
      </c>
      <c r="BE323" s="169">
        <f>IF(N323="základná",J323,0)</f>
        <v>0</v>
      </c>
      <c r="BF323" s="169">
        <f>IF(N323="znížená",J323,0)</f>
        <v>0</v>
      </c>
      <c r="BG323" s="169">
        <f>IF(N323="zákl. prenesená",J323,0)</f>
        <v>0</v>
      </c>
      <c r="BH323" s="169">
        <f>IF(N323="zníž. prenesená",J323,0)</f>
        <v>0</v>
      </c>
      <c r="BI323" s="169">
        <f>IF(N323="nulová",J323,0)</f>
        <v>0</v>
      </c>
      <c r="BJ323" s="17" t="s">
        <v>86</v>
      </c>
      <c r="BK323" s="169">
        <f>ROUND(I323*H323,2)</f>
        <v>0</v>
      </c>
      <c r="BL323" s="17" t="s">
        <v>214</v>
      </c>
      <c r="BM323" s="168" t="s">
        <v>1925</v>
      </c>
    </row>
    <row r="324" spans="1:65" s="13" customFormat="1" ht="11.25">
      <c r="B324" s="187"/>
      <c r="D324" s="188" t="s">
        <v>683</v>
      </c>
      <c r="E324" s="189" t="s">
        <v>1</v>
      </c>
      <c r="F324" s="190" t="s">
        <v>1778</v>
      </c>
      <c r="H324" s="189" t="s">
        <v>1</v>
      </c>
      <c r="I324" s="191"/>
      <c r="L324" s="187"/>
      <c r="M324" s="192"/>
      <c r="N324" s="193"/>
      <c r="O324" s="193"/>
      <c r="P324" s="193"/>
      <c r="Q324" s="193"/>
      <c r="R324" s="193"/>
      <c r="S324" s="193"/>
      <c r="T324" s="194"/>
      <c r="AT324" s="189" t="s">
        <v>683</v>
      </c>
      <c r="AU324" s="189" t="s">
        <v>86</v>
      </c>
      <c r="AV324" s="13" t="s">
        <v>80</v>
      </c>
      <c r="AW324" s="13" t="s">
        <v>29</v>
      </c>
      <c r="AX324" s="13" t="s">
        <v>73</v>
      </c>
      <c r="AY324" s="189" t="s">
        <v>189</v>
      </c>
    </row>
    <row r="325" spans="1:65" s="14" customFormat="1" ht="11.25">
      <c r="B325" s="195"/>
      <c r="D325" s="188" t="s">
        <v>683</v>
      </c>
      <c r="E325" s="196" t="s">
        <v>1</v>
      </c>
      <c r="F325" s="197" t="s">
        <v>1917</v>
      </c>
      <c r="H325" s="198">
        <v>94.61</v>
      </c>
      <c r="I325" s="199"/>
      <c r="L325" s="195"/>
      <c r="M325" s="200"/>
      <c r="N325" s="201"/>
      <c r="O325" s="201"/>
      <c r="P325" s="201"/>
      <c r="Q325" s="201"/>
      <c r="R325" s="201"/>
      <c r="S325" s="201"/>
      <c r="T325" s="202"/>
      <c r="AT325" s="196" t="s">
        <v>683</v>
      </c>
      <c r="AU325" s="196" t="s">
        <v>86</v>
      </c>
      <c r="AV325" s="14" t="s">
        <v>86</v>
      </c>
      <c r="AW325" s="14" t="s">
        <v>29</v>
      </c>
      <c r="AX325" s="14" t="s">
        <v>73</v>
      </c>
      <c r="AY325" s="196" t="s">
        <v>189</v>
      </c>
    </row>
    <row r="326" spans="1:65" s="13" customFormat="1" ht="11.25">
      <c r="B326" s="187"/>
      <c r="D326" s="188" t="s">
        <v>683</v>
      </c>
      <c r="E326" s="189" t="s">
        <v>1</v>
      </c>
      <c r="F326" s="190" t="s">
        <v>1784</v>
      </c>
      <c r="H326" s="189" t="s">
        <v>1</v>
      </c>
      <c r="I326" s="191"/>
      <c r="L326" s="187"/>
      <c r="M326" s="192"/>
      <c r="N326" s="193"/>
      <c r="O326" s="193"/>
      <c r="P326" s="193"/>
      <c r="Q326" s="193"/>
      <c r="R326" s="193"/>
      <c r="S326" s="193"/>
      <c r="T326" s="194"/>
      <c r="AT326" s="189" t="s">
        <v>683</v>
      </c>
      <c r="AU326" s="189" t="s">
        <v>86</v>
      </c>
      <c r="AV326" s="13" t="s">
        <v>80</v>
      </c>
      <c r="AW326" s="13" t="s">
        <v>29</v>
      </c>
      <c r="AX326" s="13" t="s">
        <v>73</v>
      </c>
      <c r="AY326" s="189" t="s">
        <v>189</v>
      </c>
    </row>
    <row r="327" spans="1:65" s="14" customFormat="1" ht="11.25">
      <c r="B327" s="195"/>
      <c r="D327" s="188" t="s">
        <v>683</v>
      </c>
      <c r="E327" s="196" t="s">
        <v>1</v>
      </c>
      <c r="F327" s="197" t="s">
        <v>1918</v>
      </c>
      <c r="H327" s="198">
        <v>102.98</v>
      </c>
      <c r="I327" s="199"/>
      <c r="L327" s="195"/>
      <c r="M327" s="200"/>
      <c r="N327" s="201"/>
      <c r="O327" s="201"/>
      <c r="P327" s="201"/>
      <c r="Q327" s="201"/>
      <c r="R327" s="201"/>
      <c r="S327" s="201"/>
      <c r="T327" s="202"/>
      <c r="AT327" s="196" t="s">
        <v>683</v>
      </c>
      <c r="AU327" s="196" t="s">
        <v>86</v>
      </c>
      <c r="AV327" s="14" t="s">
        <v>86</v>
      </c>
      <c r="AW327" s="14" t="s">
        <v>29</v>
      </c>
      <c r="AX327" s="14" t="s">
        <v>73</v>
      </c>
      <c r="AY327" s="196" t="s">
        <v>189</v>
      </c>
    </row>
    <row r="328" spans="1:65" s="15" customFormat="1" ht="11.25">
      <c r="B328" s="206"/>
      <c r="D328" s="188" t="s">
        <v>683</v>
      </c>
      <c r="E328" s="207" t="s">
        <v>1</v>
      </c>
      <c r="F328" s="208" t="s">
        <v>824</v>
      </c>
      <c r="H328" s="209">
        <v>197.59</v>
      </c>
      <c r="I328" s="210"/>
      <c r="L328" s="206"/>
      <c r="M328" s="211"/>
      <c r="N328" s="212"/>
      <c r="O328" s="212"/>
      <c r="P328" s="212"/>
      <c r="Q328" s="212"/>
      <c r="R328" s="212"/>
      <c r="S328" s="212"/>
      <c r="T328" s="213"/>
      <c r="AT328" s="207" t="s">
        <v>683</v>
      </c>
      <c r="AU328" s="207" t="s">
        <v>86</v>
      </c>
      <c r="AV328" s="15" t="s">
        <v>130</v>
      </c>
      <c r="AW328" s="15" t="s">
        <v>29</v>
      </c>
      <c r="AX328" s="15" t="s">
        <v>80</v>
      </c>
      <c r="AY328" s="207" t="s">
        <v>189</v>
      </c>
    </row>
    <row r="329" spans="1:65" s="2" customFormat="1" ht="24.2" customHeight="1">
      <c r="A329" s="32"/>
      <c r="B329" s="155"/>
      <c r="C329" s="170" t="s">
        <v>272</v>
      </c>
      <c r="D329" s="170" t="s">
        <v>226</v>
      </c>
      <c r="E329" s="171" t="s">
        <v>1904</v>
      </c>
      <c r="F329" s="172" t="s">
        <v>1905</v>
      </c>
      <c r="G329" s="173" t="s">
        <v>373</v>
      </c>
      <c r="H329" s="174">
        <v>20.154</v>
      </c>
      <c r="I329" s="175"/>
      <c r="J329" s="176">
        <f>ROUND(I329*H329,2)</f>
        <v>0</v>
      </c>
      <c r="K329" s="177"/>
      <c r="L329" s="178"/>
      <c r="M329" s="179" t="s">
        <v>1</v>
      </c>
      <c r="N329" s="180" t="s">
        <v>39</v>
      </c>
      <c r="O329" s="61"/>
      <c r="P329" s="166">
        <f>O329*H329</f>
        <v>0</v>
      </c>
      <c r="Q329" s="166">
        <v>3.0000000000000001E-3</v>
      </c>
      <c r="R329" s="166">
        <f>Q329*H329</f>
        <v>6.0462000000000002E-2</v>
      </c>
      <c r="S329" s="166">
        <v>0</v>
      </c>
      <c r="T329" s="167">
        <f>S329*H329</f>
        <v>0</v>
      </c>
      <c r="U329" s="32"/>
      <c r="V329" s="32"/>
      <c r="W329" s="32"/>
      <c r="X329" s="32"/>
      <c r="Y329" s="32"/>
      <c r="Z329" s="32"/>
      <c r="AA329" s="32"/>
      <c r="AB329" s="32"/>
      <c r="AC329" s="32"/>
      <c r="AD329" s="32"/>
      <c r="AE329" s="32"/>
      <c r="AR329" s="168" t="s">
        <v>247</v>
      </c>
      <c r="AT329" s="168" t="s">
        <v>226</v>
      </c>
      <c r="AU329" s="168" t="s">
        <v>86</v>
      </c>
      <c r="AY329" s="17" t="s">
        <v>189</v>
      </c>
      <c r="BE329" s="169">
        <f>IF(N329="základná",J329,0)</f>
        <v>0</v>
      </c>
      <c r="BF329" s="169">
        <f>IF(N329="znížená",J329,0)</f>
        <v>0</v>
      </c>
      <c r="BG329" s="169">
        <f>IF(N329="zákl. prenesená",J329,0)</f>
        <v>0</v>
      </c>
      <c r="BH329" s="169">
        <f>IF(N329="zníž. prenesená",J329,0)</f>
        <v>0</v>
      </c>
      <c r="BI329" s="169">
        <f>IF(N329="nulová",J329,0)</f>
        <v>0</v>
      </c>
      <c r="BJ329" s="17" t="s">
        <v>86</v>
      </c>
      <c r="BK329" s="169">
        <f>ROUND(I329*H329,2)</f>
        <v>0</v>
      </c>
      <c r="BL329" s="17" t="s">
        <v>214</v>
      </c>
      <c r="BM329" s="168" t="s">
        <v>1926</v>
      </c>
    </row>
    <row r="330" spans="1:65" s="14" customFormat="1" ht="11.25">
      <c r="B330" s="195"/>
      <c r="D330" s="188" t="s">
        <v>683</v>
      </c>
      <c r="F330" s="197" t="s">
        <v>1927</v>
      </c>
      <c r="H330" s="198">
        <v>20.154</v>
      </c>
      <c r="I330" s="199"/>
      <c r="L330" s="195"/>
      <c r="M330" s="200"/>
      <c r="N330" s="201"/>
      <c r="O330" s="201"/>
      <c r="P330" s="201"/>
      <c r="Q330" s="201"/>
      <c r="R330" s="201"/>
      <c r="S330" s="201"/>
      <c r="T330" s="202"/>
      <c r="AT330" s="196" t="s">
        <v>683</v>
      </c>
      <c r="AU330" s="196" t="s">
        <v>86</v>
      </c>
      <c r="AV330" s="14" t="s">
        <v>86</v>
      </c>
      <c r="AW330" s="14" t="s">
        <v>3</v>
      </c>
      <c r="AX330" s="14" t="s">
        <v>80</v>
      </c>
      <c r="AY330" s="196" t="s">
        <v>189</v>
      </c>
    </row>
    <row r="331" spans="1:65" s="2" customFormat="1" ht="16.5" customHeight="1">
      <c r="A331" s="32"/>
      <c r="B331" s="155"/>
      <c r="C331" s="156" t="s">
        <v>355</v>
      </c>
      <c r="D331" s="156" t="s">
        <v>191</v>
      </c>
      <c r="E331" s="157" t="s">
        <v>1928</v>
      </c>
      <c r="F331" s="158" t="s">
        <v>1929</v>
      </c>
      <c r="G331" s="159" t="s">
        <v>243</v>
      </c>
      <c r="H331" s="160">
        <v>27.06</v>
      </c>
      <c r="I331" s="161"/>
      <c r="J331" s="162">
        <f>ROUND(I331*H331,2)</f>
        <v>0</v>
      </c>
      <c r="K331" s="163"/>
      <c r="L331" s="33"/>
      <c r="M331" s="164" t="s">
        <v>1</v>
      </c>
      <c r="N331" s="165" t="s">
        <v>39</v>
      </c>
      <c r="O331" s="61"/>
      <c r="P331" s="166">
        <f>O331*H331</f>
        <v>0</v>
      </c>
      <c r="Q331" s="166">
        <v>4.5000000000000003E-5</v>
      </c>
      <c r="R331" s="166">
        <f>Q331*H331</f>
        <v>1.2176999999999999E-3</v>
      </c>
      <c r="S331" s="166">
        <v>0</v>
      </c>
      <c r="T331" s="167">
        <f>S331*H331</f>
        <v>0</v>
      </c>
      <c r="U331" s="32"/>
      <c r="V331" s="32"/>
      <c r="W331" s="32"/>
      <c r="X331" s="32"/>
      <c r="Y331" s="32"/>
      <c r="Z331" s="32"/>
      <c r="AA331" s="32"/>
      <c r="AB331" s="32"/>
      <c r="AC331" s="32"/>
      <c r="AD331" s="32"/>
      <c r="AE331" s="32"/>
      <c r="AR331" s="168" t="s">
        <v>214</v>
      </c>
      <c r="AT331" s="168" t="s">
        <v>191</v>
      </c>
      <c r="AU331" s="168" t="s">
        <v>86</v>
      </c>
      <c r="AY331" s="17" t="s">
        <v>189</v>
      </c>
      <c r="BE331" s="169">
        <f>IF(N331="základná",J331,0)</f>
        <v>0</v>
      </c>
      <c r="BF331" s="169">
        <f>IF(N331="znížená",J331,0)</f>
        <v>0</v>
      </c>
      <c r="BG331" s="169">
        <f>IF(N331="zákl. prenesená",J331,0)</f>
        <v>0</v>
      </c>
      <c r="BH331" s="169">
        <f>IF(N331="zníž. prenesená",J331,0)</f>
        <v>0</v>
      </c>
      <c r="BI331" s="169">
        <f>IF(N331="nulová",J331,0)</f>
        <v>0</v>
      </c>
      <c r="BJ331" s="17" t="s">
        <v>86</v>
      </c>
      <c r="BK331" s="169">
        <f>ROUND(I331*H331,2)</f>
        <v>0</v>
      </c>
      <c r="BL331" s="17" t="s">
        <v>214</v>
      </c>
      <c r="BM331" s="168" t="s">
        <v>1930</v>
      </c>
    </row>
    <row r="332" spans="1:65" s="13" customFormat="1" ht="11.25">
      <c r="B332" s="187"/>
      <c r="D332" s="188" t="s">
        <v>683</v>
      </c>
      <c r="E332" s="189" t="s">
        <v>1</v>
      </c>
      <c r="F332" s="190" t="s">
        <v>1782</v>
      </c>
      <c r="H332" s="189" t="s">
        <v>1</v>
      </c>
      <c r="I332" s="191"/>
      <c r="L332" s="187"/>
      <c r="M332" s="192"/>
      <c r="N332" s="193"/>
      <c r="O332" s="193"/>
      <c r="P332" s="193"/>
      <c r="Q332" s="193"/>
      <c r="R332" s="193"/>
      <c r="S332" s="193"/>
      <c r="T332" s="194"/>
      <c r="AT332" s="189" t="s">
        <v>683</v>
      </c>
      <c r="AU332" s="189" t="s">
        <v>86</v>
      </c>
      <c r="AV332" s="13" t="s">
        <v>80</v>
      </c>
      <c r="AW332" s="13" t="s">
        <v>29</v>
      </c>
      <c r="AX332" s="13" t="s">
        <v>73</v>
      </c>
      <c r="AY332" s="189" t="s">
        <v>189</v>
      </c>
    </row>
    <row r="333" spans="1:65" s="14" customFormat="1" ht="11.25">
      <c r="B333" s="195"/>
      <c r="D333" s="188" t="s">
        <v>683</v>
      </c>
      <c r="E333" s="196" t="s">
        <v>1</v>
      </c>
      <c r="F333" s="197" t="s">
        <v>1931</v>
      </c>
      <c r="H333" s="198">
        <v>16.57</v>
      </c>
      <c r="I333" s="199"/>
      <c r="L333" s="195"/>
      <c r="M333" s="200"/>
      <c r="N333" s="201"/>
      <c r="O333" s="201"/>
      <c r="P333" s="201"/>
      <c r="Q333" s="201"/>
      <c r="R333" s="201"/>
      <c r="S333" s="201"/>
      <c r="T333" s="202"/>
      <c r="AT333" s="196" t="s">
        <v>683</v>
      </c>
      <c r="AU333" s="196" t="s">
        <v>86</v>
      </c>
      <c r="AV333" s="14" t="s">
        <v>86</v>
      </c>
      <c r="AW333" s="14" t="s">
        <v>29</v>
      </c>
      <c r="AX333" s="14" t="s">
        <v>73</v>
      </c>
      <c r="AY333" s="196" t="s">
        <v>189</v>
      </c>
    </row>
    <row r="334" spans="1:65" s="13" customFormat="1" ht="11.25">
      <c r="B334" s="187"/>
      <c r="D334" s="188" t="s">
        <v>683</v>
      </c>
      <c r="E334" s="189" t="s">
        <v>1</v>
      </c>
      <c r="F334" s="190" t="s">
        <v>1788</v>
      </c>
      <c r="H334" s="189" t="s">
        <v>1</v>
      </c>
      <c r="I334" s="191"/>
      <c r="L334" s="187"/>
      <c r="M334" s="192"/>
      <c r="N334" s="193"/>
      <c r="O334" s="193"/>
      <c r="P334" s="193"/>
      <c r="Q334" s="193"/>
      <c r="R334" s="193"/>
      <c r="S334" s="193"/>
      <c r="T334" s="194"/>
      <c r="AT334" s="189" t="s">
        <v>683</v>
      </c>
      <c r="AU334" s="189" t="s">
        <v>86</v>
      </c>
      <c r="AV334" s="13" t="s">
        <v>80</v>
      </c>
      <c r="AW334" s="13" t="s">
        <v>29</v>
      </c>
      <c r="AX334" s="13" t="s">
        <v>73</v>
      </c>
      <c r="AY334" s="189" t="s">
        <v>189</v>
      </c>
    </row>
    <row r="335" spans="1:65" s="14" customFormat="1" ht="11.25">
      <c r="B335" s="195"/>
      <c r="D335" s="188" t="s">
        <v>683</v>
      </c>
      <c r="E335" s="196" t="s">
        <v>1</v>
      </c>
      <c r="F335" s="197" t="s">
        <v>1932</v>
      </c>
      <c r="H335" s="198">
        <v>10.49</v>
      </c>
      <c r="I335" s="199"/>
      <c r="L335" s="195"/>
      <c r="M335" s="200"/>
      <c r="N335" s="201"/>
      <c r="O335" s="201"/>
      <c r="P335" s="201"/>
      <c r="Q335" s="201"/>
      <c r="R335" s="201"/>
      <c r="S335" s="201"/>
      <c r="T335" s="202"/>
      <c r="AT335" s="196" t="s">
        <v>683</v>
      </c>
      <c r="AU335" s="196" t="s">
        <v>86</v>
      </c>
      <c r="AV335" s="14" t="s">
        <v>86</v>
      </c>
      <c r="AW335" s="14" t="s">
        <v>29</v>
      </c>
      <c r="AX335" s="14" t="s">
        <v>73</v>
      </c>
      <c r="AY335" s="196" t="s">
        <v>189</v>
      </c>
    </row>
    <row r="336" spans="1:65" s="15" customFormat="1" ht="11.25">
      <c r="B336" s="206"/>
      <c r="D336" s="188" t="s">
        <v>683</v>
      </c>
      <c r="E336" s="207" t="s">
        <v>1</v>
      </c>
      <c r="F336" s="208" t="s">
        <v>824</v>
      </c>
      <c r="H336" s="209">
        <v>27.06</v>
      </c>
      <c r="I336" s="210"/>
      <c r="L336" s="206"/>
      <c r="M336" s="211"/>
      <c r="N336" s="212"/>
      <c r="O336" s="212"/>
      <c r="P336" s="212"/>
      <c r="Q336" s="212"/>
      <c r="R336" s="212"/>
      <c r="S336" s="212"/>
      <c r="T336" s="213"/>
      <c r="AT336" s="207" t="s">
        <v>683</v>
      </c>
      <c r="AU336" s="207" t="s">
        <v>86</v>
      </c>
      <c r="AV336" s="15" t="s">
        <v>130</v>
      </c>
      <c r="AW336" s="15" t="s">
        <v>29</v>
      </c>
      <c r="AX336" s="15" t="s">
        <v>80</v>
      </c>
      <c r="AY336" s="207" t="s">
        <v>189</v>
      </c>
    </row>
    <row r="337" spans="1:65" s="2" customFormat="1" ht="16.5" customHeight="1">
      <c r="A337" s="32"/>
      <c r="B337" s="155"/>
      <c r="C337" s="170" t="s">
        <v>275</v>
      </c>
      <c r="D337" s="170" t="s">
        <v>226</v>
      </c>
      <c r="E337" s="171" t="s">
        <v>1933</v>
      </c>
      <c r="F337" s="172" t="s">
        <v>1934</v>
      </c>
      <c r="G337" s="173" t="s">
        <v>373</v>
      </c>
      <c r="H337" s="174">
        <v>2.76</v>
      </c>
      <c r="I337" s="175"/>
      <c r="J337" s="176">
        <f>ROUND(I337*H337,2)</f>
        <v>0</v>
      </c>
      <c r="K337" s="177"/>
      <c r="L337" s="178"/>
      <c r="M337" s="179" t="s">
        <v>1</v>
      </c>
      <c r="N337" s="180" t="s">
        <v>39</v>
      </c>
      <c r="O337" s="61"/>
      <c r="P337" s="166">
        <f>O337*H337</f>
        <v>0</v>
      </c>
      <c r="Q337" s="166">
        <v>4.2500000000000003E-3</v>
      </c>
      <c r="R337" s="166">
        <f>Q337*H337</f>
        <v>1.1729999999999999E-2</v>
      </c>
      <c r="S337" s="166">
        <v>0</v>
      </c>
      <c r="T337" s="167">
        <f>S337*H337</f>
        <v>0</v>
      </c>
      <c r="U337" s="32"/>
      <c r="V337" s="32"/>
      <c r="W337" s="32"/>
      <c r="X337" s="32"/>
      <c r="Y337" s="32"/>
      <c r="Z337" s="32"/>
      <c r="AA337" s="32"/>
      <c r="AB337" s="32"/>
      <c r="AC337" s="32"/>
      <c r="AD337" s="32"/>
      <c r="AE337" s="32"/>
      <c r="AR337" s="168" t="s">
        <v>247</v>
      </c>
      <c r="AT337" s="168" t="s">
        <v>226</v>
      </c>
      <c r="AU337" s="168" t="s">
        <v>86</v>
      </c>
      <c r="AY337" s="17" t="s">
        <v>189</v>
      </c>
      <c r="BE337" s="169">
        <f>IF(N337="základná",J337,0)</f>
        <v>0</v>
      </c>
      <c r="BF337" s="169">
        <f>IF(N337="znížená",J337,0)</f>
        <v>0</v>
      </c>
      <c r="BG337" s="169">
        <f>IF(N337="zákl. prenesená",J337,0)</f>
        <v>0</v>
      </c>
      <c r="BH337" s="169">
        <f>IF(N337="zníž. prenesená",J337,0)</f>
        <v>0</v>
      </c>
      <c r="BI337" s="169">
        <f>IF(N337="nulová",J337,0)</f>
        <v>0</v>
      </c>
      <c r="BJ337" s="17" t="s">
        <v>86</v>
      </c>
      <c r="BK337" s="169">
        <f>ROUND(I337*H337,2)</f>
        <v>0</v>
      </c>
      <c r="BL337" s="17" t="s">
        <v>214</v>
      </c>
      <c r="BM337" s="168" t="s">
        <v>1935</v>
      </c>
    </row>
    <row r="338" spans="1:65" s="14" customFormat="1" ht="11.25">
      <c r="B338" s="195"/>
      <c r="D338" s="188" t="s">
        <v>683</v>
      </c>
      <c r="F338" s="197" t="s">
        <v>1936</v>
      </c>
      <c r="H338" s="198">
        <v>2.76</v>
      </c>
      <c r="I338" s="199"/>
      <c r="L338" s="195"/>
      <c r="M338" s="200"/>
      <c r="N338" s="201"/>
      <c r="O338" s="201"/>
      <c r="P338" s="201"/>
      <c r="Q338" s="201"/>
      <c r="R338" s="201"/>
      <c r="S338" s="201"/>
      <c r="T338" s="202"/>
      <c r="AT338" s="196" t="s">
        <v>683</v>
      </c>
      <c r="AU338" s="196" t="s">
        <v>86</v>
      </c>
      <c r="AV338" s="14" t="s">
        <v>86</v>
      </c>
      <c r="AW338" s="14" t="s">
        <v>3</v>
      </c>
      <c r="AX338" s="14" t="s">
        <v>80</v>
      </c>
      <c r="AY338" s="196" t="s">
        <v>189</v>
      </c>
    </row>
    <row r="339" spans="1:65" s="2" customFormat="1" ht="24.2" customHeight="1">
      <c r="A339" s="32"/>
      <c r="B339" s="155"/>
      <c r="C339" s="156" t="s">
        <v>366</v>
      </c>
      <c r="D339" s="156" t="s">
        <v>191</v>
      </c>
      <c r="E339" s="157" t="s">
        <v>1937</v>
      </c>
      <c r="F339" s="158" t="s">
        <v>1938</v>
      </c>
      <c r="G339" s="159" t="s">
        <v>373</v>
      </c>
      <c r="H339" s="160">
        <v>281.93</v>
      </c>
      <c r="I339" s="161"/>
      <c r="J339" s="162">
        <f>ROUND(I339*H339,2)</f>
        <v>0</v>
      </c>
      <c r="K339" s="163"/>
      <c r="L339" s="33"/>
      <c r="M339" s="164" t="s">
        <v>1</v>
      </c>
      <c r="N339" s="165" t="s">
        <v>39</v>
      </c>
      <c r="O339" s="61"/>
      <c r="P339" s="166">
        <f>O339*H339</f>
        <v>0</v>
      </c>
      <c r="Q339" s="166">
        <v>2.9999999999999997E-4</v>
      </c>
      <c r="R339" s="166">
        <f>Q339*H339</f>
        <v>8.4579000000000001E-2</v>
      </c>
      <c r="S339" s="166">
        <v>0</v>
      </c>
      <c r="T339" s="167">
        <f>S339*H339</f>
        <v>0</v>
      </c>
      <c r="U339" s="32"/>
      <c r="V339" s="32"/>
      <c r="W339" s="32"/>
      <c r="X339" s="32"/>
      <c r="Y339" s="32"/>
      <c r="Z339" s="32"/>
      <c r="AA339" s="32"/>
      <c r="AB339" s="32"/>
      <c r="AC339" s="32"/>
      <c r="AD339" s="32"/>
      <c r="AE339" s="32"/>
      <c r="AR339" s="168" t="s">
        <v>214</v>
      </c>
      <c r="AT339" s="168" t="s">
        <v>191</v>
      </c>
      <c r="AU339" s="168" t="s">
        <v>86</v>
      </c>
      <c r="AY339" s="17" t="s">
        <v>189</v>
      </c>
      <c r="BE339" s="169">
        <f>IF(N339="základná",J339,0)</f>
        <v>0</v>
      </c>
      <c r="BF339" s="169">
        <f>IF(N339="znížená",J339,0)</f>
        <v>0</v>
      </c>
      <c r="BG339" s="169">
        <f>IF(N339="zákl. prenesená",J339,0)</f>
        <v>0</v>
      </c>
      <c r="BH339" s="169">
        <f>IF(N339="zníž. prenesená",J339,0)</f>
        <v>0</v>
      </c>
      <c r="BI339" s="169">
        <f>IF(N339="nulová",J339,0)</f>
        <v>0</v>
      </c>
      <c r="BJ339" s="17" t="s">
        <v>86</v>
      </c>
      <c r="BK339" s="169">
        <f>ROUND(I339*H339,2)</f>
        <v>0</v>
      </c>
      <c r="BL339" s="17" t="s">
        <v>214</v>
      </c>
      <c r="BM339" s="168" t="s">
        <v>1939</v>
      </c>
    </row>
    <row r="340" spans="1:65" s="13" customFormat="1" ht="11.25">
      <c r="B340" s="187"/>
      <c r="D340" s="188" t="s">
        <v>683</v>
      </c>
      <c r="E340" s="189" t="s">
        <v>1</v>
      </c>
      <c r="F340" s="190" t="s">
        <v>1778</v>
      </c>
      <c r="H340" s="189" t="s">
        <v>1</v>
      </c>
      <c r="I340" s="191"/>
      <c r="L340" s="187"/>
      <c r="M340" s="192"/>
      <c r="N340" s="193"/>
      <c r="O340" s="193"/>
      <c r="P340" s="193"/>
      <c r="Q340" s="193"/>
      <c r="R340" s="193"/>
      <c r="S340" s="193"/>
      <c r="T340" s="194"/>
      <c r="AT340" s="189" t="s">
        <v>683</v>
      </c>
      <c r="AU340" s="189" t="s">
        <v>86</v>
      </c>
      <c r="AV340" s="13" t="s">
        <v>80</v>
      </c>
      <c r="AW340" s="13" t="s">
        <v>29</v>
      </c>
      <c r="AX340" s="13" t="s">
        <v>73</v>
      </c>
      <c r="AY340" s="189" t="s">
        <v>189</v>
      </c>
    </row>
    <row r="341" spans="1:65" s="14" customFormat="1" ht="11.25">
      <c r="B341" s="195"/>
      <c r="D341" s="188" t="s">
        <v>683</v>
      </c>
      <c r="E341" s="196" t="s">
        <v>1</v>
      </c>
      <c r="F341" s="197" t="s">
        <v>1779</v>
      </c>
      <c r="H341" s="198">
        <v>137.93</v>
      </c>
      <c r="I341" s="199"/>
      <c r="L341" s="195"/>
      <c r="M341" s="200"/>
      <c r="N341" s="201"/>
      <c r="O341" s="201"/>
      <c r="P341" s="201"/>
      <c r="Q341" s="201"/>
      <c r="R341" s="201"/>
      <c r="S341" s="201"/>
      <c r="T341" s="202"/>
      <c r="AT341" s="196" t="s">
        <v>683</v>
      </c>
      <c r="AU341" s="196" t="s">
        <v>86</v>
      </c>
      <c r="AV341" s="14" t="s">
        <v>86</v>
      </c>
      <c r="AW341" s="14" t="s">
        <v>29</v>
      </c>
      <c r="AX341" s="14" t="s">
        <v>73</v>
      </c>
      <c r="AY341" s="196" t="s">
        <v>189</v>
      </c>
    </row>
    <row r="342" spans="1:65" s="13" customFormat="1" ht="11.25">
      <c r="B342" s="187"/>
      <c r="D342" s="188" t="s">
        <v>683</v>
      </c>
      <c r="E342" s="189" t="s">
        <v>1</v>
      </c>
      <c r="F342" s="190" t="s">
        <v>1805</v>
      </c>
      <c r="H342" s="189" t="s">
        <v>1</v>
      </c>
      <c r="I342" s="191"/>
      <c r="L342" s="187"/>
      <c r="M342" s="192"/>
      <c r="N342" s="193"/>
      <c r="O342" s="193"/>
      <c r="P342" s="193"/>
      <c r="Q342" s="193"/>
      <c r="R342" s="193"/>
      <c r="S342" s="193"/>
      <c r="T342" s="194"/>
      <c r="AT342" s="189" t="s">
        <v>683</v>
      </c>
      <c r="AU342" s="189" t="s">
        <v>86</v>
      </c>
      <c r="AV342" s="13" t="s">
        <v>80</v>
      </c>
      <c r="AW342" s="13" t="s">
        <v>29</v>
      </c>
      <c r="AX342" s="13" t="s">
        <v>73</v>
      </c>
      <c r="AY342" s="189" t="s">
        <v>189</v>
      </c>
    </row>
    <row r="343" spans="1:65" s="14" customFormat="1" ht="11.25">
      <c r="B343" s="195"/>
      <c r="D343" s="188" t="s">
        <v>683</v>
      </c>
      <c r="E343" s="196" t="s">
        <v>1</v>
      </c>
      <c r="F343" s="197" t="s">
        <v>1940</v>
      </c>
      <c r="H343" s="198">
        <v>4.08</v>
      </c>
      <c r="I343" s="199"/>
      <c r="L343" s="195"/>
      <c r="M343" s="200"/>
      <c r="N343" s="201"/>
      <c r="O343" s="201"/>
      <c r="P343" s="201"/>
      <c r="Q343" s="201"/>
      <c r="R343" s="201"/>
      <c r="S343" s="201"/>
      <c r="T343" s="202"/>
      <c r="AT343" s="196" t="s">
        <v>683</v>
      </c>
      <c r="AU343" s="196" t="s">
        <v>86</v>
      </c>
      <c r="AV343" s="14" t="s">
        <v>86</v>
      </c>
      <c r="AW343" s="14" t="s">
        <v>29</v>
      </c>
      <c r="AX343" s="14" t="s">
        <v>73</v>
      </c>
      <c r="AY343" s="196" t="s">
        <v>189</v>
      </c>
    </row>
    <row r="344" spans="1:65" s="13" customFormat="1" ht="11.25">
      <c r="B344" s="187"/>
      <c r="D344" s="188" t="s">
        <v>683</v>
      </c>
      <c r="E344" s="189" t="s">
        <v>1</v>
      </c>
      <c r="F344" s="190" t="s">
        <v>1784</v>
      </c>
      <c r="H344" s="189" t="s">
        <v>1</v>
      </c>
      <c r="I344" s="191"/>
      <c r="L344" s="187"/>
      <c r="M344" s="192"/>
      <c r="N344" s="193"/>
      <c r="O344" s="193"/>
      <c r="P344" s="193"/>
      <c r="Q344" s="193"/>
      <c r="R344" s="193"/>
      <c r="S344" s="193"/>
      <c r="T344" s="194"/>
      <c r="AT344" s="189" t="s">
        <v>683</v>
      </c>
      <c r="AU344" s="189" t="s">
        <v>86</v>
      </c>
      <c r="AV344" s="13" t="s">
        <v>80</v>
      </c>
      <c r="AW344" s="13" t="s">
        <v>29</v>
      </c>
      <c r="AX344" s="13" t="s">
        <v>73</v>
      </c>
      <c r="AY344" s="189" t="s">
        <v>189</v>
      </c>
    </row>
    <row r="345" spans="1:65" s="14" customFormat="1" ht="11.25">
      <c r="B345" s="195"/>
      <c r="D345" s="188" t="s">
        <v>683</v>
      </c>
      <c r="E345" s="196" t="s">
        <v>1</v>
      </c>
      <c r="F345" s="197" t="s">
        <v>1785</v>
      </c>
      <c r="H345" s="198">
        <v>139.91999999999999</v>
      </c>
      <c r="I345" s="199"/>
      <c r="L345" s="195"/>
      <c r="M345" s="200"/>
      <c r="N345" s="201"/>
      <c r="O345" s="201"/>
      <c r="P345" s="201"/>
      <c r="Q345" s="201"/>
      <c r="R345" s="201"/>
      <c r="S345" s="201"/>
      <c r="T345" s="202"/>
      <c r="AT345" s="196" t="s">
        <v>683</v>
      </c>
      <c r="AU345" s="196" t="s">
        <v>86</v>
      </c>
      <c r="AV345" s="14" t="s">
        <v>86</v>
      </c>
      <c r="AW345" s="14" t="s">
        <v>29</v>
      </c>
      <c r="AX345" s="14" t="s">
        <v>73</v>
      </c>
      <c r="AY345" s="196" t="s">
        <v>189</v>
      </c>
    </row>
    <row r="346" spans="1:65" s="15" customFormat="1" ht="11.25">
      <c r="B346" s="206"/>
      <c r="D346" s="188" t="s">
        <v>683</v>
      </c>
      <c r="E346" s="207" t="s">
        <v>1</v>
      </c>
      <c r="F346" s="208" t="s">
        <v>824</v>
      </c>
      <c r="H346" s="209">
        <v>281.93</v>
      </c>
      <c r="I346" s="210"/>
      <c r="L346" s="206"/>
      <c r="M346" s="211"/>
      <c r="N346" s="212"/>
      <c r="O346" s="212"/>
      <c r="P346" s="212"/>
      <c r="Q346" s="212"/>
      <c r="R346" s="212"/>
      <c r="S346" s="212"/>
      <c r="T346" s="213"/>
      <c r="AT346" s="207" t="s">
        <v>683</v>
      </c>
      <c r="AU346" s="207" t="s">
        <v>86</v>
      </c>
      <c r="AV346" s="15" t="s">
        <v>130</v>
      </c>
      <c r="AW346" s="15" t="s">
        <v>29</v>
      </c>
      <c r="AX346" s="15" t="s">
        <v>80</v>
      </c>
      <c r="AY346" s="207" t="s">
        <v>189</v>
      </c>
    </row>
    <row r="347" spans="1:65" s="2" customFormat="1" ht="24.2" customHeight="1">
      <c r="A347" s="32"/>
      <c r="B347" s="155"/>
      <c r="C347" s="170" t="s">
        <v>279</v>
      </c>
      <c r="D347" s="170" t="s">
        <v>226</v>
      </c>
      <c r="E347" s="171" t="s">
        <v>1904</v>
      </c>
      <c r="F347" s="172" t="s">
        <v>1905</v>
      </c>
      <c r="G347" s="173" t="s">
        <v>373</v>
      </c>
      <c r="H347" s="174">
        <v>290.38799999999998</v>
      </c>
      <c r="I347" s="175"/>
      <c r="J347" s="176">
        <f>ROUND(I347*H347,2)</f>
        <v>0</v>
      </c>
      <c r="K347" s="177"/>
      <c r="L347" s="178"/>
      <c r="M347" s="179" t="s">
        <v>1</v>
      </c>
      <c r="N347" s="180" t="s">
        <v>39</v>
      </c>
      <c r="O347" s="61"/>
      <c r="P347" s="166">
        <f>O347*H347</f>
        <v>0</v>
      </c>
      <c r="Q347" s="166">
        <v>3.0000000000000001E-3</v>
      </c>
      <c r="R347" s="166">
        <f>Q347*H347</f>
        <v>0.87116399999999994</v>
      </c>
      <c r="S347" s="166">
        <v>0</v>
      </c>
      <c r="T347" s="167">
        <f>S347*H347</f>
        <v>0</v>
      </c>
      <c r="U347" s="32"/>
      <c r="V347" s="32"/>
      <c r="W347" s="32"/>
      <c r="X347" s="32"/>
      <c r="Y347" s="32"/>
      <c r="Z347" s="32"/>
      <c r="AA347" s="32"/>
      <c r="AB347" s="32"/>
      <c r="AC347" s="32"/>
      <c r="AD347" s="32"/>
      <c r="AE347" s="32"/>
      <c r="AR347" s="168" t="s">
        <v>247</v>
      </c>
      <c r="AT347" s="168" t="s">
        <v>226</v>
      </c>
      <c r="AU347" s="168" t="s">
        <v>86</v>
      </c>
      <c r="AY347" s="17" t="s">
        <v>189</v>
      </c>
      <c r="BE347" s="169">
        <f>IF(N347="základná",J347,0)</f>
        <v>0</v>
      </c>
      <c r="BF347" s="169">
        <f>IF(N347="znížená",J347,0)</f>
        <v>0</v>
      </c>
      <c r="BG347" s="169">
        <f>IF(N347="zákl. prenesená",J347,0)</f>
        <v>0</v>
      </c>
      <c r="BH347" s="169">
        <f>IF(N347="zníž. prenesená",J347,0)</f>
        <v>0</v>
      </c>
      <c r="BI347" s="169">
        <f>IF(N347="nulová",J347,0)</f>
        <v>0</v>
      </c>
      <c r="BJ347" s="17" t="s">
        <v>86</v>
      </c>
      <c r="BK347" s="169">
        <f>ROUND(I347*H347,2)</f>
        <v>0</v>
      </c>
      <c r="BL347" s="17" t="s">
        <v>214</v>
      </c>
      <c r="BM347" s="168" t="s">
        <v>1941</v>
      </c>
    </row>
    <row r="348" spans="1:65" s="14" customFormat="1" ht="11.25">
      <c r="B348" s="195"/>
      <c r="D348" s="188" t="s">
        <v>683</v>
      </c>
      <c r="F348" s="197" t="s">
        <v>1942</v>
      </c>
      <c r="H348" s="198">
        <v>290.38799999999998</v>
      </c>
      <c r="I348" s="199"/>
      <c r="L348" s="195"/>
      <c r="M348" s="200"/>
      <c r="N348" s="201"/>
      <c r="O348" s="201"/>
      <c r="P348" s="201"/>
      <c r="Q348" s="201"/>
      <c r="R348" s="201"/>
      <c r="S348" s="201"/>
      <c r="T348" s="202"/>
      <c r="AT348" s="196" t="s">
        <v>683</v>
      </c>
      <c r="AU348" s="196" t="s">
        <v>86</v>
      </c>
      <c r="AV348" s="14" t="s">
        <v>86</v>
      </c>
      <c r="AW348" s="14" t="s">
        <v>3</v>
      </c>
      <c r="AX348" s="14" t="s">
        <v>80</v>
      </c>
      <c r="AY348" s="196" t="s">
        <v>189</v>
      </c>
    </row>
    <row r="349" spans="1:65" s="2" customFormat="1" ht="24.2" customHeight="1">
      <c r="A349" s="32"/>
      <c r="B349" s="155"/>
      <c r="C349" s="156" t="s">
        <v>375</v>
      </c>
      <c r="D349" s="156" t="s">
        <v>191</v>
      </c>
      <c r="E349" s="157" t="s">
        <v>1943</v>
      </c>
      <c r="F349" s="158" t="s">
        <v>1944</v>
      </c>
      <c r="G349" s="159" t="s">
        <v>373</v>
      </c>
      <c r="H349" s="160">
        <v>77.72</v>
      </c>
      <c r="I349" s="161"/>
      <c r="J349" s="162">
        <f>ROUND(I349*H349,2)</f>
        <v>0</v>
      </c>
      <c r="K349" s="163"/>
      <c r="L349" s="33"/>
      <c r="M349" s="164" t="s">
        <v>1</v>
      </c>
      <c r="N349" s="165" t="s">
        <v>39</v>
      </c>
      <c r="O349" s="61"/>
      <c r="P349" s="166">
        <f>O349*H349</f>
        <v>0</v>
      </c>
      <c r="Q349" s="166">
        <v>4.4999999999999999E-4</v>
      </c>
      <c r="R349" s="166">
        <f>Q349*H349</f>
        <v>3.4973999999999998E-2</v>
      </c>
      <c r="S349" s="166">
        <v>0</v>
      </c>
      <c r="T349" s="167">
        <f>S349*H349</f>
        <v>0</v>
      </c>
      <c r="U349" s="32"/>
      <c r="V349" s="32"/>
      <c r="W349" s="32"/>
      <c r="X349" s="32"/>
      <c r="Y349" s="32"/>
      <c r="Z349" s="32"/>
      <c r="AA349" s="32"/>
      <c r="AB349" s="32"/>
      <c r="AC349" s="32"/>
      <c r="AD349" s="32"/>
      <c r="AE349" s="32"/>
      <c r="AR349" s="168" t="s">
        <v>214</v>
      </c>
      <c r="AT349" s="168" t="s">
        <v>191</v>
      </c>
      <c r="AU349" s="168" t="s">
        <v>86</v>
      </c>
      <c r="AY349" s="17" t="s">
        <v>189</v>
      </c>
      <c r="BE349" s="169">
        <f>IF(N349="základná",J349,0)</f>
        <v>0</v>
      </c>
      <c r="BF349" s="169">
        <f>IF(N349="znížená",J349,0)</f>
        <v>0</v>
      </c>
      <c r="BG349" s="169">
        <f>IF(N349="zákl. prenesená",J349,0)</f>
        <v>0</v>
      </c>
      <c r="BH349" s="169">
        <f>IF(N349="zníž. prenesená",J349,0)</f>
        <v>0</v>
      </c>
      <c r="BI349" s="169">
        <f>IF(N349="nulová",J349,0)</f>
        <v>0</v>
      </c>
      <c r="BJ349" s="17" t="s">
        <v>86</v>
      </c>
      <c r="BK349" s="169">
        <f>ROUND(I349*H349,2)</f>
        <v>0</v>
      </c>
      <c r="BL349" s="17" t="s">
        <v>214</v>
      </c>
      <c r="BM349" s="168" t="s">
        <v>1945</v>
      </c>
    </row>
    <row r="350" spans="1:65" s="13" customFormat="1" ht="11.25">
      <c r="B350" s="187"/>
      <c r="D350" s="188" t="s">
        <v>683</v>
      </c>
      <c r="E350" s="189" t="s">
        <v>1</v>
      </c>
      <c r="F350" s="190" t="s">
        <v>1782</v>
      </c>
      <c r="H350" s="189" t="s">
        <v>1</v>
      </c>
      <c r="I350" s="191"/>
      <c r="L350" s="187"/>
      <c r="M350" s="192"/>
      <c r="N350" s="193"/>
      <c r="O350" s="193"/>
      <c r="P350" s="193"/>
      <c r="Q350" s="193"/>
      <c r="R350" s="193"/>
      <c r="S350" s="193"/>
      <c r="T350" s="194"/>
      <c r="AT350" s="189" t="s">
        <v>683</v>
      </c>
      <c r="AU350" s="189" t="s">
        <v>86</v>
      </c>
      <c r="AV350" s="13" t="s">
        <v>80</v>
      </c>
      <c r="AW350" s="13" t="s">
        <v>29</v>
      </c>
      <c r="AX350" s="13" t="s">
        <v>73</v>
      </c>
      <c r="AY350" s="189" t="s">
        <v>189</v>
      </c>
    </row>
    <row r="351" spans="1:65" s="14" customFormat="1" ht="11.25">
      <c r="B351" s="195"/>
      <c r="D351" s="188" t="s">
        <v>683</v>
      </c>
      <c r="E351" s="196" t="s">
        <v>1</v>
      </c>
      <c r="F351" s="197" t="s">
        <v>1783</v>
      </c>
      <c r="H351" s="198">
        <v>38.86</v>
      </c>
      <c r="I351" s="199"/>
      <c r="L351" s="195"/>
      <c r="M351" s="200"/>
      <c r="N351" s="201"/>
      <c r="O351" s="201"/>
      <c r="P351" s="201"/>
      <c r="Q351" s="201"/>
      <c r="R351" s="201"/>
      <c r="S351" s="201"/>
      <c r="T351" s="202"/>
      <c r="AT351" s="196" t="s">
        <v>683</v>
      </c>
      <c r="AU351" s="196" t="s">
        <v>86</v>
      </c>
      <c r="AV351" s="14" t="s">
        <v>86</v>
      </c>
      <c r="AW351" s="14" t="s">
        <v>29</v>
      </c>
      <c r="AX351" s="14" t="s">
        <v>73</v>
      </c>
      <c r="AY351" s="196" t="s">
        <v>189</v>
      </c>
    </row>
    <row r="352" spans="1:65" s="13" customFormat="1" ht="11.25">
      <c r="B352" s="187"/>
      <c r="D352" s="188" t="s">
        <v>683</v>
      </c>
      <c r="E352" s="189" t="s">
        <v>1</v>
      </c>
      <c r="F352" s="190" t="s">
        <v>1788</v>
      </c>
      <c r="H352" s="189" t="s">
        <v>1</v>
      </c>
      <c r="I352" s="191"/>
      <c r="L352" s="187"/>
      <c r="M352" s="192"/>
      <c r="N352" s="193"/>
      <c r="O352" s="193"/>
      <c r="P352" s="193"/>
      <c r="Q352" s="193"/>
      <c r="R352" s="193"/>
      <c r="S352" s="193"/>
      <c r="T352" s="194"/>
      <c r="AT352" s="189" t="s">
        <v>683</v>
      </c>
      <c r="AU352" s="189" t="s">
        <v>86</v>
      </c>
      <c r="AV352" s="13" t="s">
        <v>80</v>
      </c>
      <c r="AW352" s="13" t="s">
        <v>29</v>
      </c>
      <c r="AX352" s="13" t="s">
        <v>73</v>
      </c>
      <c r="AY352" s="189" t="s">
        <v>189</v>
      </c>
    </row>
    <row r="353" spans="1:65" s="14" customFormat="1" ht="11.25">
      <c r="B353" s="195"/>
      <c r="D353" s="188" t="s">
        <v>683</v>
      </c>
      <c r="E353" s="196" t="s">
        <v>1</v>
      </c>
      <c r="F353" s="197" t="s">
        <v>1783</v>
      </c>
      <c r="H353" s="198">
        <v>38.86</v>
      </c>
      <c r="I353" s="199"/>
      <c r="L353" s="195"/>
      <c r="M353" s="200"/>
      <c r="N353" s="201"/>
      <c r="O353" s="201"/>
      <c r="P353" s="201"/>
      <c r="Q353" s="201"/>
      <c r="R353" s="201"/>
      <c r="S353" s="201"/>
      <c r="T353" s="202"/>
      <c r="AT353" s="196" t="s">
        <v>683</v>
      </c>
      <c r="AU353" s="196" t="s">
        <v>86</v>
      </c>
      <c r="AV353" s="14" t="s">
        <v>86</v>
      </c>
      <c r="AW353" s="14" t="s">
        <v>29</v>
      </c>
      <c r="AX353" s="14" t="s">
        <v>73</v>
      </c>
      <c r="AY353" s="196" t="s">
        <v>189</v>
      </c>
    </row>
    <row r="354" spans="1:65" s="15" customFormat="1" ht="11.25">
      <c r="B354" s="206"/>
      <c r="D354" s="188" t="s">
        <v>683</v>
      </c>
      <c r="E354" s="207" t="s">
        <v>1</v>
      </c>
      <c r="F354" s="208" t="s">
        <v>824</v>
      </c>
      <c r="H354" s="209">
        <v>77.72</v>
      </c>
      <c r="I354" s="210"/>
      <c r="L354" s="206"/>
      <c r="M354" s="211"/>
      <c r="N354" s="212"/>
      <c r="O354" s="212"/>
      <c r="P354" s="212"/>
      <c r="Q354" s="212"/>
      <c r="R354" s="212"/>
      <c r="S354" s="212"/>
      <c r="T354" s="213"/>
      <c r="AT354" s="207" t="s">
        <v>683</v>
      </c>
      <c r="AU354" s="207" t="s">
        <v>86</v>
      </c>
      <c r="AV354" s="15" t="s">
        <v>130</v>
      </c>
      <c r="AW354" s="15" t="s">
        <v>29</v>
      </c>
      <c r="AX354" s="15" t="s">
        <v>80</v>
      </c>
      <c r="AY354" s="207" t="s">
        <v>189</v>
      </c>
    </row>
    <row r="355" spans="1:65" s="2" customFormat="1" ht="16.5" customHeight="1">
      <c r="A355" s="32"/>
      <c r="B355" s="155"/>
      <c r="C355" s="170" t="s">
        <v>282</v>
      </c>
      <c r="D355" s="170" t="s">
        <v>226</v>
      </c>
      <c r="E355" s="171" t="s">
        <v>1933</v>
      </c>
      <c r="F355" s="172" t="s">
        <v>1934</v>
      </c>
      <c r="G355" s="173" t="s">
        <v>373</v>
      </c>
      <c r="H355" s="174">
        <v>81.605999999999995</v>
      </c>
      <c r="I355" s="175"/>
      <c r="J355" s="176">
        <f>ROUND(I355*H355,2)</f>
        <v>0</v>
      </c>
      <c r="K355" s="177"/>
      <c r="L355" s="178"/>
      <c r="M355" s="179" t="s">
        <v>1</v>
      </c>
      <c r="N355" s="180" t="s">
        <v>39</v>
      </c>
      <c r="O355" s="61"/>
      <c r="P355" s="166">
        <f>O355*H355</f>
        <v>0</v>
      </c>
      <c r="Q355" s="166">
        <v>4.2500000000000003E-3</v>
      </c>
      <c r="R355" s="166">
        <f>Q355*H355</f>
        <v>0.34682550000000001</v>
      </c>
      <c r="S355" s="166">
        <v>0</v>
      </c>
      <c r="T355" s="167">
        <f>S355*H355</f>
        <v>0</v>
      </c>
      <c r="U355" s="32"/>
      <c r="V355" s="32"/>
      <c r="W355" s="32"/>
      <c r="X355" s="32"/>
      <c r="Y355" s="32"/>
      <c r="Z355" s="32"/>
      <c r="AA355" s="32"/>
      <c r="AB355" s="32"/>
      <c r="AC355" s="32"/>
      <c r="AD355" s="32"/>
      <c r="AE355" s="32"/>
      <c r="AR355" s="168" t="s">
        <v>247</v>
      </c>
      <c r="AT355" s="168" t="s">
        <v>226</v>
      </c>
      <c r="AU355" s="168" t="s">
        <v>86</v>
      </c>
      <c r="AY355" s="17" t="s">
        <v>189</v>
      </c>
      <c r="BE355" s="169">
        <f>IF(N355="základná",J355,0)</f>
        <v>0</v>
      </c>
      <c r="BF355" s="169">
        <f>IF(N355="znížená",J355,0)</f>
        <v>0</v>
      </c>
      <c r="BG355" s="169">
        <f>IF(N355="zákl. prenesená",J355,0)</f>
        <v>0</v>
      </c>
      <c r="BH355" s="169">
        <f>IF(N355="zníž. prenesená",J355,0)</f>
        <v>0</v>
      </c>
      <c r="BI355" s="169">
        <f>IF(N355="nulová",J355,0)</f>
        <v>0</v>
      </c>
      <c r="BJ355" s="17" t="s">
        <v>86</v>
      </c>
      <c r="BK355" s="169">
        <f>ROUND(I355*H355,2)</f>
        <v>0</v>
      </c>
      <c r="BL355" s="17" t="s">
        <v>214</v>
      </c>
      <c r="BM355" s="168" t="s">
        <v>1946</v>
      </c>
    </row>
    <row r="356" spans="1:65" s="14" customFormat="1" ht="11.25">
      <c r="B356" s="195"/>
      <c r="D356" s="188" t="s">
        <v>683</v>
      </c>
      <c r="F356" s="197" t="s">
        <v>1947</v>
      </c>
      <c r="H356" s="198">
        <v>81.605999999999995</v>
      </c>
      <c r="I356" s="199"/>
      <c r="L356" s="195"/>
      <c r="M356" s="200"/>
      <c r="N356" s="201"/>
      <c r="O356" s="201"/>
      <c r="P356" s="201"/>
      <c r="Q356" s="201"/>
      <c r="R356" s="201"/>
      <c r="S356" s="201"/>
      <c r="T356" s="202"/>
      <c r="AT356" s="196" t="s">
        <v>683</v>
      </c>
      <c r="AU356" s="196" t="s">
        <v>86</v>
      </c>
      <c r="AV356" s="14" t="s">
        <v>86</v>
      </c>
      <c r="AW356" s="14" t="s">
        <v>3</v>
      </c>
      <c r="AX356" s="14" t="s">
        <v>80</v>
      </c>
      <c r="AY356" s="196" t="s">
        <v>189</v>
      </c>
    </row>
    <row r="357" spans="1:65" s="2" customFormat="1" ht="24.2" customHeight="1">
      <c r="A357" s="32"/>
      <c r="B357" s="155"/>
      <c r="C357" s="156" t="s">
        <v>384</v>
      </c>
      <c r="D357" s="156" t="s">
        <v>191</v>
      </c>
      <c r="E357" s="157" t="s">
        <v>1948</v>
      </c>
      <c r="F357" s="158" t="s">
        <v>1949</v>
      </c>
      <c r="G357" s="159" t="s">
        <v>218</v>
      </c>
      <c r="H357" s="160">
        <v>1.8</v>
      </c>
      <c r="I357" s="161"/>
      <c r="J357" s="162">
        <f>ROUND(I357*H357,2)</f>
        <v>0</v>
      </c>
      <c r="K357" s="163"/>
      <c r="L357" s="33"/>
      <c r="M357" s="164" t="s">
        <v>1</v>
      </c>
      <c r="N357" s="165" t="s">
        <v>39</v>
      </c>
      <c r="O357" s="61"/>
      <c r="P357" s="166">
        <f>O357*H357</f>
        <v>0</v>
      </c>
      <c r="Q357" s="166">
        <v>0</v>
      </c>
      <c r="R357" s="166">
        <f>Q357*H357</f>
        <v>0</v>
      </c>
      <c r="S357" s="166">
        <v>0</v>
      </c>
      <c r="T357" s="167">
        <f>S357*H357</f>
        <v>0</v>
      </c>
      <c r="U357" s="32"/>
      <c r="V357" s="32"/>
      <c r="W357" s="32"/>
      <c r="X357" s="32"/>
      <c r="Y357" s="32"/>
      <c r="Z357" s="32"/>
      <c r="AA357" s="32"/>
      <c r="AB357" s="32"/>
      <c r="AC357" s="32"/>
      <c r="AD357" s="32"/>
      <c r="AE357" s="32"/>
      <c r="AR357" s="168" t="s">
        <v>214</v>
      </c>
      <c r="AT357" s="168" t="s">
        <v>191</v>
      </c>
      <c r="AU357" s="168" t="s">
        <v>86</v>
      </c>
      <c r="AY357" s="17" t="s">
        <v>189</v>
      </c>
      <c r="BE357" s="169">
        <f>IF(N357="základná",J357,0)</f>
        <v>0</v>
      </c>
      <c r="BF357" s="169">
        <f>IF(N357="znížená",J357,0)</f>
        <v>0</v>
      </c>
      <c r="BG357" s="169">
        <f>IF(N357="zákl. prenesená",J357,0)</f>
        <v>0</v>
      </c>
      <c r="BH357" s="169">
        <f>IF(N357="zníž. prenesená",J357,0)</f>
        <v>0</v>
      </c>
      <c r="BI357" s="169">
        <f>IF(N357="nulová",J357,0)</f>
        <v>0</v>
      </c>
      <c r="BJ357" s="17" t="s">
        <v>86</v>
      </c>
      <c r="BK357" s="169">
        <f>ROUND(I357*H357,2)</f>
        <v>0</v>
      </c>
      <c r="BL357" s="17" t="s">
        <v>214</v>
      </c>
      <c r="BM357" s="168" t="s">
        <v>1950</v>
      </c>
    </row>
    <row r="358" spans="1:65" s="12" customFormat="1" ht="22.9" customHeight="1">
      <c r="B358" s="142"/>
      <c r="D358" s="143" t="s">
        <v>72</v>
      </c>
      <c r="E358" s="153" t="s">
        <v>1951</v>
      </c>
      <c r="F358" s="153" t="s">
        <v>1952</v>
      </c>
      <c r="I358" s="145"/>
      <c r="J358" s="154">
        <f>BK358</f>
        <v>0</v>
      </c>
      <c r="L358" s="142"/>
      <c r="M358" s="147"/>
      <c r="N358" s="148"/>
      <c r="O358" s="148"/>
      <c r="P358" s="149">
        <f>SUM(P359:P367)</f>
        <v>0</v>
      </c>
      <c r="Q358" s="148"/>
      <c r="R358" s="149">
        <f>SUM(R359:R367)</f>
        <v>7.9608860000000004</v>
      </c>
      <c r="S358" s="148"/>
      <c r="T358" s="150">
        <f>SUM(T359:T367)</f>
        <v>0</v>
      </c>
      <c r="AR358" s="143" t="s">
        <v>86</v>
      </c>
      <c r="AT358" s="151" t="s">
        <v>72</v>
      </c>
      <c r="AU358" s="151" t="s">
        <v>80</v>
      </c>
      <c r="AY358" s="143" t="s">
        <v>189</v>
      </c>
      <c r="BK358" s="152">
        <f>SUM(BK359:BK367)</f>
        <v>0</v>
      </c>
    </row>
    <row r="359" spans="1:65" s="2" customFormat="1" ht="24.2" customHeight="1">
      <c r="A359" s="32"/>
      <c r="B359" s="155"/>
      <c r="C359" s="156" t="s">
        <v>286</v>
      </c>
      <c r="D359" s="156" t="s">
        <v>191</v>
      </c>
      <c r="E359" s="157" t="s">
        <v>1953</v>
      </c>
      <c r="F359" s="158" t="s">
        <v>1954</v>
      </c>
      <c r="G359" s="159" t="s">
        <v>373</v>
      </c>
      <c r="H359" s="160">
        <v>591.04</v>
      </c>
      <c r="I359" s="161"/>
      <c r="J359" s="162">
        <f>ROUND(I359*H359,2)</f>
        <v>0</v>
      </c>
      <c r="K359" s="163"/>
      <c r="L359" s="33"/>
      <c r="M359" s="164" t="s">
        <v>1</v>
      </c>
      <c r="N359" s="165" t="s">
        <v>39</v>
      </c>
      <c r="O359" s="61"/>
      <c r="P359" s="166">
        <f>O359*H359</f>
        <v>0</v>
      </c>
      <c r="Q359" s="166">
        <v>3.15E-3</v>
      </c>
      <c r="R359" s="166">
        <f>Q359*H359</f>
        <v>1.8617759999999999</v>
      </c>
      <c r="S359" s="166">
        <v>0</v>
      </c>
      <c r="T359" s="167">
        <f>S359*H359</f>
        <v>0</v>
      </c>
      <c r="U359" s="32"/>
      <c r="V359" s="32"/>
      <c r="W359" s="32"/>
      <c r="X359" s="32"/>
      <c r="Y359" s="32"/>
      <c r="Z359" s="32"/>
      <c r="AA359" s="32"/>
      <c r="AB359" s="32"/>
      <c r="AC359" s="32"/>
      <c r="AD359" s="32"/>
      <c r="AE359" s="32"/>
      <c r="AR359" s="168" t="s">
        <v>214</v>
      </c>
      <c r="AT359" s="168" t="s">
        <v>191</v>
      </c>
      <c r="AU359" s="168" t="s">
        <v>86</v>
      </c>
      <c r="AY359" s="17" t="s">
        <v>189</v>
      </c>
      <c r="BE359" s="169">
        <f>IF(N359="základná",J359,0)</f>
        <v>0</v>
      </c>
      <c r="BF359" s="169">
        <f>IF(N359="znížená",J359,0)</f>
        <v>0</v>
      </c>
      <c r="BG359" s="169">
        <f>IF(N359="zákl. prenesená",J359,0)</f>
        <v>0</v>
      </c>
      <c r="BH359" s="169">
        <f>IF(N359="zníž. prenesená",J359,0)</f>
        <v>0</v>
      </c>
      <c r="BI359" s="169">
        <f>IF(N359="nulová",J359,0)</f>
        <v>0</v>
      </c>
      <c r="BJ359" s="17" t="s">
        <v>86</v>
      </c>
      <c r="BK359" s="169">
        <f>ROUND(I359*H359,2)</f>
        <v>0</v>
      </c>
      <c r="BL359" s="17" t="s">
        <v>214</v>
      </c>
      <c r="BM359" s="168" t="s">
        <v>1955</v>
      </c>
    </row>
    <row r="360" spans="1:65" s="13" customFormat="1" ht="11.25">
      <c r="B360" s="187"/>
      <c r="D360" s="188" t="s">
        <v>683</v>
      </c>
      <c r="E360" s="189" t="s">
        <v>1</v>
      </c>
      <c r="F360" s="190" t="s">
        <v>1956</v>
      </c>
      <c r="H360" s="189" t="s">
        <v>1</v>
      </c>
      <c r="I360" s="191"/>
      <c r="L360" s="187"/>
      <c r="M360" s="192"/>
      <c r="N360" s="193"/>
      <c r="O360" s="193"/>
      <c r="P360" s="193"/>
      <c r="Q360" s="193"/>
      <c r="R360" s="193"/>
      <c r="S360" s="193"/>
      <c r="T360" s="194"/>
      <c r="AT360" s="189" t="s">
        <v>683</v>
      </c>
      <c r="AU360" s="189" t="s">
        <v>86</v>
      </c>
      <c r="AV360" s="13" t="s">
        <v>80</v>
      </c>
      <c r="AW360" s="13" t="s">
        <v>29</v>
      </c>
      <c r="AX360" s="13" t="s">
        <v>73</v>
      </c>
      <c r="AY360" s="189" t="s">
        <v>189</v>
      </c>
    </row>
    <row r="361" spans="1:65" s="14" customFormat="1" ht="11.25">
      <c r="B361" s="195"/>
      <c r="D361" s="188" t="s">
        <v>683</v>
      </c>
      <c r="E361" s="196" t="s">
        <v>1</v>
      </c>
      <c r="F361" s="197" t="s">
        <v>1957</v>
      </c>
      <c r="H361" s="198">
        <v>591.04</v>
      </c>
      <c r="I361" s="199"/>
      <c r="L361" s="195"/>
      <c r="M361" s="200"/>
      <c r="N361" s="201"/>
      <c r="O361" s="201"/>
      <c r="P361" s="201"/>
      <c r="Q361" s="201"/>
      <c r="R361" s="201"/>
      <c r="S361" s="201"/>
      <c r="T361" s="202"/>
      <c r="AT361" s="196" t="s">
        <v>683</v>
      </c>
      <c r="AU361" s="196" t="s">
        <v>86</v>
      </c>
      <c r="AV361" s="14" t="s">
        <v>86</v>
      </c>
      <c r="AW361" s="14" t="s">
        <v>29</v>
      </c>
      <c r="AX361" s="14" t="s">
        <v>80</v>
      </c>
      <c r="AY361" s="196" t="s">
        <v>189</v>
      </c>
    </row>
    <row r="362" spans="1:65" s="2" customFormat="1" ht="16.5" customHeight="1">
      <c r="A362" s="32"/>
      <c r="B362" s="155"/>
      <c r="C362" s="170" t="s">
        <v>391</v>
      </c>
      <c r="D362" s="170" t="s">
        <v>226</v>
      </c>
      <c r="E362" s="171" t="s">
        <v>1958</v>
      </c>
      <c r="F362" s="172" t="s">
        <v>1959</v>
      </c>
      <c r="G362" s="173" t="s">
        <v>373</v>
      </c>
      <c r="H362" s="174">
        <v>602.86099999999999</v>
      </c>
      <c r="I362" s="175"/>
      <c r="J362" s="176">
        <f>ROUND(I362*H362,2)</f>
        <v>0</v>
      </c>
      <c r="K362" s="177"/>
      <c r="L362" s="178"/>
      <c r="M362" s="179" t="s">
        <v>1</v>
      </c>
      <c r="N362" s="180" t="s">
        <v>39</v>
      </c>
      <c r="O362" s="61"/>
      <c r="P362" s="166">
        <f>O362*H362</f>
        <v>0</v>
      </c>
      <c r="Q362" s="166">
        <v>0.01</v>
      </c>
      <c r="R362" s="166">
        <f>Q362*H362</f>
        <v>6.0286100000000005</v>
      </c>
      <c r="S362" s="166">
        <v>0</v>
      </c>
      <c r="T362" s="167">
        <f>S362*H362</f>
        <v>0</v>
      </c>
      <c r="U362" s="32"/>
      <c r="V362" s="32"/>
      <c r="W362" s="32"/>
      <c r="X362" s="32"/>
      <c r="Y362" s="32"/>
      <c r="Z362" s="32"/>
      <c r="AA362" s="32"/>
      <c r="AB362" s="32"/>
      <c r="AC362" s="32"/>
      <c r="AD362" s="32"/>
      <c r="AE362" s="32"/>
      <c r="AR362" s="168" t="s">
        <v>247</v>
      </c>
      <c r="AT362" s="168" t="s">
        <v>226</v>
      </c>
      <c r="AU362" s="168" t="s">
        <v>86</v>
      </c>
      <c r="AY362" s="17" t="s">
        <v>189</v>
      </c>
      <c r="BE362" s="169">
        <f>IF(N362="základná",J362,0)</f>
        <v>0</v>
      </c>
      <c r="BF362" s="169">
        <f>IF(N362="znížená",J362,0)</f>
        <v>0</v>
      </c>
      <c r="BG362" s="169">
        <f>IF(N362="zákl. prenesená",J362,0)</f>
        <v>0</v>
      </c>
      <c r="BH362" s="169">
        <f>IF(N362="zníž. prenesená",J362,0)</f>
        <v>0</v>
      </c>
      <c r="BI362" s="169">
        <f>IF(N362="nulová",J362,0)</f>
        <v>0</v>
      </c>
      <c r="BJ362" s="17" t="s">
        <v>86</v>
      </c>
      <c r="BK362" s="169">
        <f>ROUND(I362*H362,2)</f>
        <v>0</v>
      </c>
      <c r="BL362" s="17" t="s">
        <v>214</v>
      </c>
      <c r="BM362" s="168" t="s">
        <v>1960</v>
      </c>
    </row>
    <row r="363" spans="1:65" s="14" customFormat="1" ht="11.25">
      <c r="B363" s="195"/>
      <c r="D363" s="188" t="s">
        <v>683</v>
      </c>
      <c r="F363" s="197" t="s">
        <v>1961</v>
      </c>
      <c r="H363" s="198">
        <v>602.86099999999999</v>
      </c>
      <c r="I363" s="199"/>
      <c r="L363" s="195"/>
      <c r="M363" s="200"/>
      <c r="N363" s="201"/>
      <c r="O363" s="201"/>
      <c r="P363" s="201"/>
      <c r="Q363" s="201"/>
      <c r="R363" s="201"/>
      <c r="S363" s="201"/>
      <c r="T363" s="202"/>
      <c r="AT363" s="196" t="s">
        <v>683</v>
      </c>
      <c r="AU363" s="196" t="s">
        <v>86</v>
      </c>
      <c r="AV363" s="14" t="s">
        <v>86</v>
      </c>
      <c r="AW363" s="14" t="s">
        <v>3</v>
      </c>
      <c r="AX363" s="14" t="s">
        <v>80</v>
      </c>
      <c r="AY363" s="196" t="s">
        <v>189</v>
      </c>
    </row>
    <row r="364" spans="1:65" s="2" customFormat="1" ht="24.2" customHeight="1">
      <c r="A364" s="32"/>
      <c r="B364" s="155"/>
      <c r="C364" s="156" t="s">
        <v>289</v>
      </c>
      <c r="D364" s="156" t="s">
        <v>191</v>
      </c>
      <c r="E364" s="157" t="s">
        <v>1962</v>
      </c>
      <c r="F364" s="158" t="s">
        <v>1963</v>
      </c>
      <c r="G364" s="159" t="s">
        <v>243</v>
      </c>
      <c r="H364" s="160">
        <v>141</v>
      </c>
      <c r="I364" s="161"/>
      <c r="J364" s="162">
        <f>ROUND(I364*H364,2)</f>
        <v>0</v>
      </c>
      <c r="K364" s="163"/>
      <c r="L364" s="33"/>
      <c r="M364" s="164" t="s">
        <v>1</v>
      </c>
      <c r="N364" s="165" t="s">
        <v>39</v>
      </c>
      <c r="O364" s="61"/>
      <c r="P364" s="166">
        <f>O364*H364</f>
        <v>0</v>
      </c>
      <c r="Q364" s="166">
        <v>5.0000000000000001E-4</v>
      </c>
      <c r="R364" s="166">
        <f>Q364*H364</f>
        <v>7.0500000000000007E-2</v>
      </c>
      <c r="S364" s="166">
        <v>0</v>
      </c>
      <c r="T364" s="167">
        <f>S364*H364</f>
        <v>0</v>
      </c>
      <c r="U364" s="32"/>
      <c r="V364" s="32"/>
      <c r="W364" s="32"/>
      <c r="X364" s="32"/>
      <c r="Y364" s="32"/>
      <c r="Z364" s="32"/>
      <c r="AA364" s="32"/>
      <c r="AB364" s="32"/>
      <c r="AC364" s="32"/>
      <c r="AD364" s="32"/>
      <c r="AE364" s="32"/>
      <c r="AR364" s="168" t="s">
        <v>214</v>
      </c>
      <c r="AT364" s="168" t="s">
        <v>191</v>
      </c>
      <c r="AU364" s="168" t="s">
        <v>86</v>
      </c>
      <c r="AY364" s="17" t="s">
        <v>189</v>
      </c>
      <c r="BE364" s="169">
        <f>IF(N364="základná",J364,0)</f>
        <v>0</v>
      </c>
      <c r="BF364" s="169">
        <f>IF(N364="znížená",J364,0)</f>
        <v>0</v>
      </c>
      <c r="BG364" s="169">
        <f>IF(N364="zákl. prenesená",J364,0)</f>
        <v>0</v>
      </c>
      <c r="BH364" s="169">
        <f>IF(N364="zníž. prenesená",J364,0)</f>
        <v>0</v>
      </c>
      <c r="BI364" s="169">
        <f>IF(N364="nulová",J364,0)</f>
        <v>0</v>
      </c>
      <c r="BJ364" s="17" t="s">
        <v>86</v>
      </c>
      <c r="BK364" s="169">
        <f>ROUND(I364*H364,2)</f>
        <v>0</v>
      </c>
      <c r="BL364" s="17" t="s">
        <v>214</v>
      </c>
      <c r="BM364" s="168" t="s">
        <v>1964</v>
      </c>
    </row>
    <row r="365" spans="1:65" s="2" customFormat="1" ht="16.5" customHeight="1">
      <c r="A365" s="32"/>
      <c r="B365" s="155"/>
      <c r="C365" s="170" t="s">
        <v>398</v>
      </c>
      <c r="D365" s="170" t="s">
        <v>226</v>
      </c>
      <c r="E365" s="171" t="s">
        <v>1965</v>
      </c>
      <c r="F365" s="172" t="s">
        <v>1966</v>
      </c>
      <c r="G365" s="173" t="s">
        <v>1967</v>
      </c>
      <c r="H365" s="174">
        <v>47.94</v>
      </c>
      <c r="I365" s="175"/>
      <c r="J365" s="176">
        <f>ROUND(I365*H365,2)</f>
        <v>0</v>
      </c>
      <c r="K365" s="177"/>
      <c r="L365" s="178"/>
      <c r="M365" s="179" t="s">
        <v>1</v>
      </c>
      <c r="N365" s="180" t="s">
        <v>39</v>
      </c>
      <c r="O365" s="61"/>
      <c r="P365" s="166">
        <f>O365*H365</f>
        <v>0</v>
      </c>
      <c r="Q365" s="166">
        <v>0</v>
      </c>
      <c r="R365" s="166">
        <f>Q365*H365</f>
        <v>0</v>
      </c>
      <c r="S365" s="166">
        <v>0</v>
      </c>
      <c r="T365" s="167">
        <f>S365*H365</f>
        <v>0</v>
      </c>
      <c r="U365" s="32"/>
      <c r="V365" s="32"/>
      <c r="W365" s="32"/>
      <c r="X365" s="32"/>
      <c r="Y365" s="32"/>
      <c r="Z365" s="32"/>
      <c r="AA365" s="32"/>
      <c r="AB365" s="32"/>
      <c r="AC365" s="32"/>
      <c r="AD365" s="32"/>
      <c r="AE365" s="32"/>
      <c r="AR365" s="168" t="s">
        <v>247</v>
      </c>
      <c r="AT365" s="168" t="s">
        <v>226</v>
      </c>
      <c r="AU365" s="168" t="s">
        <v>86</v>
      </c>
      <c r="AY365" s="17" t="s">
        <v>189</v>
      </c>
      <c r="BE365" s="169">
        <f>IF(N365="základná",J365,0)</f>
        <v>0</v>
      </c>
      <c r="BF365" s="169">
        <f>IF(N365="znížená",J365,0)</f>
        <v>0</v>
      </c>
      <c r="BG365" s="169">
        <f>IF(N365="zákl. prenesená",J365,0)</f>
        <v>0</v>
      </c>
      <c r="BH365" s="169">
        <f>IF(N365="zníž. prenesená",J365,0)</f>
        <v>0</v>
      </c>
      <c r="BI365" s="169">
        <f>IF(N365="nulová",J365,0)</f>
        <v>0</v>
      </c>
      <c r="BJ365" s="17" t="s">
        <v>86</v>
      </c>
      <c r="BK365" s="169">
        <f>ROUND(I365*H365,2)</f>
        <v>0</v>
      </c>
      <c r="BL365" s="17" t="s">
        <v>214</v>
      </c>
      <c r="BM365" s="168" t="s">
        <v>1968</v>
      </c>
    </row>
    <row r="366" spans="1:65" s="14" customFormat="1" ht="11.25">
      <c r="B366" s="195"/>
      <c r="D366" s="188" t="s">
        <v>683</v>
      </c>
      <c r="F366" s="197" t="s">
        <v>1969</v>
      </c>
      <c r="H366" s="198">
        <v>47.94</v>
      </c>
      <c r="I366" s="199"/>
      <c r="L366" s="195"/>
      <c r="M366" s="200"/>
      <c r="N366" s="201"/>
      <c r="O366" s="201"/>
      <c r="P366" s="201"/>
      <c r="Q366" s="201"/>
      <c r="R366" s="201"/>
      <c r="S366" s="201"/>
      <c r="T366" s="202"/>
      <c r="AT366" s="196" t="s">
        <v>683</v>
      </c>
      <c r="AU366" s="196" t="s">
        <v>86</v>
      </c>
      <c r="AV366" s="14" t="s">
        <v>86</v>
      </c>
      <c r="AW366" s="14" t="s">
        <v>3</v>
      </c>
      <c r="AX366" s="14" t="s">
        <v>80</v>
      </c>
      <c r="AY366" s="196" t="s">
        <v>189</v>
      </c>
    </row>
    <row r="367" spans="1:65" s="2" customFormat="1" ht="24.2" customHeight="1">
      <c r="A367" s="32"/>
      <c r="B367" s="155"/>
      <c r="C367" s="156" t="s">
        <v>293</v>
      </c>
      <c r="D367" s="156" t="s">
        <v>191</v>
      </c>
      <c r="E367" s="157" t="s">
        <v>1970</v>
      </c>
      <c r="F367" s="158" t="s">
        <v>1971</v>
      </c>
      <c r="G367" s="159" t="s">
        <v>218</v>
      </c>
      <c r="H367" s="160">
        <v>7.9610000000000003</v>
      </c>
      <c r="I367" s="161"/>
      <c r="J367" s="162">
        <f>ROUND(I367*H367,2)</f>
        <v>0</v>
      </c>
      <c r="K367" s="163"/>
      <c r="L367" s="33"/>
      <c r="M367" s="164" t="s">
        <v>1</v>
      </c>
      <c r="N367" s="165" t="s">
        <v>39</v>
      </c>
      <c r="O367" s="61"/>
      <c r="P367" s="166">
        <f>O367*H367</f>
        <v>0</v>
      </c>
      <c r="Q367" s="166">
        <v>0</v>
      </c>
      <c r="R367" s="166">
        <f>Q367*H367</f>
        <v>0</v>
      </c>
      <c r="S367" s="166">
        <v>0</v>
      </c>
      <c r="T367" s="167">
        <f>S367*H367</f>
        <v>0</v>
      </c>
      <c r="U367" s="32"/>
      <c r="V367" s="32"/>
      <c r="W367" s="32"/>
      <c r="X367" s="32"/>
      <c r="Y367" s="32"/>
      <c r="Z367" s="32"/>
      <c r="AA367" s="32"/>
      <c r="AB367" s="32"/>
      <c r="AC367" s="32"/>
      <c r="AD367" s="32"/>
      <c r="AE367" s="32"/>
      <c r="AR367" s="168" t="s">
        <v>214</v>
      </c>
      <c r="AT367" s="168" t="s">
        <v>191</v>
      </c>
      <c r="AU367" s="168" t="s">
        <v>86</v>
      </c>
      <c r="AY367" s="17" t="s">
        <v>189</v>
      </c>
      <c r="BE367" s="169">
        <f>IF(N367="základná",J367,0)</f>
        <v>0</v>
      </c>
      <c r="BF367" s="169">
        <f>IF(N367="znížená",J367,0)</f>
        <v>0</v>
      </c>
      <c r="BG367" s="169">
        <f>IF(N367="zákl. prenesená",J367,0)</f>
        <v>0</v>
      </c>
      <c r="BH367" s="169">
        <f>IF(N367="zníž. prenesená",J367,0)</f>
        <v>0</v>
      </c>
      <c r="BI367" s="169">
        <f>IF(N367="nulová",J367,0)</f>
        <v>0</v>
      </c>
      <c r="BJ367" s="17" t="s">
        <v>86</v>
      </c>
      <c r="BK367" s="169">
        <f>ROUND(I367*H367,2)</f>
        <v>0</v>
      </c>
      <c r="BL367" s="17" t="s">
        <v>214</v>
      </c>
      <c r="BM367" s="168" t="s">
        <v>1972</v>
      </c>
    </row>
    <row r="368" spans="1:65" s="12" customFormat="1" ht="22.9" customHeight="1">
      <c r="B368" s="142"/>
      <c r="D368" s="143" t="s">
        <v>72</v>
      </c>
      <c r="E368" s="153" t="s">
        <v>779</v>
      </c>
      <c r="F368" s="153" t="s">
        <v>780</v>
      </c>
      <c r="I368" s="145"/>
      <c r="J368" s="154">
        <f>BK368</f>
        <v>0</v>
      </c>
      <c r="L368" s="142"/>
      <c r="M368" s="147"/>
      <c r="N368" s="148"/>
      <c r="O368" s="148"/>
      <c r="P368" s="149">
        <f>SUM(P369:P379)</f>
        <v>0</v>
      </c>
      <c r="Q368" s="148"/>
      <c r="R368" s="149">
        <f>SUM(R369:R379)</f>
        <v>0.387462525</v>
      </c>
      <c r="S368" s="148"/>
      <c r="T368" s="150">
        <f>SUM(T369:T379)</f>
        <v>0</v>
      </c>
      <c r="AR368" s="143" t="s">
        <v>86</v>
      </c>
      <c r="AT368" s="151" t="s">
        <v>72</v>
      </c>
      <c r="AU368" s="151" t="s">
        <v>80</v>
      </c>
      <c r="AY368" s="143" t="s">
        <v>189</v>
      </c>
      <c r="BK368" s="152">
        <f>SUM(BK369:BK379)</f>
        <v>0</v>
      </c>
    </row>
    <row r="369" spans="1:65" s="2" customFormat="1" ht="24.2" customHeight="1">
      <c r="A369" s="32"/>
      <c r="B369" s="155"/>
      <c r="C369" s="156" t="s">
        <v>405</v>
      </c>
      <c r="D369" s="156" t="s">
        <v>191</v>
      </c>
      <c r="E369" s="157" t="s">
        <v>781</v>
      </c>
      <c r="F369" s="158" t="s">
        <v>782</v>
      </c>
      <c r="G369" s="159" t="s">
        <v>373</v>
      </c>
      <c r="H369" s="160">
        <v>929.27</v>
      </c>
      <c r="I369" s="161"/>
      <c r="J369" s="162">
        <f>ROUND(I369*H369,2)</f>
        <v>0</v>
      </c>
      <c r="K369" s="163"/>
      <c r="L369" s="33"/>
      <c r="M369" s="164" t="s">
        <v>1</v>
      </c>
      <c r="N369" s="165" t="s">
        <v>39</v>
      </c>
      <c r="O369" s="61"/>
      <c r="P369" s="166">
        <f>O369*H369</f>
        <v>0</v>
      </c>
      <c r="Q369" s="166">
        <v>9.7499999999999998E-5</v>
      </c>
      <c r="R369" s="166">
        <f>Q369*H369</f>
        <v>9.0603824999999999E-2</v>
      </c>
      <c r="S369" s="166">
        <v>0</v>
      </c>
      <c r="T369" s="167">
        <f>S369*H369</f>
        <v>0</v>
      </c>
      <c r="U369" s="32"/>
      <c r="V369" s="32"/>
      <c r="W369" s="32"/>
      <c r="X369" s="32"/>
      <c r="Y369" s="32"/>
      <c r="Z369" s="32"/>
      <c r="AA369" s="32"/>
      <c r="AB369" s="32"/>
      <c r="AC369" s="32"/>
      <c r="AD369" s="32"/>
      <c r="AE369" s="32"/>
      <c r="AR369" s="168" t="s">
        <v>214</v>
      </c>
      <c r="AT369" s="168" t="s">
        <v>191</v>
      </c>
      <c r="AU369" s="168" t="s">
        <v>86</v>
      </c>
      <c r="AY369" s="17" t="s">
        <v>189</v>
      </c>
      <c r="BE369" s="169">
        <f>IF(N369="základná",J369,0)</f>
        <v>0</v>
      </c>
      <c r="BF369" s="169">
        <f>IF(N369="znížená",J369,0)</f>
        <v>0</v>
      </c>
      <c r="BG369" s="169">
        <f>IF(N369="zákl. prenesená",J369,0)</f>
        <v>0</v>
      </c>
      <c r="BH369" s="169">
        <f>IF(N369="zníž. prenesená",J369,0)</f>
        <v>0</v>
      </c>
      <c r="BI369" s="169">
        <f>IF(N369="nulová",J369,0)</f>
        <v>0</v>
      </c>
      <c r="BJ369" s="17" t="s">
        <v>86</v>
      </c>
      <c r="BK369" s="169">
        <f>ROUND(I369*H369,2)</f>
        <v>0</v>
      </c>
      <c r="BL369" s="17" t="s">
        <v>214</v>
      </c>
      <c r="BM369" s="168" t="s">
        <v>1973</v>
      </c>
    </row>
    <row r="370" spans="1:65" s="13" customFormat="1" ht="11.25">
      <c r="B370" s="187"/>
      <c r="D370" s="188" t="s">
        <v>683</v>
      </c>
      <c r="E370" s="189" t="s">
        <v>1</v>
      </c>
      <c r="F370" s="190" t="s">
        <v>1974</v>
      </c>
      <c r="H370" s="189" t="s">
        <v>1</v>
      </c>
      <c r="I370" s="191"/>
      <c r="L370" s="187"/>
      <c r="M370" s="192"/>
      <c r="N370" s="193"/>
      <c r="O370" s="193"/>
      <c r="P370" s="193"/>
      <c r="Q370" s="193"/>
      <c r="R370" s="193"/>
      <c r="S370" s="193"/>
      <c r="T370" s="194"/>
      <c r="AT370" s="189" t="s">
        <v>683</v>
      </c>
      <c r="AU370" s="189" t="s">
        <v>86</v>
      </c>
      <c r="AV370" s="13" t="s">
        <v>80</v>
      </c>
      <c r="AW370" s="13" t="s">
        <v>29</v>
      </c>
      <c r="AX370" s="13" t="s">
        <v>73</v>
      </c>
      <c r="AY370" s="189" t="s">
        <v>189</v>
      </c>
    </row>
    <row r="371" spans="1:65" s="14" customFormat="1" ht="11.25">
      <c r="B371" s="195"/>
      <c r="D371" s="188" t="s">
        <v>683</v>
      </c>
      <c r="E371" s="196" t="s">
        <v>1</v>
      </c>
      <c r="F371" s="197" t="s">
        <v>1975</v>
      </c>
      <c r="H371" s="198">
        <v>491.68</v>
      </c>
      <c r="I371" s="199"/>
      <c r="L371" s="195"/>
      <c r="M371" s="200"/>
      <c r="N371" s="201"/>
      <c r="O371" s="201"/>
      <c r="P371" s="201"/>
      <c r="Q371" s="201"/>
      <c r="R371" s="201"/>
      <c r="S371" s="201"/>
      <c r="T371" s="202"/>
      <c r="AT371" s="196" t="s">
        <v>683</v>
      </c>
      <c r="AU371" s="196" t="s">
        <v>86</v>
      </c>
      <c r="AV371" s="14" t="s">
        <v>86</v>
      </c>
      <c r="AW371" s="14" t="s">
        <v>29</v>
      </c>
      <c r="AX371" s="14" t="s">
        <v>73</v>
      </c>
      <c r="AY371" s="196" t="s">
        <v>189</v>
      </c>
    </row>
    <row r="372" spans="1:65" s="14" customFormat="1" ht="11.25">
      <c r="B372" s="195"/>
      <c r="D372" s="188" t="s">
        <v>683</v>
      </c>
      <c r="E372" s="196" t="s">
        <v>1</v>
      </c>
      <c r="F372" s="197" t="s">
        <v>1976</v>
      </c>
      <c r="H372" s="198">
        <v>437.59</v>
      </c>
      <c r="I372" s="199"/>
      <c r="L372" s="195"/>
      <c r="M372" s="200"/>
      <c r="N372" s="201"/>
      <c r="O372" s="201"/>
      <c r="P372" s="201"/>
      <c r="Q372" s="201"/>
      <c r="R372" s="201"/>
      <c r="S372" s="201"/>
      <c r="T372" s="202"/>
      <c r="AT372" s="196" t="s">
        <v>683</v>
      </c>
      <c r="AU372" s="196" t="s">
        <v>86</v>
      </c>
      <c r="AV372" s="14" t="s">
        <v>86</v>
      </c>
      <c r="AW372" s="14" t="s">
        <v>29</v>
      </c>
      <c r="AX372" s="14" t="s">
        <v>73</v>
      </c>
      <c r="AY372" s="196" t="s">
        <v>189</v>
      </c>
    </row>
    <row r="373" spans="1:65" s="15" customFormat="1" ht="11.25">
      <c r="B373" s="206"/>
      <c r="D373" s="188" t="s">
        <v>683</v>
      </c>
      <c r="E373" s="207" t="s">
        <v>1</v>
      </c>
      <c r="F373" s="208" t="s">
        <v>824</v>
      </c>
      <c r="H373" s="209">
        <v>929.27</v>
      </c>
      <c r="I373" s="210"/>
      <c r="L373" s="206"/>
      <c r="M373" s="211"/>
      <c r="N373" s="212"/>
      <c r="O373" s="212"/>
      <c r="P373" s="212"/>
      <c r="Q373" s="212"/>
      <c r="R373" s="212"/>
      <c r="S373" s="212"/>
      <c r="T373" s="213"/>
      <c r="AT373" s="207" t="s">
        <v>683</v>
      </c>
      <c r="AU373" s="207" t="s">
        <v>86</v>
      </c>
      <c r="AV373" s="15" t="s">
        <v>130</v>
      </c>
      <c r="AW373" s="15" t="s">
        <v>29</v>
      </c>
      <c r="AX373" s="15" t="s">
        <v>80</v>
      </c>
      <c r="AY373" s="207" t="s">
        <v>189</v>
      </c>
    </row>
    <row r="374" spans="1:65" s="2" customFormat="1" ht="24.2" customHeight="1">
      <c r="A374" s="32"/>
      <c r="B374" s="155"/>
      <c r="C374" s="156" t="s">
        <v>296</v>
      </c>
      <c r="D374" s="156" t="s">
        <v>191</v>
      </c>
      <c r="E374" s="157" t="s">
        <v>784</v>
      </c>
      <c r="F374" s="158" t="s">
        <v>785</v>
      </c>
      <c r="G374" s="159" t="s">
        <v>373</v>
      </c>
      <c r="H374" s="160">
        <v>652</v>
      </c>
      <c r="I374" s="161"/>
      <c r="J374" s="162">
        <f>ROUND(I374*H374,2)</f>
        <v>0</v>
      </c>
      <c r="K374" s="163"/>
      <c r="L374" s="33"/>
      <c r="M374" s="164" t="s">
        <v>1</v>
      </c>
      <c r="N374" s="165" t="s">
        <v>39</v>
      </c>
      <c r="O374" s="61"/>
      <c r="P374" s="166">
        <f>O374*H374</f>
        <v>0</v>
      </c>
      <c r="Q374" s="166">
        <v>1.56E-4</v>
      </c>
      <c r="R374" s="166">
        <f>Q374*H374</f>
        <v>0.101712</v>
      </c>
      <c r="S374" s="166">
        <v>0</v>
      </c>
      <c r="T374" s="167">
        <f>S374*H374</f>
        <v>0</v>
      </c>
      <c r="U374" s="32"/>
      <c r="V374" s="32"/>
      <c r="W374" s="32"/>
      <c r="X374" s="32"/>
      <c r="Y374" s="32"/>
      <c r="Z374" s="32"/>
      <c r="AA374" s="32"/>
      <c r="AB374" s="32"/>
      <c r="AC374" s="32"/>
      <c r="AD374" s="32"/>
      <c r="AE374" s="32"/>
      <c r="AR374" s="168" t="s">
        <v>214</v>
      </c>
      <c r="AT374" s="168" t="s">
        <v>191</v>
      </c>
      <c r="AU374" s="168" t="s">
        <v>86</v>
      </c>
      <c r="AY374" s="17" t="s">
        <v>189</v>
      </c>
      <c r="BE374" s="169">
        <f>IF(N374="základná",J374,0)</f>
        <v>0</v>
      </c>
      <c r="BF374" s="169">
        <f>IF(N374="znížená",J374,0)</f>
        <v>0</v>
      </c>
      <c r="BG374" s="169">
        <f>IF(N374="zákl. prenesená",J374,0)</f>
        <v>0</v>
      </c>
      <c r="BH374" s="169">
        <f>IF(N374="zníž. prenesená",J374,0)</f>
        <v>0</v>
      </c>
      <c r="BI374" s="169">
        <f>IF(N374="nulová",J374,0)</f>
        <v>0</v>
      </c>
      <c r="BJ374" s="17" t="s">
        <v>86</v>
      </c>
      <c r="BK374" s="169">
        <f>ROUND(I374*H374,2)</f>
        <v>0</v>
      </c>
      <c r="BL374" s="17" t="s">
        <v>214</v>
      </c>
      <c r="BM374" s="168" t="s">
        <v>1977</v>
      </c>
    </row>
    <row r="375" spans="1:65" s="2" customFormat="1" ht="44.25" customHeight="1">
      <c r="A375" s="32"/>
      <c r="B375" s="155"/>
      <c r="C375" s="156" t="s">
        <v>412</v>
      </c>
      <c r="D375" s="156" t="s">
        <v>191</v>
      </c>
      <c r="E375" s="157" t="s">
        <v>787</v>
      </c>
      <c r="F375" s="158" t="s">
        <v>788</v>
      </c>
      <c r="G375" s="159" t="s">
        <v>373</v>
      </c>
      <c r="H375" s="160">
        <v>929.27</v>
      </c>
      <c r="I375" s="161"/>
      <c r="J375" s="162">
        <f>ROUND(I375*H375,2)</f>
        <v>0</v>
      </c>
      <c r="K375" s="163"/>
      <c r="L375" s="33"/>
      <c r="M375" s="164" t="s">
        <v>1</v>
      </c>
      <c r="N375" s="165" t="s">
        <v>39</v>
      </c>
      <c r="O375" s="61"/>
      <c r="P375" s="166">
        <f>O375*H375</f>
        <v>0</v>
      </c>
      <c r="Q375" s="166">
        <v>2.1000000000000001E-4</v>
      </c>
      <c r="R375" s="166">
        <f>Q375*H375</f>
        <v>0.19514670000000001</v>
      </c>
      <c r="S375" s="166">
        <v>0</v>
      </c>
      <c r="T375" s="167">
        <f>S375*H375</f>
        <v>0</v>
      </c>
      <c r="U375" s="32"/>
      <c r="V375" s="32"/>
      <c r="W375" s="32"/>
      <c r="X375" s="32"/>
      <c r="Y375" s="32"/>
      <c r="Z375" s="32"/>
      <c r="AA375" s="32"/>
      <c r="AB375" s="32"/>
      <c r="AC375" s="32"/>
      <c r="AD375" s="32"/>
      <c r="AE375" s="32"/>
      <c r="AR375" s="168" t="s">
        <v>214</v>
      </c>
      <c r="AT375" s="168" t="s">
        <v>191</v>
      </c>
      <c r="AU375" s="168" t="s">
        <v>86</v>
      </c>
      <c r="AY375" s="17" t="s">
        <v>189</v>
      </c>
      <c r="BE375" s="169">
        <f>IF(N375="základná",J375,0)</f>
        <v>0</v>
      </c>
      <c r="BF375" s="169">
        <f>IF(N375="znížená",J375,0)</f>
        <v>0</v>
      </c>
      <c r="BG375" s="169">
        <f>IF(N375="zákl. prenesená",J375,0)</f>
        <v>0</v>
      </c>
      <c r="BH375" s="169">
        <f>IF(N375="zníž. prenesená",J375,0)</f>
        <v>0</v>
      </c>
      <c r="BI375" s="169">
        <f>IF(N375="nulová",J375,0)</f>
        <v>0</v>
      </c>
      <c r="BJ375" s="17" t="s">
        <v>86</v>
      </c>
      <c r="BK375" s="169">
        <f>ROUND(I375*H375,2)</f>
        <v>0</v>
      </c>
      <c r="BL375" s="17" t="s">
        <v>214</v>
      </c>
      <c r="BM375" s="168" t="s">
        <v>1978</v>
      </c>
    </row>
    <row r="376" spans="1:65" s="13" customFormat="1" ht="11.25">
      <c r="B376" s="187"/>
      <c r="D376" s="188" t="s">
        <v>683</v>
      </c>
      <c r="E376" s="189" t="s">
        <v>1</v>
      </c>
      <c r="F376" s="190" t="s">
        <v>1974</v>
      </c>
      <c r="H376" s="189" t="s">
        <v>1</v>
      </c>
      <c r="I376" s="191"/>
      <c r="L376" s="187"/>
      <c r="M376" s="192"/>
      <c r="N376" s="193"/>
      <c r="O376" s="193"/>
      <c r="P376" s="193"/>
      <c r="Q376" s="193"/>
      <c r="R376" s="193"/>
      <c r="S376" s="193"/>
      <c r="T376" s="194"/>
      <c r="AT376" s="189" t="s">
        <v>683</v>
      </c>
      <c r="AU376" s="189" t="s">
        <v>86</v>
      </c>
      <c r="AV376" s="13" t="s">
        <v>80</v>
      </c>
      <c r="AW376" s="13" t="s">
        <v>29</v>
      </c>
      <c r="AX376" s="13" t="s">
        <v>73</v>
      </c>
      <c r="AY376" s="189" t="s">
        <v>189</v>
      </c>
    </row>
    <row r="377" spans="1:65" s="14" customFormat="1" ht="11.25">
      <c r="B377" s="195"/>
      <c r="D377" s="188" t="s">
        <v>683</v>
      </c>
      <c r="E377" s="196" t="s">
        <v>1</v>
      </c>
      <c r="F377" s="197" t="s">
        <v>1975</v>
      </c>
      <c r="H377" s="198">
        <v>491.68</v>
      </c>
      <c r="I377" s="199"/>
      <c r="L377" s="195"/>
      <c r="M377" s="200"/>
      <c r="N377" s="201"/>
      <c r="O377" s="201"/>
      <c r="P377" s="201"/>
      <c r="Q377" s="201"/>
      <c r="R377" s="201"/>
      <c r="S377" s="201"/>
      <c r="T377" s="202"/>
      <c r="AT377" s="196" t="s">
        <v>683</v>
      </c>
      <c r="AU377" s="196" t="s">
        <v>86</v>
      </c>
      <c r="AV377" s="14" t="s">
        <v>86</v>
      </c>
      <c r="AW377" s="14" t="s">
        <v>29</v>
      </c>
      <c r="AX377" s="14" t="s">
        <v>73</v>
      </c>
      <c r="AY377" s="196" t="s">
        <v>189</v>
      </c>
    </row>
    <row r="378" spans="1:65" s="14" customFormat="1" ht="11.25">
      <c r="B378" s="195"/>
      <c r="D378" s="188" t="s">
        <v>683</v>
      </c>
      <c r="E378" s="196" t="s">
        <v>1</v>
      </c>
      <c r="F378" s="197" t="s">
        <v>1976</v>
      </c>
      <c r="H378" s="198">
        <v>437.59</v>
      </c>
      <c r="I378" s="199"/>
      <c r="L378" s="195"/>
      <c r="M378" s="200"/>
      <c r="N378" s="201"/>
      <c r="O378" s="201"/>
      <c r="P378" s="201"/>
      <c r="Q378" s="201"/>
      <c r="R378" s="201"/>
      <c r="S378" s="201"/>
      <c r="T378" s="202"/>
      <c r="AT378" s="196" t="s">
        <v>683</v>
      </c>
      <c r="AU378" s="196" t="s">
        <v>86</v>
      </c>
      <c r="AV378" s="14" t="s">
        <v>86</v>
      </c>
      <c r="AW378" s="14" t="s">
        <v>29</v>
      </c>
      <c r="AX378" s="14" t="s">
        <v>73</v>
      </c>
      <c r="AY378" s="196" t="s">
        <v>189</v>
      </c>
    </row>
    <row r="379" spans="1:65" s="15" customFormat="1" ht="11.25">
      <c r="B379" s="206"/>
      <c r="D379" s="188" t="s">
        <v>683</v>
      </c>
      <c r="E379" s="207" t="s">
        <v>1</v>
      </c>
      <c r="F379" s="208" t="s">
        <v>824</v>
      </c>
      <c r="H379" s="209">
        <v>929.27</v>
      </c>
      <c r="I379" s="210"/>
      <c r="L379" s="206"/>
      <c r="M379" s="214"/>
      <c r="N379" s="215"/>
      <c r="O379" s="215"/>
      <c r="P379" s="215"/>
      <c r="Q379" s="215"/>
      <c r="R379" s="215"/>
      <c r="S379" s="215"/>
      <c r="T379" s="216"/>
      <c r="AT379" s="207" t="s">
        <v>683</v>
      </c>
      <c r="AU379" s="207" t="s">
        <v>86</v>
      </c>
      <c r="AV379" s="15" t="s">
        <v>130</v>
      </c>
      <c r="AW379" s="15" t="s">
        <v>29</v>
      </c>
      <c r="AX379" s="15" t="s">
        <v>80</v>
      </c>
      <c r="AY379" s="207" t="s">
        <v>189</v>
      </c>
    </row>
    <row r="380" spans="1:65" s="2" customFormat="1" ht="6.95" customHeight="1">
      <c r="A380" s="32"/>
      <c r="B380" s="50"/>
      <c r="C380" s="51"/>
      <c r="D380" s="51"/>
      <c r="E380" s="51"/>
      <c r="F380" s="51"/>
      <c r="G380" s="51"/>
      <c r="H380" s="51"/>
      <c r="I380" s="51"/>
      <c r="J380" s="51"/>
      <c r="K380" s="51"/>
      <c r="L380" s="33"/>
      <c r="M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  <c r="AA380" s="32"/>
      <c r="AB380" s="32"/>
      <c r="AC380" s="32"/>
      <c r="AD380" s="32"/>
      <c r="AE380" s="32"/>
    </row>
  </sheetData>
  <autoFilter ref="C134:K379" xr:uid="{00000000-0009-0000-0000-00000A000000}"/>
  <mergeCells count="15">
    <mergeCell ref="E121:H121"/>
    <mergeCell ref="E125:H125"/>
    <mergeCell ref="E123:H123"/>
    <mergeCell ref="E127:H127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BM297"/>
  <sheetViews>
    <sheetView showGridLines="0" workbookViewId="0">
      <selection activeCell="F136" sqref="F136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65" t="s">
        <v>5</v>
      </c>
      <c r="M2" s="247"/>
      <c r="N2" s="247"/>
      <c r="O2" s="247"/>
      <c r="P2" s="247"/>
      <c r="Q2" s="247"/>
      <c r="R2" s="247"/>
      <c r="S2" s="247"/>
      <c r="T2" s="247"/>
      <c r="U2" s="247"/>
      <c r="V2" s="247"/>
      <c r="AT2" s="17" t="s">
        <v>119</v>
      </c>
    </row>
    <row r="3" spans="1:46" s="1" customFormat="1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73</v>
      </c>
    </row>
    <row r="4" spans="1:46" s="1" customFormat="1" ht="24.95" hidden="1" customHeight="1">
      <c r="B4" s="20"/>
      <c r="D4" s="21" t="s">
        <v>154</v>
      </c>
      <c r="L4" s="20"/>
      <c r="M4" s="101" t="s">
        <v>9</v>
      </c>
      <c r="AT4" s="17" t="s">
        <v>3</v>
      </c>
    </row>
    <row r="5" spans="1:46" s="1" customFormat="1" ht="6.95" hidden="1" customHeight="1">
      <c r="B5" s="20"/>
      <c r="L5" s="20"/>
    </row>
    <row r="6" spans="1:46" s="1" customFormat="1" ht="12" hidden="1" customHeight="1">
      <c r="B6" s="20"/>
      <c r="D6" s="27" t="s">
        <v>15</v>
      </c>
      <c r="L6" s="20"/>
    </row>
    <row r="7" spans="1:46" s="1" customFormat="1" ht="16.5" hidden="1" customHeight="1">
      <c r="B7" s="20"/>
      <c r="E7" s="266" t="str">
        <f>'Rekapitulácia stavby'!K6</f>
        <v>Prístavba materskej škôlky v meste Podolínec</v>
      </c>
      <c r="F7" s="267"/>
      <c r="G7" s="267"/>
      <c r="H7" s="267"/>
      <c r="L7" s="20"/>
    </row>
    <row r="8" spans="1:46" ht="12.75" hidden="1">
      <c r="B8" s="20"/>
      <c r="D8" s="27" t="s">
        <v>155</v>
      </c>
      <c r="L8" s="20"/>
    </row>
    <row r="9" spans="1:46" s="1" customFormat="1" ht="16.5" hidden="1" customHeight="1">
      <c r="B9" s="20"/>
      <c r="E9" s="266" t="s">
        <v>790</v>
      </c>
      <c r="F9" s="247"/>
      <c r="G9" s="247"/>
      <c r="H9" s="247"/>
      <c r="L9" s="20"/>
    </row>
    <row r="10" spans="1:46" s="1" customFormat="1" ht="12" hidden="1" customHeight="1">
      <c r="B10" s="20"/>
      <c r="D10" s="27" t="s">
        <v>157</v>
      </c>
      <c r="L10" s="20"/>
    </row>
    <row r="11" spans="1:46" s="2" customFormat="1" ht="16.5" hidden="1" customHeight="1">
      <c r="A11" s="32"/>
      <c r="B11" s="33"/>
      <c r="C11" s="32"/>
      <c r="D11" s="32"/>
      <c r="E11" s="270" t="s">
        <v>791</v>
      </c>
      <c r="F11" s="268"/>
      <c r="G11" s="268"/>
      <c r="H11" s="268"/>
      <c r="I11" s="32"/>
      <c r="J11" s="32"/>
      <c r="K11" s="32"/>
      <c r="L11" s="45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hidden="1" customHeight="1">
      <c r="A12" s="32"/>
      <c r="B12" s="33"/>
      <c r="C12" s="32"/>
      <c r="D12" s="27" t="s">
        <v>792</v>
      </c>
      <c r="E12" s="32"/>
      <c r="F12" s="32"/>
      <c r="G12" s="32"/>
      <c r="H12" s="32"/>
      <c r="I12" s="32"/>
      <c r="J12" s="32"/>
      <c r="K12" s="32"/>
      <c r="L12" s="45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6.5" hidden="1" customHeight="1">
      <c r="A13" s="32"/>
      <c r="B13" s="33"/>
      <c r="C13" s="32"/>
      <c r="D13" s="32"/>
      <c r="E13" s="227" t="s">
        <v>1979</v>
      </c>
      <c r="F13" s="268"/>
      <c r="G13" s="268"/>
      <c r="H13" s="268"/>
      <c r="I13" s="32"/>
      <c r="J13" s="32"/>
      <c r="K13" s="32"/>
      <c r="L13" s="45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1.25" hidden="1">
      <c r="A14" s="32"/>
      <c r="B14" s="33"/>
      <c r="C14" s="32"/>
      <c r="D14" s="32"/>
      <c r="E14" s="32"/>
      <c r="F14" s="32"/>
      <c r="G14" s="32"/>
      <c r="H14" s="32"/>
      <c r="I14" s="32"/>
      <c r="J14" s="32"/>
      <c r="K14" s="32"/>
      <c r="L14" s="45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2" hidden="1" customHeight="1">
      <c r="A15" s="32"/>
      <c r="B15" s="33"/>
      <c r="C15" s="32"/>
      <c r="D15" s="27" t="s">
        <v>17</v>
      </c>
      <c r="E15" s="32"/>
      <c r="F15" s="25" t="s">
        <v>1</v>
      </c>
      <c r="G15" s="32"/>
      <c r="H15" s="32"/>
      <c r="I15" s="27" t="s">
        <v>18</v>
      </c>
      <c r="J15" s="25" t="s">
        <v>1</v>
      </c>
      <c r="K15" s="32"/>
      <c r="L15" s="45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hidden="1" customHeight="1">
      <c r="A16" s="32"/>
      <c r="B16" s="33"/>
      <c r="C16" s="32"/>
      <c r="D16" s="27" t="s">
        <v>19</v>
      </c>
      <c r="E16" s="32"/>
      <c r="F16" s="25" t="s">
        <v>20</v>
      </c>
      <c r="G16" s="32"/>
      <c r="H16" s="32"/>
      <c r="I16" s="27" t="s">
        <v>21</v>
      </c>
      <c r="J16" s="58" t="str">
        <f>'Rekapitulácia stavby'!AN8</f>
        <v>05_2022</v>
      </c>
      <c r="K16" s="32"/>
      <c r="L16" s="45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0.9" hidden="1" customHeight="1">
      <c r="A17" s="32"/>
      <c r="B17" s="33"/>
      <c r="C17" s="32"/>
      <c r="D17" s="32"/>
      <c r="E17" s="32"/>
      <c r="F17" s="32"/>
      <c r="G17" s="32"/>
      <c r="H17" s="32"/>
      <c r="I17" s="32"/>
      <c r="J17" s="32"/>
      <c r="K17" s="32"/>
      <c r="L17" s="45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2" hidden="1" customHeight="1">
      <c r="A18" s="32"/>
      <c r="B18" s="33"/>
      <c r="C18" s="32"/>
      <c r="D18" s="27" t="s">
        <v>22</v>
      </c>
      <c r="E18" s="32"/>
      <c r="F18" s="32"/>
      <c r="G18" s="32"/>
      <c r="H18" s="32"/>
      <c r="I18" s="27" t="s">
        <v>23</v>
      </c>
      <c r="J18" s="25" t="s">
        <v>1</v>
      </c>
      <c r="K18" s="32"/>
      <c r="L18" s="45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8" hidden="1" customHeight="1">
      <c r="A19" s="32"/>
      <c r="B19" s="33"/>
      <c r="C19" s="32"/>
      <c r="D19" s="32"/>
      <c r="E19" s="25" t="s">
        <v>24</v>
      </c>
      <c r="F19" s="32"/>
      <c r="G19" s="32"/>
      <c r="H19" s="32"/>
      <c r="I19" s="27" t="s">
        <v>25</v>
      </c>
      <c r="J19" s="25" t="s">
        <v>1</v>
      </c>
      <c r="K19" s="32"/>
      <c r="L19" s="45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6.95" hidden="1" customHeight="1">
      <c r="A20" s="32"/>
      <c r="B20" s="33"/>
      <c r="C20" s="32"/>
      <c r="D20" s="32"/>
      <c r="E20" s="32"/>
      <c r="F20" s="32"/>
      <c r="G20" s="32"/>
      <c r="H20" s="32"/>
      <c r="I20" s="32"/>
      <c r="J20" s="32"/>
      <c r="K20" s="32"/>
      <c r="L20" s="45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2" hidden="1" customHeight="1">
      <c r="A21" s="32"/>
      <c r="B21" s="33"/>
      <c r="C21" s="32"/>
      <c r="D21" s="27" t="s">
        <v>26</v>
      </c>
      <c r="E21" s="32"/>
      <c r="F21" s="32"/>
      <c r="G21" s="32"/>
      <c r="H21" s="32"/>
      <c r="I21" s="27" t="s">
        <v>23</v>
      </c>
      <c r="J21" s="28">
        <f>'Rekapitulácia stavby'!AN13</f>
        <v>0</v>
      </c>
      <c r="K21" s="32"/>
      <c r="L21" s="45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8" hidden="1" customHeight="1">
      <c r="A22" s="32"/>
      <c r="B22" s="33"/>
      <c r="C22" s="32"/>
      <c r="D22" s="32"/>
      <c r="E22" s="269">
        <f>'Rekapitulácia stavby'!E14</f>
        <v>0</v>
      </c>
      <c r="F22" s="246"/>
      <c r="G22" s="246"/>
      <c r="H22" s="246"/>
      <c r="I22" s="27" t="s">
        <v>25</v>
      </c>
      <c r="J22" s="28">
        <f>'Rekapitulácia stavby'!AN14</f>
        <v>0</v>
      </c>
      <c r="K22" s="32"/>
      <c r="L22" s="45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6.95" hidden="1" customHeight="1">
      <c r="A23" s="32"/>
      <c r="B23" s="33"/>
      <c r="C23" s="32"/>
      <c r="D23" s="32"/>
      <c r="E23" s="32"/>
      <c r="F23" s="32"/>
      <c r="G23" s="32"/>
      <c r="H23" s="32"/>
      <c r="I23" s="32"/>
      <c r="J23" s="32"/>
      <c r="K23" s="32"/>
      <c r="L23" s="45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2" hidden="1" customHeight="1">
      <c r="A24" s="32"/>
      <c r="B24" s="33"/>
      <c r="C24" s="32"/>
      <c r="D24" s="27" t="s">
        <v>27</v>
      </c>
      <c r="E24" s="32"/>
      <c r="F24" s="32"/>
      <c r="G24" s="32"/>
      <c r="H24" s="32"/>
      <c r="I24" s="27" t="s">
        <v>23</v>
      </c>
      <c r="J24" s="25" t="s">
        <v>1</v>
      </c>
      <c r="K24" s="32"/>
      <c r="L24" s="45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8" hidden="1" customHeight="1">
      <c r="A25" s="32"/>
      <c r="B25" s="33"/>
      <c r="C25" s="32"/>
      <c r="D25" s="32"/>
      <c r="E25" s="25" t="s">
        <v>28</v>
      </c>
      <c r="F25" s="32"/>
      <c r="G25" s="32"/>
      <c r="H25" s="32"/>
      <c r="I25" s="27" t="s">
        <v>25</v>
      </c>
      <c r="J25" s="25" t="s">
        <v>1</v>
      </c>
      <c r="K25" s="32"/>
      <c r="L25" s="45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6.95" hidden="1" customHeight="1">
      <c r="A26" s="32"/>
      <c r="B26" s="33"/>
      <c r="C26" s="32"/>
      <c r="D26" s="32"/>
      <c r="E26" s="32"/>
      <c r="F26" s="32"/>
      <c r="G26" s="32"/>
      <c r="H26" s="32"/>
      <c r="I26" s="32"/>
      <c r="J26" s="32"/>
      <c r="K26" s="32"/>
      <c r="L26" s="45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12" hidden="1" customHeight="1">
      <c r="A27" s="32"/>
      <c r="B27" s="33"/>
      <c r="C27" s="32"/>
      <c r="D27" s="27" t="s">
        <v>30</v>
      </c>
      <c r="E27" s="32"/>
      <c r="F27" s="32"/>
      <c r="G27" s="32"/>
      <c r="H27" s="32"/>
      <c r="I27" s="27" t="s">
        <v>23</v>
      </c>
      <c r="J27" s="25" t="str">
        <f>IF('Rekapitulácia stavby'!AN19="","",'Rekapitulácia stavby'!AN19)</f>
        <v/>
      </c>
      <c r="K27" s="32"/>
      <c r="L27" s="45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8" hidden="1" customHeight="1">
      <c r="A28" s="32"/>
      <c r="B28" s="33"/>
      <c r="C28" s="32"/>
      <c r="D28" s="32"/>
      <c r="E28" s="25" t="str">
        <f>IF('Rekapitulácia stavby'!E20="","",'Rekapitulácia stavby'!E20)</f>
        <v xml:space="preserve"> </v>
      </c>
      <c r="F28" s="32"/>
      <c r="G28" s="32"/>
      <c r="H28" s="32"/>
      <c r="I28" s="27" t="s">
        <v>25</v>
      </c>
      <c r="J28" s="25" t="str">
        <f>IF('Rekapitulácia stavby'!AN20="","",'Rekapitulácia stavby'!AN20)</f>
        <v/>
      </c>
      <c r="K28" s="32"/>
      <c r="L28" s="45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hidden="1" customHeight="1">
      <c r="A29" s="32"/>
      <c r="B29" s="33"/>
      <c r="C29" s="32"/>
      <c r="D29" s="32"/>
      <c r="E29" s="32"/>
      <c r="F29" s="32"/>
      <c r="G29" s="32"/>
      <c r="H29" s="32"/>
      <c r="I29" s="32"/>
      <c r="J29" s="32"/>
      <c r="K29" s="32"/>
      <c r="L29" s="45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12" hidden="1" customHeight="1">
      <c r="A30" s="32"/>
      <c r="B30" s="33"/>
      <c r="C30" s="32"/>
      <c r="D30" s="27" t="s">
        <v>32</v>
      </c>
      <c r="E30" s="32"/>
      <c r="F30" s="32"/>
      <c r="G30" s="32"/>
      <c r="H30" s="32"/>
      <c r="I30" s="32"/>
      <c r="J30" s="32"/>
      <c r="K30" s="32"/>
      <c r="L30" s="45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8" customFormat="1" ht="16.5" hidden="1" customHeight="1">
      <c r="A31" s="102"/>
      <c r="B31" s="103"/>
      <c r="C31" s="102"/>
      <c r="D31" s="102"/>
      <c r="E31" s="251" t="s">
        <v>1</v>
      </c>
      <c r="F31" s="251"/>
      <c r="G31" s="251"/>
      <c r="H31" s="251"/>
      <c r="I31" s="102"/>
      <c r="J31" s="102"/>
      <c r="K31" s="102"/>
      <c r="L31" s="104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</row>
    <row r="32" spans="1:31" s="2" customFormat="1" ht="6.95" hidden="1" customHeight="1">
      <c r="A32" s="32"/>
      <c r="B32" s="33"/>
      <c r="C32" s="32"/>
      <c r="D32" s="32"/>
      <c r="E32" s="32"/>
      <c r="F32" s="32"/>
      <c r="G32" s="32"/>
      <c r="H32" s="32"/>
      <c r="I32" s="32"/>
      <c r="J32" s="32"/>
      <c r="K32" s="32"/>
      <c r="L32" s="45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hidden="1" customHeight="1">
      <c r="A33" s="32"/>
      <c r="B33" s="33"/>
      <c r="C33" s="32"/>
      <c r="D33" s="69"/>
      <c r="E33" s="69"/>
      <c r="F33" s="69"/>
      <c r="G33" s="69"/>
      <c r="H33" s="69"/>
      <c r="I33" s="69"/>
      <c r="J33" s="69"/>
      <c r="K33" s="69"/>
      <c r="L33" s="45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25.35" hidden="1" customHeight="1">
      <c r="A34" s="32"/>
      <c r="B34" s="33"/>
      <c r="C34" s="32"/>
      <c r="D34" s="105" t="s">
        <v>33</v>
      </c>
      <c r="E34" s="32"/>
      <c r="F34" s="32"/>
      <c r="G34" s="32"/>
      <c r="H34" s="32"/>
      <c r="I34" s="32"/>
      <c r="J34" s="74">
        <f>ROUND(J139, 2)</f>
        <v>0</v>
      </c>
      <c r="K34" s="32"/>
      <c r="L34" s="45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6.95" hidden="1" customHeight="1">
      <c r="A35" s="32"/>
      <c r="B35" s="33"/>
      <c r="C35" s="32"/>
      <c r="D35" s="69"/>
      <c r="E35" s="69"/>
      <c r="F35" s="69"/>
      <c r="G35" s="69"/>
      <c r="H35" s="69"/>
      <c r="I35" s="69"/>
      <c r="J35" s="69"/>
      <c r="K35" s="69"/>
      <c r="L35" s="45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3"/>
      <c r="C36" s="32"/>
      <c r="D36" s="32"/>
      <c r="E36" s="32"/>
      <c r="F36" s="36" t="s">
        <v>35</v>
      </c>
      <c r="G36" s="32"/>
      <c r="H36" s="32"/>
      <c r="I36" s="36" t="s">
        <v>34</v>
      </c>
      <c r="J36" s="36" t="s">
        <v>36</v>
      </c>
      <c r="K36" s="32"/>
      <c r="L36" s="45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106" t="s">
        <v>37</v>
      </c>
      <c r="E37" s="38" t="s">
        <v>38</v>
      </c>
      <c r="F37" s="107">
        <f>ROUND((SUM(BE139:BE296)),  2)</f>
        <v>0</v>
      </c>
      <c r="G37" s="108"/>
      <c r="H37" s="108"/>
      <c r="I37" s="109">
        <v>0.2</v>
      </c>
      <c r="J37" s="107">
        <f>ROUND(((SUM(BE139:BE296))*I37),  2)</f>
        <v>0</v>
      </c>
      <c r="K37" s="32"/>
      <c r="L37" s="45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hidden="1" customHeight="1">
      <c r="A38" s="32"/>
      <c r="B38" s="33"/>
      <c r="C38" s="32"/>
      <c r="D38" s="32"/>
      <c r="E38" s="38" t="s">
        <v>39</v>
      </c>
      <c r="F38" s="107">
        <f>ROUND((SUM(BF139:BF296)),  2)</f>
        <v>0</v>
      </c>
      <c r="G38" s="108"/>
      <c r="H38" s="108"/>
      <c r="I38" s="109">
        <v>0.2</v>
      </c>
      <c r="J38" s="107">
        <f>ROUND(((SUM(BF139:BF296))*I38),  2)</f>
        <v>0</v>
      </c>
      <c r="K38" s="32"/>
      <c r="L38" s="45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27" t="s">
        <v>40</v>
      </c>
      <c r="F39" s="110">
        <f>ROUND((SUM(BG139:BG296)),  2)</f>
        <v>0</v>
      </c>
      <c r="G39" s="32"/>
      <c r="H39" s="32"/>
      <c r="I39" s="111">
        <v>0.2</v>
      </c>
      <c r="J39" s="110">
        <f>0</f>
        <v>0</v>
      </c>
      <c r="K39" s="32"/>
      <c r="L39" s="45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hidden="1" customHeight="1">
      <c r="A40" s="32"/>
      <c r="B40" s="33"/>
      <c r="C40" s="32"/>
      <c r="D40" s="32"/>
      <c r="E40" s="27" t="s">
        <v>41</v>
      </c>
      <c r="F40" s="110">
        <f>ROUND((SUM(BH139:BH296)),  2)</f>
        <v>0</v>
      </c>
      <c r="G40" s="32"/>
      <c r="H40" s="32"/>
      <c r="I40" s="111">
        <v>0.2</v>
      </c>
      <c r="J40" s="110">
        <f>0</f>
        <v>0</v>
      </c>
      <c r="K40" s="32"/>
      <c r="L40" s="45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14.45" hidden="1" customHeight="1">
      <c r="A41" s="32"/>
      <c r="B41" s="33"/>
      <c r="C41" s="32"/>
      <c r="D41" s="32"/>
      <c r="E41" s="38" t="s">
        <v>42</v>
      </c>
      <c r="F41" s="107">
        <f>ROUND((SUM(BI139:BI296)),  2)</f>
        <v>0</v>
      </c>
      <c r="G41" s="108"/>
      <c r="H41" s="108"/>
      <c r="I41" s="109">
        <v>0</v>
      </c>
      <c r="J41" s="107">
        <f>0</f>
        <v>0</v>
      </c>
      <c r="K41" s="32"/>
      <c r="L41" s="45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6.95" hidden="1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5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2" customFormat="1" ht="25.35" hidden="1" customHeight="1">
      <c r="A43" s="32"/>
      <c r="B43" s="33"/>
      <c r="C43" s="112"/>
      <c r="D43" s="113" t="s">
        <v>43</v>
      </c>
      <c r="E43" s="63"/>
      <c r="F43" s="63"/>
      <c r="G43" s="114" t="s">
        <v>44</v>
      </c>
      <c r="H43" s="115" t="s">
        <v>45</v>
      </c>
      <c r="I43" s="63"/>
      <c r="J43" s="116">
        <f>SUM(J34:J41)</f>
        <v>0</v>
      </c>
      <c r="K43" s="117"/>
      <c r="L43" s="45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</row>
    <row r="44" spans="1:31" s="2" customFormat="1" ht="14.45" hidden="1" customHeight="1">
      <c r="A44" s="32"/>
      <c r="B44" s="33"/>
      <c r="C44" s="32"/>
      <c r="D44" s="32"/>
      <c r="E44" s="32"/>
      <c r="F44" s="32"/>
      <c r="G44" s="32"/>
      <c r="H44" s="32"/>
      <c r="I44" s="32"/>
      <c r="J44" s="32"/>
      <c r="K44" s="32"/>
      <c r="L44" s="45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</row>
    <row r="45" spans="1:31" s="1" customFormat="1" ht="14.45" hidden="1" customHeight="1">
      <c r="B45" s="20"/>
      <c r="L45" s="20"/>
    </row>
    <row r="46" spans="1:31" s="1" customFormat="1" ht="14.45" hidden="1" customHeight="1">
      <c r="B46" s="20"/>
      <c r="L46" s="20"/>
    </row>
    <row r="47" spans="1:31" s="1" customFormat="1" ht="14.45" hidden="1" customHeight="1">
      <c r="B47" s="20"/>
      <c r="L47" s="20"/>
    </row>
    <row r="48" spans="1:31" s="1" customFormat="1" ht="14.45" hidden="1" customHeight="1">
      <c r="B48" s="20"/>
      <c r="L48" s="20"/>
    </row>
    <row r="49" spans="1:31" s="1" customFormat="1" ht="14.45" hidden="1" customHeight="1">
      <c r="B49" s="20"/>
      <c r="L49" s="20"/>
    </row>
    <row r="50" spans="1:31" s="2" customFormat="1" ht="14.45" hidden="1" customHeight="1">
      <c r="B50" s="45"/>
      <c r="D50" s="46" t="s">
        <v>46</v>
      </c>
      <c r="E50" s="47"/>
      <c r="F50" s="47"/>
      <c r="G50" s="46" t="s">
        <v>47</v>
      </c>
      <c r="H50" s="47"/>
      <c r="I50" s="47"/>
      <c r="J50" s="47"/>
      <c r="K50" s="47"/>
      <c r="L50" s="45"/>
    </row>
    <row r="51" spans="1:31" ht="11.25" hidden="1">
      <c r="B51" s="20"/>
      <c r="L51" s="20"/>
    </row>
    <row r="52" spans="1:31" ht="11.25" hidden="1">
      <c r="B52" s="20"/>
      <c r="L52" s="20"/>
    </row>
    <row r="53" spans="1:31" ht="11.25" hidden="1">
      <c r="B53" s="20"/>
      <c r="L53" s="20"/>
    </row>
    <row r="54" spans="1:31" ht="11.25" hidden="1">
      <c r="B54" s="20"/>
      <c r="L54" s="20"/>
    </row>
    <row r="55" spans="1:31" ht="11.25" hidden="1">
      <c r="B55" s="20"/>
      <c r="L55" s="20"/>
    </row>
    <row r="56" spans="1:31" ht="11.25" hidden="1">
      <c r="B56" s="20"/>
      <c r="L56" s="20"/>
    </row>
    <row r="57" spans="1:31" ht="11.25" hidden="1">
      <c r="B57" s="20"/>
      <c r="L57" s="20"/>
    </row>
    <row r="58" spans="1:31" ht="11.25" hidden="1">
      <c r="B58" s="20"/>
      <c r="L58" s="20"/>
    </row>
    <row r="59" spans="1:31" ht="11.25" hidden="1">
      <c r="B59" s="20"/>
      <c r="L59" s="20"/>
    </row>
    <row r="60" spans="1:31" ht="11.25" hidden="1">
      <c r="B60" s="20"/>
      <c r="L60" s="20"/>
    </row>
    <row r="61" spans="1:31" s="2" customFormat="1" ht="12.75" hidden="1">
      <c r="A61" s="32"/>
      <c r="B61" s="33"/>
      <c r="C61" s="32"/>
      <c r="D61" s="48" t="s">
        <v>48</v>
      </c>
      <c r="E61" s="35"/>
      <c r="F61" s="118" t="s">
        <v>49</v>
      </c>
      <c r="G61" s="48" t="s">
        <v>48</v>
      </c>
      <c r="H61" s="35"/>
      <c r="I61" s="35"/>
      <c r="J61" s="119" t="s">
        <v>49</v>
      </c>
      <c r="K61" s="35"/>
      <c r="L61" s="45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 hidden="1">
      <c r="B62" s="20"/>
      <c r="L62" s="20"/>
    </row>
    <row r="63" spans="1:31" ht="11.25" hidden="1">
      <c r="B63" s="20"/>
      <c r="L63" s="20"/>
    </row>
    <row r="64" spans="1:31" ht="11.25" hidden="1">
      <c r="B64" s="20"/>
      <c r="L64" s="20"/>
    </row>
    <row r="65" spans="1:31" s="2" customFormat="1" ht="12.75" hidden="1">
      <c r="A65" s="32"/>
      <c r="B65" s="33"/>
      <c r="C65" s="32"/>
      <c r="D65" s="46" t="s">
        <v>50</v>
      </c>
      <c r="E65" s="49"/>
      <c r="F65" s="49"/>
      <c r="G65" s="46" t="s">
        <v>51</v>
      </c>
      <c r="H65" s="49"/>
      <c r="I65" s="49"/>
      <c r="J65" s="49"/>
      <c r="K65" s="49"/>
      <c r="L65" s="45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 hidden="1">
      <c r="B66" s="20"/>
      <c r="L66" s="20"/>
    </row>
    <row r="67" spans="1:31" ht="11.25" hidden="1">
      <c r="B67" s="20"/>
      <c r="L67" s="20"/>
    </row>
    <row r="68" spans="1:31" ht="11.25" hidden="1">
      <c r="B68" s="20"/>
      <c r="L68" s="20"/>
    </row>
    <row r="69" spans="1:31" ht="11.25" hidden="1">
      <c r="B69" s="20"/>
      <c r="L69" s="20"/>
    </row>
    <row r="70" spans="1:31" ht="11.25" hidden="1">
      <c r="B70" s="20"/>
      <c r="L70" s="20"/>
    </row>
    <row r="71" spans="1:31" ht="11.25" hidden="1">
      <c r="B71" s="20"/>
      <c r="L71" s="20"/>
    </row>
    <row r="72" spans="1:31" ht="11.25" hidden="1">
      <c r="B72" s="20"/>
      <c r="L72" s="20"/>
    </row>
    <row r="73" spans="1:31" ht="11.25" hidden="1">
      <c r="B73" s="20"/>
      <c r="L73" s="20"/>
    </row>
    <row r="74" spans="1:31" ht="11.25" hidden="1">
      <c r="B74" s="20"/>
      <c r="L74" s="20"/>
    </row>
    <row r="75" spans="1:31" ht="11.25" hidden="1">
      <c r="B75" s="20"/>
      <c r="L75" s="20"/>
    </row>
    <row r="76" spans="1:31" s="2" customFormat="1" ht="12.75" hidden="1">
      <c r="A76" s="32"/>
      <c r="B76" s="33"/>
      <c r="C76" s="32"/>
      <c r="D76" s="48" t="s">
        <v>48</v>
      </c>
      <c r="E76" s="35"/>
      <c r="F76" s="118" t="s">
        <v>49</v>
      </c>
      <c r="G76" s="48" t="s">
        <v>48</v>
      </c>
      <c r="H76" s="35"/>
      <c r="I76" s="35"/>
      <c r="J76" s="119" t="s">
        <v>49</v>
      </c>
      <c r="K76" s="35"/>
      <c r="L76" s="45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hidden="1" customHeight="1">
      <c r="A77" s="32"/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45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78" spans="1:31" ht="11.25" hidden="1"/>
    <row r="79" spans="1:31" ht="11.25" hidden="1"/>
    <row r="80" spans="1:31" ht="11.25" hidden="1"/>
    <row r="81" spans="1:31" s="2" customFormat="1" ht="6.95" hidden="1" customHeight="1">
      <c r="A81" s="32"/>
      <c r="B81" s="52"/>
      <c r="C81" s="53"/>
      <c r="D81" s="53"/>
      <c r="E81" s="53"/>
      <c r="F81" s="53"/>
      <c r="G81" s="53"/>
      <c r="H81" s="53"/>
      <c r="I81" s="53"/>
      <c r="J81" s="53"/>
      <c r="K81" s="53"/>
      <c r="L81" s="45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5" hidden="1" customHeight="1">
      <c r="A82" s="32"/>
      <c r="B82" s="33"/>
      <c r="C82" s="21" t="s">
        <v>159</v>
      </c>
      <c r="D82" s="32"/>
      <c r="E82" s="32"/>
      <c r="F82" s="32"/>
      <c r="G82" s="32"/>
      <c r="H82" s="32"/>
      <c r="I82" s="32"/>
      <c r="J82" s="32"/>
      <c r="K82" s="32"/>
      <c r="L82" s="45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5" hidden="1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5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hidden="1" customHeight="1">
      <c r="A84" s="32"/>
      <c r="B84" s="33"/>
      <c r="C84" s="27" t="s">
        <v>15</v>
      </c>
      <c r="D84" s="32"/>
      <c r="E84" s="32"/>
      <c r="F84" s="32"/>
      <c r="G84" s="32"/>
      <c r="H84" s="32"/>
      <c r="I84" s="32"/>
      <c r="J84" s="32"/>
      <c r="K84" s="32"/>
      <c r="L84" s="45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hidden="1" customHeight="1">
      <c r="A85" s="32"/>
      <c r="B85" s="33"/>
      <c r="C85" s="32"/>
      <c r="D85" s="32"/>
      <c r="E85" s="266" t="str">
        <f>E7</f>
        <v>Prístavba materskej škôlky v meste Podolínec</v>
      </c>
      <c r="F85" s="267"/>
      <c r="G85" s="267"/>
      <c r="H85" s="267"/>
      <c r="I85" s="32"/>
      <c r="J85" s="32"/>
      <c r="K85" s="32"/>
      <c r="L85" s="45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hidden="1" customHeight="1">
      <c r="B86" s="20"/>
      <c r="C86" s="27" t="s">
        <v>155</v>
      </c>
      <c r="L86" s="20"/>
    </row>
    <row r="87" spans="1:31" s="1" customFormat="1" ht="16.5" hidden="1" customHeight="1">
      <c r="B87" s="20"/>
      <c r="E87" s="266" t="s">
        <v>790</v>
      </c>
      <c r="F87" s="247"/>
      <c r="G87" s="247"/>
      <c r="H87" s="247"/>
      <c r="L87" s="20"/>
    </row>
    <row r="88" spans="1:31" s="1" customFormat="1" ht="12" hidden="1" customHeight="1">
      <c r="B88" s="20"/>
      <c r="C88" s="27" t="s">
        <v>157</v>
      </c>
      <c r="L88" s="20"/>
    </row>
    <row r="89" spans="1:31" s="2" customFormat="1" ht="16.5" hidden="1" customHeight="1">
      <c r="A89" s="32"/>
      <c r="B89" s="33"/>
      <c r="C89" s="32"/>
      <c r="D89" s="32"/>
      <c r="E89" s="270" t="s">
        <v>791</v>
      </c>
      <c r="F89" s="268"/>
      <c r="G89" s="268"/>
      <c r="H89" s="268"/>
      <c r="I89" s="32"/>
      <c r="J89" s="32"/>
      <c r="K89" s="32"/>
      <c r="L89" s="45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12" hidden="1" customHeight="1">
      <c r="A90" s="32"/>
      <c r="B90" s="33"/>
      <c r="C90" s="27" t="s">
        <v>792</v>
      </c>
      <c r="D90" s="32"/>
      <c r="E90" s="32"/>
      <c r="F90" s="32"/>
      <c r="G90" s="32"/>
      <c r="H90" s="32"/>
      <c r="I90" s="32"/>
      <c r="J90" s="32"/>
      <c r="K90" s="32"/>
      <c r="L90" s="45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6.5" hidden="1" customHeight="1">
      <c r="A91" s="32"/>
      <c r="B91" s="33"/>
      <c r="C91" s="32"/>
      <c r="D91" s="32"/>
      <c r="E91" s="227" t="str">
        <f>E13</f>
        <v>07 - Ostatné</v>
      </c>
      <c r="F91" s="268"/>
      <c r="G91" s="268"/>
      <c r="H91" s="268"/>
      <c r="I91" s="32"/>
      <c r="J91" s="32"/>
      <c r="K91" s="32"/>
      <c r="L91" s="45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5" hidden="1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5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2" hidden="1" customHeight="1">
      <c r="A93" s="32"/>
      <c r="B93" s="33"/>
      <c r="C93" s="27" t="s">
        <v>19</v>
      </c>
      <c r="D93" s="32"/>
      <c r="E93" s="32"/>
      <c r="F93" s="25" t="str">
        <f>F16</f>
        <v>Podolínec</v>
      </c>
      <c r="G93" s="32"/>
      <c r="H93" s="32"/>
      <c r="I93" s="27" t="s">
        <v>21</v>
      </c>
      <c r="J93" s="58" t="str">
        <f>IF(J16="","",J16)</f>
        <v>05_2022</v>
      </c>
      <c r="K93" s="32"/>
      <c r="L93" s="45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6.95" hidden="1" customHeight="1">
      <c r="A94" s="32"/>
      <c r="B94" s="33"/>
      <c r="C94" s="32"/>
      <c r="D94" s="32"/>
      <c r="E94" s="32"/>
      <c r="F94" s="32"/>
      <c r="G94" s="32"/>
      <c r="H94" s="32"/>
      <c r="I94" s="32"/>
      <c r="J94" s="32"/>
      <c r="K94" s="32"/>
      <c r="L94" s="45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5.2" hidden="1" customHeight="1">
      <c r="A95" s="32"/>
      <c r="B95" s="33"/>
      <c r="C95" s="27" t="s">
        <v>22</v>
      </c>
      <c r="D95" s="32"/>
      <c r="E95" s="32"/>
      <c r="F95" s="25" t="str">
        <f>E19</f>
        <v>Mesto Podolínec</v>
      </c>
      <c r="G95" s="32"/>
      <c r="H95" s="32"/>
      <c r="I95" s="27" t="s">
        <v>27</v>
      </c>
      <c r="J95" s="30" t="str">
        <f>E25</f>
        <v>AIP projekt s.r.o.</v>
      </c>
      <c r="K95" s="32"/>
      <c r="L95" s="45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15.2" hidden="1" customHeight="1">
      <c r="A96" s="32"/>
      <c r="B96" s="33"/>
      <c r="C96" s="27" t="s">
        <v>26</v>
      </c>
      <c r="D96" s="32"/>
      <c r="E96" s="32"/>
      <c r="F96" s="25">
        <f>IF(E22="","",E22)</f>
        <v>0</v>
      </c>
      <c r="G96" s="32"/>
      <c r="H96" s="32"/>
      <c r="I96" s="27" t="s">
        <v>30</v>
      </c>
      <c r="J96" s="30" t="str">
        <f>E28</f>
        <v xml:space="preserve"> </v>
      </c>
      <c r="K96" s="32"/>
      <c r="L96" s="45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hidden="1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5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9.25" hidden="1" customHeight="1">
      <c r="A98" s="32"/>
      <c r="B98" s="33"/>
      <c r="C98" s="120" t="s">
        <v>160</v>
      </c>
      <c r="D98" s="112"/>
      <c r="E98" s="112"/>
      <c r="F98" s="112"/>
      <c r="G98" s="112"/>
      <c r="H98" s="112"/>
      <c r="I98" s="112"/>
      <c r="J98" s="121" t="s">
        <v>161</v>
      </c>
      <c r="K98" s="112"/>
      <c r="L98" s="45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</row>
    <row r="99" spans="1:47" s="2" customFormat="1" ht="10.35" hidden="1" customHeight="1">
      <c r="A99" s="32"/>
      <c r="B99" s="33"/>
      <c r="C99" s="32"/>
      <c r="D99" s="32"/>
      <c r="E99" s="32"/>
      <c r="F99" s="32"/>
      <c r="G99" s="32"/>
      <c r="H99" s="32"/>
      <c r="I99" s="32"/>
      <c r="J99" s="32"/>
      <c r="K99" s="32"/>
      <c r="L99" s="45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</row>
    <row r="100" spans="1:47" s="2" customFormat="1" ht="22.9" hidden="1" customHeight="1">
      <c r="A100" s="32"/>
      <c r="B100" s="33"/>
      <c r="C100" s="122" t="s">
        <v>162</v>
      </c>
      <c r="D100" s="32"/>
      <c r="E100" s="32"/>
      <c r="F100" s="32"/>
      <c r="G100" s="32"/>
      <c r="H100" s="32"/>
      <c r="I100" s="32"/>
      <c r="J100" s="74">
        <f>J139</f>
        <v>0</v>
      </c>
      <c r="K100" s="32"/>
      <c r="L100" s="45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U100" s="17" t="s">
        <v>163</v>
      </c>
    </row>
    <row r="101" spans="1:47" s="9" customFormat="1" ht="24.95" hidden="1" customHeight="1">
      <c r="B101" s="123"/>
      <c r="D101" s="124" t="s">
        <v>164</v>
      </c>
      <c r="E101" s="125"/>
      <c r="F101" s="125"/>
      <c r="G101" s="125"/>
      <c r="H101" s="125"/>
      <c r="I101" s="125"/>
      <c r="J101" s="126">
        <f>J140</f>
        <v>0</v>
      </c>
      <c r="L101" s="123"/>
    </row>
    <row r="102" spans="1:47" s="10" customFormat="1" ht="19.899999999999999" hidden="1" customHeight="1">
      <c r="B102" s="127"/>
      <c r="D102" s="128" t="s">
        <v>165</v>
      </c>
      <c r="E102" s="129"/>
      <c r="F102" s="129"/>
      <c r="G102" s="129"/>
      <c r="H102" s="129"/>
      <c r="I102" s="129"/>
      <c r="J102" s="130">
        <f>J141</f>
        <v>0</v>
      </c>
      <c r="L102" s="127"/>
    </row>
    <row r="103" spans="1:47" s="10" customFormat="1" ht="19.899999999999999" hidden="1" customHeight="1">
      <c r="B103" s="127"/>
      <c r="D103" s="128" t="s">
        <v>794</v>
      </c>
      <c r="E103" s="129"/>
      <c r="F103" s="129"/>
      <c r="G103" s="129"/>
      <c r="H103" s="129"/>
      <c r="I103" s="129"/>
      <c r="J103" s="130">
        <f>J145</f>
        <v>0</v>
      </c>
      <c r="L103" s="127"/>
    </row>
    <row r="104" spans="1:47" s="10" customFormat="1" ht="19.899999999999999" hidden="1" customHeight="1">
      <c r="B104" s="127"/>
      <c r="D104" s="128" t="s">
        <v>677</v>
      </c>
      <c r="E104" s="129"/>
      <c r="F104" s="129"/>
      <c r="G104" s="129"/>
      <c r="H104" s="129"/>
      <c r="I104" s="129"/>
      <c r="J104" s="130">
        <f>J151</f>
        <v>0</v>
      </c>
      <c r="L104" s="127"/>
    </row>
    <row r="105" spans="1:47" s="10" customFormat="1" ht="19.899999999999999" hidden="1" customHeight="1">
      <c r="B105" s="127"/>
      <c r="D105" s="128" t="s">
        <v>467</v>
      </c>
      <c r="E105" s="129"/>
      <c r="F105" s="129"/>
      <c r="G105" s="129"/>
      <c r="H105" s="129"/>
      <c r="I105" s="129"/>
      <c r="J105" s="130">
        <f>J175</f>
        <v>0</v>
      </c>
      <c r="L105" s="127"/>
    </row>
    <row r="106" spans="1:47" s="10" customFormat="1" ht="19.899999999999999" hidden="1" customHeight="1">
      <c r="B106" s="127"/>
      <c r="D106" s="128" t="s">
        <v>168</v>
      </c>
      <c r="E106" s="129"/>
      <c r="F106" s="129"/>
      <c r="G106" s="129"/>
      <c r="H106" s="129"/>
      <c r="I106" s="129"/>
      <c r="J106" s="130">
        <f>J195</f>
        <v>0</v>
      </c>
      <c r="L106" s="127"/>
    </row>
    <row r="107" spans="1:47" s="9" customFormat="1" ht="24.95" hidden="1" customHeight="1">
      <c r="B107" s="123"/>
      <c r="D107" s="124" t="s">
        <v>1980</v>
      </c>
      <c r="E107" s="125"/>
      <c r="F107" s="125"/>
      <c r="G107" s="125"/>
      <c r="H107" s="125"/>
      <c r="I107" s="125"/>
      <c r="J107" s="126">
        <f>J197</f>
        <v>0</v>
      </c>
      <c r="L107" s="123"/>
    </row>
    <row r="108" spans="1:47" s="9" customFormat="1" ht="24.95" hidden="1" customHeight="1">
      <c r="B108" s="123"/>
      <c r="D108" s="124" t="s">
        <v>169</v>
      </c>
      <c r="E108" s="125"/>
      <c r="F108" s="125"/>
      <c r="G108" s="125"/>
      <c r="H108" s="125"/>
      <c r="I108" s="125"/>
      <c r="J108" s="126">
        <f>J203</f>
        <v>0</v>
      </c>
      <c r="L108" s="123"/>
    </row>
    <row r="109" spans="1:47" s="10" customFormat="1" ht="19.899999999999999" hidden="1" customHeight="1">
      <c r="B109" s="127"/>
      <c r="D109" s="128" t="s">
        <v>170</v>
      </c>
      <c r="E109" s="129"/>
      <c r="F109" s="129"/>
      <c r="G109" s="129"/>
      <c r="H109" s="129"/>
      <c r="I109" s="129"/>
      <c r="J109" s="130">
        <f>J204</f>
        <v>0</v>
      </c>
      <c r="L109" s="127"/>
    </row>
    <row r="110" spans="1:47" s="10" customFormat="1" ht="19.899999999999999" hidden="1" customHeight="1">
      <c r="B110" s="127"/>
      <c r="D110" s="128" t="s">
        <v>1152</v>
      </c>
      <c r="E110" s="129"/>
      <c r="F110" s="129"/>
      <c r="G110" s="129"/>
      <c r="H110" s="129"/>
      <c r="I110" s="129"/>
      <c r="J110" s="130">
        <f>J209</f>
        <v>0</v>
      </c>
      <c r="L110" s="127"/>
    </row>
    <row r="111" spans="1:47" s="10" customFormat="1" ht="19.899999999999999" hidden="1" customHeight="1">
      <c r="B111" s="127"/>
      <c r="D111" s="128" t="s">
        <v>1153</v>
      </c>
      <c r="E111" s="129"/>
      <c r="F111" s="129"/>
      <c r="G111" s="129"/>
      <c r="H111" s="129"/>
      <c r="I111" s="129"/>
      <c r="J111" s="130">
        <f>J232</f>
        <v>0</v>
      </c>
      <c r="L111" s="127"/>
    </row>
    <row r="112" spans="1:47" s="10" customFormat="1" ht="19.899999999999999" hidden="1" customHeight="1">
      <c r="B112" s="127"/>
      <c r="D112" s="128" t="s">
        <v>1154</v>
      </c>
      <c r="E112" s="129"/>
      <c r="F112" s="129"/>
      <c r="G112" s="129"/>
      <c r="H112" s="129"/>
      <c r="I112" s="129"/>
      <c r="J112" s="130">
        <f>J249</f>
        <v>0</v>
      </c>
      <c r="L112" s="127"/>
    </row>
    <row r="113" spans="1:31" s="10" customFormat="1" ht="19.899999999999999" hidden="1" customHeight="1">
      <c r="B113" s="127"/>
      <c r="D113" s="128" t="s">
        <v>1753</v>
      </c>
      <c r="E113" s="129"/>
      <c r="F113" s="129"/>
      <c r="G113" s="129"/>
      <c r="H113" s="129"/>
      <c r="I113" s="129"/>
      <c r="J113" s="130">
        <f>J278</f>
        <v>0</v>
      </c>
      <c r="L113" s="127"/>
    </row>
    <row r="114" spans="1:31" s="10" customFormat="1" ht="19.899999999999999" hidden="1" customHeight="1">
      <c r="B114" s="127"/>
      <c r="D114" s="128" t="s">
        <v>573</v>
      </c>
      <c r="E114" s="129"/>
      <c r="F114" s="129"/>
      <c r="G114" s="129"/>
      <c r="H114" s="129"/>
      <c r="I114" s="129"/>
      <c r="J114" s="130">
        <f>J283</f>
        <v>0</v>
      </c>
      <c r="L114" s="127"/>
    </row>
    <row r="115" spans="1:31" s="9" customFormat="1" ht="24.95" hidden="1" customHeight="1">
      <c r="B115" s="123"/>
      <c r="D115" s="124" t="s">
        <v>174</v>
      </c>
      <c r="E115" s="125"/>
      <c r="F115" s="125"/>
      <c r="G115" s="125"/>
      <c r="H115" s="125"/>
      <c r="I115" s="125"/>
      <c r="J115" s="126">
        <f>J292</f>
        <v>0</v>
      </c>
      <c r="L115" s="123"/>
    </row>
    <row r="116" spans="1:31" s="2" customFormat="1" ht="21.75" hidden="1" customHeight="1">
      <c r="A116" s="32"/>
      <c r="B116" s="33"/>
      <c r="C116" s="32"/>
      <c r="D116" s="32"/>
      <c r="E116" s="32"/>
      <c r="F116" s="32"/>
      <c r="G116" s="32"/>
      <c r="H116" s="32"/>
      <c r="I116" s="32"/>
      <c r="J116" s="32"/>
      <c r="K116" s="32"/>
      <c r="L116" s="45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31" s="2" customFormat="1" ht="6.95" hidden="1" customHeight="1">
      <c r="A117" s="32"/>
      <c r="B117" s="50"/>
      <c r="C117" s="51"/>
      <c r="D117" s="51"/>
      <c r="E117" s="51"/>
      <c r="F117" s="51"/>
      <c r="G117" s="51"/>
      <c r="H117" s="51"/>
      <c r="I117" s="51"/>
      <c r="J117" s="51"/>
      <c r="K117" s="51"/>
      <c r="L117" s="45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31" ht="11.25" hidden="1"/>
    <row r="119" spans="1:31" ht="11.25" hidden="1"/>
    <row r="120" spans="1:31" ht="11.25" hidden="1"/>
    <row r="121" spans="1:31" s="2" customFormat="1" ht="6.95" customHeight="1">
      <c r="A121" s="32"/>
      <c r="B121" s="52"/>
      <c r="C121" s="53"/>
      <c r="D121" s="53"/>
      <c r="E121" s="53"/>
      <c r="F121" s="53"/>
      <c r="G121" s="53"/>
      <c r="H121" s="53"/>
      <c r="I121" s="53"/>
      <c r="J121" s="53"/>
      <c r="K121" s="53"/>
      <c r="L121" s="45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31" s="2" customFormat="1" ht="24.95" customHeight="1">
      <c r="A122" s="32"/>
      <c r="B122" s="33"/>
      <c r="C122" s="21" t="s">
        <v>175</v>
      </c>
      <c r="D122" s="32"/>
      <c r="E122" s="32"/>
      <c r="F122" s="32"/>
      <c r="G122" s="32"/>
      <c r="H122" s="32"/>
      <c r="I122" s="32"/>
      <c r="J122" s="32"/>
      <c r="K122" s="32"/>
      <c r="L122" s="45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31" s="2" customFormat="1" ht="6.95" customHeight="1">
      <c r="A123" s="32"/>
      <c r="B123" s="33"/>
      <c r="C123" s="32"/>
      <c r="D123" s="32"/>
      <c r="E123" s="32"/>
      <c r="F123" s="32"/>
      <c r="G123" s="32"/>
      <c r="H123" s="32"/>
      <c r="I123" s="32"/>
      <c r="J123" s="32"/>
      <c r="K123" s="32"/>
      <c r="L123" s="45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31" s="2" customFormat="1" ht="12" customHeight="1">
      <c r="A124" s="32"/>
      <c r="B124" s="33"/>
      <c r="C124" s="27" t="s">
        <v>15</v>
      </c>
      <c r="D124" s="32"/>
      <c r="E124" s="32"/>
      <c r="F124" s="32"/>
      <c r="G124" s="32"/>
      <c r="H124" s="32"/>
      <c r="I124" s="32"/>
      <c r="J124" s="32"/>
      <c r="K124" s="32"/>
      <c r="L124" s="45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31" s="2" customFormat="1" ht="16.5" customHeight="1">
      <c r="A125" s="32"/>
      <c r="B125" s="33"/>
      <c r="C125" s="32"/>
      <c r="D125" s="32"/>
      <c r="E125" s="266" t="str">
        <f>E7</f>
        <v>Prístavba materskej škôlky v meste Podolínec</v>
      </c>
      <c r="F125" s="267"/>
      <c r="G125" s="267"/>
      <c r="H125" s="267"/>
      <c r="I125" s="32"/>
      <c r="J125" s="32"/>
      <c r="K125" s="32"/>
      <c r="L125" s="45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31" s="1" customFormat="1" ht="12" customHeight="1">
      <c r="B126" s="20"/>
      <c r="C126" s="27" t="s">
        <v>155</v>
      </c>
      <c r="L126" s="20"/>
    </row>
    <row r="127" spans="1:31" s="1" customFormat="1" ht="16.5" customHeight="1">
      <c r="B127" s="20"/>
      <c r="E127" s="266" t="s">
        <v>790</v>
      </c>
      <c r="F127" s="247"/>
      <c r="G127" s="247"/>
      <c r="H127" s="247"/>
      <c r="L127" s="20"/>
    </row>
    <row r="128" spans="1:31" s="1" customFormat="1" ht="12" customHeight="1">
      <c r="B128" s="20"/>
      <c r="C128" s="27" t="s">
        <v>157</v>
      </c>
      <c r="L128" s="20"/>
    </row>
    <row r="129" spans="1:65" s="2" customFormat="1" ht="16.5" customHeight="1">
      <c r="A129" s="32"/>
      <c r="B129" s="33"/>
      <c r="C129" s="32"/>
      <c r="D129" s="32"/>
      <c r="E129" s="270" t="s">
        <v>791</v>
      </c>
      <c r="F129" s="268"/>
      <c r="G129" s="268"/>
      <c r="H129" s="268"/>
      <c r="I129" s="32"/>
      <c r="J129" s="32"/>
      <c r="K129" s="32"/>
      <c r="L129" s="45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</row>
    <row r="130" spans="1:65" s="2" customFormat="1" ht="12" customHeight="1">
      <c r="A130" s="32"/>
      <c r="B130" s="33"/>
      <c r="C130" s="27" t="s">
        <v>792</v>
      </c>
      <c r="D130" s="32"/>
      <c r="E130" s="32"/>
      <c r="F130" s="32"/>
      <c r="G130" s="32"/>
      <c r="H130" s="32"/>
      <c r="I130" s="32"/>
      <c r="J130" s="32"/>
      <c r="K130" s="32"/>
      <c r="L130" s="45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</row>
    <row r="131" spans="1:65" s="2" customFormat="1" ht="16.5" customHeight="1">
      <c r="A131" s="32"/>
      <c r="B131" s="33"/>
      <c r="C131" s="32"/>
      <c r="D131" s="32"/>
      <c r="E131" s="227" t="str">
        <f>E13</f>
        <v>07 - Ostatné</v>
      </c>
      <c r="F131" s="268"/>
      <c r="G131" s="268"/>
      <c r="H131" s="268"/>
      <c r="I131" s="32"/>
      <c r="J131" s="32"/>
      <c r="K131" s="32"/>
      <c r="L131" s="45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</row>
    <row r="132" spans="1:65" s="2" customFormat="1" ht="6.95" customHeight="1">
      <c r="A132" s="32"/>
      <c r="B132" s="33"/>
      <c r="C132" s="32"/>
      <c r="D132" s="32"/>
      <c r="E132" s="32"/>
      <c r="F132" s="32"/>
      <c r="G132" s="32"/>
      <c r="H132" s="32"/>
      <c r="I132" s="32"/>
      <c r="J132" s="32"/>
      <c r="K132" s="32"/>
      <c r="L132" s="45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</row>
    <row r="133" spans="1:65" s="2" customFormat="1" ht="12" customHeight="1">
      <c r="A133" s="32"/>
      <c r="B133" s="33"/>
      <c r="C133" s="27" t="s">
        <v>19</v>
      </c>
      <c r="D133" s="32"/>
      <c r="E133" s="32"/>
      <c r="F133" s="25" t="str">
        <f>F16</f>
        <v>Podolínec</v>
      </c>
      <c r="G133" s="32"/>
      <c r="H133" s="32"/>
      <c r="I133" s="27" t="s">
        <v>21</v>
      </c>
      <c r="J133" s="58" t="str">
        <f>IF(J16="","",J16)</f>
        <v>05_2022</v>
      </c>
      <c r="K133" s="32"/>
      <c r="L133" s="45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</row>
    <row r="134" spans="1:65" s="2" customFormat="1" ht="6.95" customHeight="1">
      <c r="A134" s="32"/>
      <c r="B134" s="33"/>
      <c r="C134" s="32"/>
      <c r="D134" s="32"/>
      <c r="E134" s="32"/>
      <c r="F134" s="32"/>
      <c r="G134" s="32"/>
      <c r="H134" s="32"/>
      <c r="I134" s="32"/>
      <c r="J134" s="32"/>
      <c r="K134" s="32"/>
      <c r="L134" s="45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</row>
    <row r="135" spans="1:65" s="2" customFormat="1" ht="15.2" customHeight="1">
      <c r="A135" s="32"/>
      <c r="B135" s="33"/>
      <c r="C135" s="27" t="s">
        <v>22</v>
      </c>
      <c r="D135" s="32"/>
      <c r="E135" s="32"/>
      <c r="F135" s="25" t="str">
        <f>E19</f>
        <v>Mesto Podolínec</v>
      </c>
      <c r="G135" s="32"/>
      <c r="H135" s="32"/>
      <c r="I135" s="27" t="s">
        <v>27</v>
      </c>
      <c r="J135" s="30" t="str">
        <f>E25</f>
        <v>AIP projekt s.r.o.</v>
      </c>
      <c r="K135" s="32"/>
      <c r="L135" s="45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</row>
    <row r="136" spans="1:65" s="2" customFormat="1" ht="15.2" customHeight="1">
      <c r="A136" s="32"/>
      <c r="B136" s="33"/>
      <c r="C136" s="27" t="s">
        <v>26</v>
      </c>
      <c r="D136" s="32"/>
      <c r="E136" s="32"/>
      <c r="F136" s="25"/>
      <c r="G136" s="32"/>
      <c r="H136" s="32"/>
      <c r="I136" s="27" t="s">
        <v>30</v>
      </c>
      <c r="J136" s="30" t="str">
        <f>E28</f>
        <v xml:space="preserve"> </v>
      </c>
      <c r="K136" s="32"/>
      <c r="L136" s="45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</row>
    <row r="137" spans="1:65" s="2" customFormat="1" ht="10.35" customHeight="1">
      <c r="A137" s="32"/>
      <c r="B137" s="33"/>
      <c r="C137" s="32"/>
      <c r="D137" s="32"/>
      <c r="E137" s="32"/>
      <c r="F137" s="32"/>
      <c r="G137" s="32"/>
      <c r="H137" s="32"/>
      <c r="I137" s="32"/>
      <c r="J137" s="32"/>
      <c r="K137" s="32"/>
      <c r="L137" s="45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</row>
    <row r="138" spans="1:65" s="11" customFormat="1" ht="29.25" customHeight="1">
      <c r="A138" s="131"/>
      <c r="B138" s="132"/>
      <c r="C138" s="133" t="s">
        <v>176</v>
      </c>
      <c r="D138" s="134" t="s">
        <v>58</v>
      </c>
      <c r="E138" s="134" t="s">
        <v>54</v>
      </c>
      <c r="F138" s="134" t="s">
        <v>55</v>
      </c>
      <c r="G138" s="134" t="s">
        <v>177</v>
      </c>
      <c r="H138" s="134" t="s">
        <v>178</v>
      </c>
      <c r="I138" s="134" t="s">
        <v>179</v>
      </c>
      <c r="J138" s="135" t="s">
        <v>161</v>
      </c>
      <c r="K138" s="136" t="s">
        <v>180</v>
      </c>
      <c r="L138" s="137"/>
      <c r="M138" s="65" t="s">
        <v>1</v>
      </c>
      <c r="N138" s="66" t="s">
        <v>37</v>
      </c>
      <c r="O138" s="66" t="s">
        <v>181</v>
      </c>
      <c r="P138" s="66" t="s">
        <v>182</v>
      </c>
      <c r="Q138" s="66" t="s">
        <v>183</v>
      </c>
      <c r="R138" s="66" t="s">
        <v>184</v>
      </c>
      <c r="S138" s="66" t="s">
        <v>185</v>
      </c>
      <c r="T138" s="67" t="s">
        <v>186</v>
      </c>
      <c r="U138" s="131"/>
      <c r="V138" s="131"/>
      <c r="W138" s="131"/>
      <c r="X138" s="131"/>
      <c r="Y138" s="131"/>
      <c r="Z138" s="131"/>
      <c r="AA138" s="131"/>
      <c r="AB138" s="131"/>
      <c r="AC138" s="131"/>
      <c r="AD138" s="131"/>
      <c r="AE138" s="131"/>
    </row>
    <row r="139" spans="1:65" s="2" customFormat="1" ht="22.9" customHeight="1">
      <c r="A139" s="32"/>
      <c r="B139" s="33"/>
      <c r="C139" s="72" t="s">
        <v>162</v>
      </c>
      <c r="D139" s="32"/>
      <c r="E139" s="32"/>
      <c r="F139" s="32"/>
      <c r="G139" s="32"/>
      <c r="H139" s="32"/>
      <c r="I139" s="32"/>
      <c r="J139" s="138">
        <f>BK139</f>
        <v>0</v>
      </c>
      <c r="K139" s="32"/>
      <c r="L139" s="33"/>
      <c r="M139" s="68"/>
      <c r="N139" s="59"/>
      <c r="O139" s="69"/>
      <c r="P139" s="139">
        <f>P140+P197+P203+P292</f>
        <v>0</v>
      </c>
      <c r="Q139" s="69"/>
      <c r="R139" s="139">
        <f>R140+R197+R203+R292</f>
        <v>21.230916434359997</v>
      </c>
      <c r="S139" s="69"/>
      <c r="T139" s="140">
        <f>T140+T197+T203+T292</f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T139" s="17" t="s">
        <v>72</v>
      </c>
      <c r="AU139" s="17" t="s">
        <v>163</v>
      </c>
      <c r="BK139" s="141">
        <f>BK140+BK197+BK203+BK292</f>
        <v>0</v>
      </c>
    </row>
    <row r="140" spans="1:65" s="12" customFormat="1" ht="25.9" customHeight="1">
      <c r="B140" s="142"/>
      <c r="D140" s="143" t="s">
        <v>72</v>
      </c>
      <c r="E140" s="144" t="s">
        <v>187</v>
      </c>
      <c r="F140" s="144" t="s">
        <v>188</v>
      </c>
      <c r="I140" s="145"/>
      <c r="J140" s="146">
        <f>BK140</f>
        <v>0</v>
      </c>
      <c r="L140" s="142"/>
      <c r="M140" s="147"/>
      <c r="N140" s="148"/>
      <c r="O140" s="148"/>
      <c r="P140" s="149">
        <f>P141+P145+P151+P175+P195</f>
        <v>0</v>
      </c>
      <c r="Q140" s="148"/>
      <c r="R140" s="149">
        <f>R141+R145+R151+R175+R195</f>
        <v>19.357308058999998</v>
      </c>
      <c r="S140" s="148"/>
      <c r="T140" s="150">
        <f>T141+T145+T151+T175+T195</f>
        <v>0</v>
      </c>
      <c r="AR140" s="143" t="s">
        <v>80</v>
      </c>
      <c r="AT140" s="151" t="s">
        <v>72</v>
      </c>
      <c r="AU140" s="151" t="s">
        <v>73</v>
      </c>
      <c r="AY140" s="143" t="s">
        <v>189</v>
      </c>
      <c r="BK140" s="152">
        <f>BK141+BK145+BK151+BK175+BK195</f>
        <v>0</v>
      </c>
    </row>
    <row r="141" spans="1:65" s="12" customFormat="1" ht="22.9" customHeight="1">
      <c r="B141" s="142"/>
      <c r="D141" s="143" t="s">
        <v>72</v>
      </c>
      <c r="E141" s="153" t="s">
        <v>80</v>
      </c>
      <c r="F141" s="153" t="s">
        <v>190</v>
      </c>
      <c r="I141" s="145"/>
      <c r="J141" s="154">
        <f>BK141</f>
        <v>0</v>
      </c>
      <c r="L141" s="142"/>
      <c r="M141" s="147"/>
      <c r="N141" s="148"/>
      <c r="O141" s="148"/>
      <c r="P141" s="149">
        <f>SUM(P142:P144)</f>
        <v>0</v>
      </c>
      <c r="Q141" s="148"/>
      <c r="R141" s="149">
        <f>SUM(R142:R144)</f>
        <v>0</v>
      </c>
      <c r="S141" s="148"/>
      <c r="T141" s="150">
        <f>SUM(T142:T144)</f>
        <v>0</v>
      </c>
      <c r="AR141" s="143" t="s">
        <v>80</v>
      </c>
      <c r="AT141" s="151" t="s">
        <v>72</v>
      </c>
      <c r="AU141" s="151" t="s">
        <v>80</v>
      </c>
      <c r="AY141" s="143" t="s">
        <v>189</v>
      </c>
      <c r="BK141" s="152">
        <f>SUM(BK142:BK144)</f>
        <v>0</v>
      </c>
    </row>
    <row r="142" spans="1:65" s="2" customFormat="1" ht="24.2" customHeight="1">
      <c r="A142" s="32"/>
      <c r="B142" s="155"/>
      <c r="C142" s="156" t="s">
        <v>80</v>
      </c>
      <c r="D142" s="156" t="s">
        <v>191</v>
      </c>
      <c r="E142" s="157" t="s">
        <v>842</v>
      </c>
      <c r="F142" s="158" t="s">
        <v>480</v>
      </c>
      <c r="G142" s="159" t="s">
        <v>194</v>
      </c>
      <c r="H142" s="160">
        <v>34.988</v>
      </c>
      <c r="I142" s="161"/>
      <c r="J142" s="162">
        <f>ROUND(I142*H142,2)</f>
        <v>0</v>
      </c>
      <c r="K142" s="163"/>
      <c r="L142" s="33"/>
      <c r="M142" s="164" t="s">
        <v>1</v>
      </c>
      <c r="N142" s="165" t="s">
        <v>39</v>
      </c>
      <c r="O142" s="61"/>
      <c r="P142" s="166">
        <f>O142*H142</f>
        <v>0</v>
      </c>
      <c r="Q142" s="166">
        <v>0</v>
      </c>
      <c r="R142" s="166">
        <f>Q142*H142</f>
        <v>0</v>
      </c>
      <c r="S142" s="166">
        <v>0</v>
      </c>
      <c r="T142" s="167">
        <f>S142*H142</f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68" t="s">
        <v>130</v>
      </c>
      <c r="AT142" s="168" t="s">
        <v>191</v>
      </c>
      <c r="AU142" s="168" t="s">
        <v>86</v>
      </c>
      <c r="AY142" s="17" t="s">
        <v>189</v>
      </c>
      <c r="BE142" s="169">
        <f>IF(N142="základná",J142,0)</f>
        <v>0</v>
      </c>
      <c r="BF142" s="169">
        <f>IF(N142="znížená",J142,0)</f>
        <v>0</v>
      </c>
      <c r="BG142" s="169">
        <f>IF(N142="zákl. prenesená",J142,0)</f>
        <v>0</v>
      </c>
      <c r="BH142" s="169">
        <f>IF(N142="zníž. prenesená",J142,0)</f>
        <v>0</v>
      </c>
      <c r="BI142" s="169">
        <f>IF(N142="nulová",J142,0)</f>
        <v>0</v>
      </c>
      <c r="BJ142" s="17" t="s">
        <v>86</v>
      </c>
      <c r="BK142" s="169">
        <f>ROUND(I142*H142,2)</f>
        <v>0</v>
      </c>
      <c r="BL142" s="17" t="s">
        <v>130</v>
      </c>
      <c r="BM142" s="168" t="s">
        <v>1981</v>
      </c>
    </row>
    <row r="143" spans="1:65" s="13" customFormat="1" ht="11.25">
      <c r="B143" s="187"/>
      <c r="D143" s="188" t="s">
        <v>683</v>
      </c>
      <c r="E143" s="189" t="s">
        <v>1</v>
      </c>
      <c r="F143" s="190" t="s">
        <v>1982</v>
      </c>
      <c r="H143" s="189" t="s">
        <v>1</v>
      </c>
      <c r="I143" s="191"/>
      <c r="L143" s="187"/>
      <c r="M143" s="192"/>
      <c r="N143" s="193"/>
      <c r="O143" s="193"/>
      <c r="P143" s="193"/>
      <c r="Q143" s="193"/>
      <c r="R143" s="193"/>
      <c r="S143" s="193"/>
      <c r="T143" s="194"/>
      <c r="AT143" s="189" t="s">
        <v>683</v>
      </c>
      <c r="AU143" s="189" t="s">
        <v>86</v>
      </c>
      <c r="AV143" s="13" t="s">
        <v>80</v>
      </c>
      <c r="AW143" s="13" t="s">
        <v>29</v>
      </c>
      <c r="AX143" s="13" t="s">
        <v>73</v>
      </c>
      <c r="AY143" s="189" t="s">
        <v>189</v>
      </c>
    </row>
    <row r="144" spans="1:65" s="14" customFormat="1" ht="11.25">
      <c r="B144" s="195"/>
      <c r="D144" s="188" t="s">
        <v>683</v>
      </c>
      <c r="E144" s="196" t="s">
        <v>1</v>
      </c>
      <c r="F144" s="197" t="s">
        <v>1983</v>
      </c>
      <c r="H144" s="198">
        <v>34.988</v>
      </c>
      <c r="I144" s="199"/>
      <c r="L144" s="195"/>
      <c r="M144" s="200"/>
      <c r="N144" s="201"/>
      <c r="O144" s="201"/>
      <c r="P144" s="201"/>
      <c r="Q144" s="201"/>
      <c r="R144" s="201"/>
      <c r="S144" s="201"/>
      <c r="T144" s="202"/>
      <c r="AT144" s="196" t="s">
        <v>683</v>
      </c>
      <c r="AU144" s="196" t="s">
        <v>86</v>
      </c>
      <c r="AV144" s="14" t="s">
        <v>86</v>
      </c>
      <c r="AW144" s="14" t="s">
        <v>29</v>
      </c>
      <c r="AX144" s="14" t="s">
        <v>80</v>
      </c>
      <c r="AY144" s="196" t="s">
        <v>189</v>
      </c>
    </row>
    <row r="145" spans="1:65" s="12" customFormat="1" ht="22.9" customHeight="1">
      <c r="B145" s="142"/>
      <c r="D145" s="143" t="s">
        <v>72</v>
      </c>
      <c r="E145" s="153" t="s">
        <v>86</v>
      </c>
      <c r="F145" s="153" t="s">
        <v>846</v>
      </c>
      <c r="I145" s="145"/>
      <c r="J145" s="154">
        <f>BK145</f>
        <v>0</v>
      </c>
      <c r="L145" s="142"/>
      <c r="M145" s="147"/>
      <c r="N145" s="148"/>
      <c r="O145" s="148"/>
      <c r="P145" s="149">
        <f>SUM(P146:P150)</f>
        <v>0</v>
      </c>
      <c r="Q145" s="148"/>
      <c r="R145" s="149">
        <f>SUM(R146:R150)</f>
        <v>9.5531399999999999E-3</v>
      </c>
      <c r="S145" s="148"/>
      <c r="T145" s="150">
        <f>SUM(T146:T150)</f>
        <v>0</v>
      </c>
      <c r="AR145" s="143" t="s">
        <v>80</v>
      </c>
      <c r="AT145" s="151" t="s">
        <v>72</v>
      </c>
      <c r="AU145" s="151" t="s">
        <v>80</v>
      </c>
      <c r="AY145" s="143" t="s">
        <v>189</v>
      </c>
      <c r="BK145" s="152">
        <f>SUM(BK146:BK150)</f>
        <v>0</v>
      </c>
    </row>
    <row r="146" spans="1:65" s="2" customFormat="1" ht="24.2" customHeight="1">
      <c r="A146" s="32"/>
      <c r="B146" s="155"/>
      <c r="C146" s="156" t="s">
        <v>86</v>
      </c>
      <c r="D146" s="156" t="s">
        <v>191</v>
      </c>
      <c r="E146" s="157" t="s">
        <v>1984</v>
      </c>
      <c r="F146" s="158" t="s">
        <v>1985</v>
      </c>
      <c r="G146" s="159" t="s">
        <v>373</v>
      </c>
      <c r="H146" s="160">
        <v>28.18</v>
      </c>
      <c r="I146" s="161"/>
      <c r="J146" s="162">
        <f>ROUND(I146*H146,2)</f>
        <v>0</v>
      </c>
      <c r="K146" s="163"/>
      <c r="L146" s="33"/>
      <c r="M146" s="164" t="s">
        <v>1</v>
      </c>
      <c r="N146" s="165" t="s">
        <v>39</v>
      </c>
      <c r="O146" s="61"/>
      <c r="P146" s="166">
        <f>O146*H146</f>
        <v>0</v>
      </c>
      <c r="Q146" s="166">
        <v>3.3000000000000003E-5</v>
      </c>
      <c r="R146" s="166">
        <f>Q146*H146</f>
        <v>9.2994000000000009E-4</v>
      </c>
      <c r="S146" s="166">
        <v>0</v>
      </c>
      <c r="T146" s="167">
        <f>S146*H146</f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68" t="s">
        <v>130</v>
      </c>
      <c r="AT146" s="168" t="s">
        <v>191</v>
      </c>
      <c r="AU146" s="168" t="s">
        <v>86</v>
      </c>
      <c r="AY146" s="17" t="s">
        <v>189</v>
      </c>
      <c r="BE146" s="169">
        <f>IF(N146="základná",J146,0)</f>
        <v>0</v>
      </c>
      <c r="BF146" s="169">
        <f>IF(N146="znížená",J146,0)</f>
        <v>0</v>
      </c>
      <c r="BG146" s="169">
        <f>IF(N146="zákl. prenesená",J146,0)</f>
        <v>0</v>
      </c>
      <c r="BH146" s="169">
        <f>IF(N146="zníž. prenesená",J146,0)</f>
        <v>0</v>
      </c>
      <c r="BI146" s="169">
        <f>IF(N146="nulová",J146,0)</f>
        <v>0</v>
      </c>
      <c r="BJ146" s="17" t="s">
        <v>86</v>
      </c>
      <c r="BK146" s="169">
        <f>ROUND(I146*H146,2)</f>
        <v>0</v>
      </c>
      <c r="BL146" s="17" t="s">
        <v>130</v>
      </c>
      <c r="BM146" s="168" t="s">
        <v>1986</v>
      </c>
    </row>
    <row r="147" spans="1:65" s="13" customFormat="1" ht="11.25">
      <c r="B147" s="187"/>
      <c r="D147" s="188" t="s">
        <v>683</v>
      </c>
      <c r="E147" s="189" t="s">
        <v>1</v>
      </c>
      <c r="F147" s="190" t="s">
        <v>1982</v>
      </c>
      <c r="H147" s="189" t="s">
        <v>1</v>
      </c>
      <c r="I147" s="191"/>
      <c r="L147" s="187"/>
      <c r="M147" s="192"/>
      <c r="N147" s="193"/>
      <c r="O147" s="193"/>
      <c r="P147" s="193"/>
      <c r="Q147" s="193"/>
      <c r="R147" s="193"/>
      <c r="S147" s="193"/>
      <c r="T147" s="194"/>
      <c r="AT147" s="189" t="s">
        <v>683</v>
      </c>
      <c r="AU147" s="189" t="s">
        <v>86</v>
      </c>
      <c r="AV147" s="13" t="s">
        <v>80</v>
      </c>
      <c r="AW147" s="13" t="s">
        <v>29</v>
      </c>
      <c r="AX147" s="13" t="s">
        <v>73</v>
      </c>
      <c r="AY147" s="189" t="s">
        <v>189</v>
      </c>
    </row>
    <row r="148" spans="1:65" s="14" customFormat="1" ht="11.25">
      <c r="B148" s="195"/>
      <c r="D148" s="188" t="s">
        <v>683</v>
      </c>
      <c r="E148" s="196" t="s">
        <v>1</v>
      </c>
      <c r="F148" s="197" t="s">
        <v>1987</v>
      </c>
      <c r="H148" s="198">
        <v>28.18</v>
      </c>
      <c r="I148" s="199"/>
      <c r="L148" s="195"/>
      <c r="M148" s="200"/>
      <c r="N148" s="201"/>
      <c r="O148" s="201"/>
      <c r="P148" s="201"/>
      <c r="Q148" s="201"/>
      <c r="R148" s="201"/>
      <c r="S148" s="201"/>
      <c r="T148" s="202"/>
      <c r="AT148" s="196" t="s">
        <v>683</v>
      </c>
      <c r="AU148" s="196" t="s">
        <v>86</v>
      </c>
      <c r="AV148" s="14" t="s">
        <v>86</v>
      </c>
      <c r="AW148" s="14" t="s">
        <v>29</v>
      </c>
      <c r="AX148" s="14" t="s">
        <v>80</v>
      </c>
      <c r="AY148" s="196" t="s">
        <v>189</v>
      </c>
    </row>
    <row r="149" spans="1:65" s="2" customFormat="1" ht="16.5" customHeight="1">
      <c r="A149" s="32"/>
      <c r="B149" s="155"/>
      <c r="C149" s="170" t="s">
        <v>103</v>
      </c>
      <c r="D149" s="170" t="s">
        <v>226</v>
      </c>
      <c r="E149" s="171" t="s">
        <v>1988</v>
      </c>
      <c r="F149" s="172" t="s">
        <v>1989</v>
      </c>
      <c r="G149" s="173" t="s">
        <v>373</v>
      </c>
      <c r="H149" s="174">
        <v>28.744</v>
      </c>
      <c r="I149" s="175"/>
      <c r="J149" s="176">
        <f>ROUND(I149*H149,2)</f>
        <v>0</v>
      </c>
      <c r="K149" s="177"/>
      <c r="L149" s="178"/>
      <c r="M149" s="179" t="s">
        <v>1</v>
      </c>
      <c r="N149" s="180" t="s">
        <v>39</v>
      </c>
      <c r="O149" s="61"/>
      <c r="P149" s="166">
        <f>O149*H149</f>
        <v>0</v>
      </c>
      <c r="Q149" s="166">
        <v>2.9999999999999997E-4</v>
      </c>
      <c r="R149" s="166">
        <f>Q149*H149</f>
        <v>8.6231999999999993E-3</v>
      </c>
      <c r="S149" s="166">
        <v>0</v>
      </c>
      <c r="T149" s="167">
        <f>S149*H149</f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68" t="s">
        <v>201</v>
      </c>
      <c r="AT149" s="168" t="s">
        <v>226</v>
      </c>
      <c r="AU149" s="168" t="s">
        <v>86</v>
      </c>
      <c r="AY149" s="17" t="s">
        <v>189</v>
      </c>
      <c r="BE149" s="169">
        <f>IF(N149="základná",J149,0)</f>
        <v>0</v>
      </c>
      <c r="BF149" s="169">
        <f>IF(N149="znížená",J149,0)</f>
        <v>0</v>
      </c>
      <c r="BG149" s="169">
        <f>IF(N149="zákl. prenesená",J149,0)</f>
        <v>0</v>
      </c>
      <c r="BH149" s="169">
        <f>IF(N149="zníž. prenesená",J149,0)</f>
        <v>0</v>
      </c>
      <c r="BI149" s="169">
        <f>IF(N149="nulová",J149,0)</f>
        <v>0</v>
      </c>
      <c r="BJ149" s="17" t="s">
        <v>86</v>
      </c>
      <c r="BK149" s="169">
        <f>ROUND(I149*H149,2)</f>
        <v>0</v>
      </c>
      <c r="BL149" s="17" t="s">
        <v>130</v>
      </c>
      <c r="BM149" s="168" t="s">
        <v>1990</v>
      </c>
    </row>
    <row r="150" spans="1:65" s="14" customFormat="1" ht="11.25">
      <c r="B150" s="195"/>
      <c r="D150" s="188" t="s">
        <v>683</v>
      </c>
      <c r="F150" s="197" t="s">
        <v>1991</v>
      </c>
      <c r="H150" s="198">
        <v>28.744</v>
      </c>
      <c r="I150" s="199"/>
      <c r="L150" s="195"/>
      <c r="M150" s="200"/>
      <c r="N150" s="201"/>
      <c r="O150" s="201"/>
      <c r="P150" s="201"/>
      <c r="Q150" s="201"/>
      <c r="R150" s="201"/>
      <c r="S150" s="201"/>
      <c r="T150" s="202"/>
      <c r="AT150" s="196" t="s">
        <v>683</v>
      </c>
      <c r="AU150" s="196" t="s">
        <v>86</v>
      </c>
      <c r="AV150" s="14" t="s">
        <v>86</v>
      </c>
      <c r="AW150" s="14" t="s">
        <v>3</v>
      </c>
      <c r="AX150" s="14" t="s">
        <v>80</v>
      </c>
      <c r="AY150" s="196" t="s">
        <v>189</v>
      </c>
    </row>
    <row r="151" spans="1:65" s="12" customFormat="1" ht="22.9" customHeight="1">
      <c r="B151" s="142"/>
      <c r="D151" s="143" t="s">
        <v>72</v>
      </c>
      <c r="E151" s="153" t="s">
        <v>136</v>
      </c>
      <c r="F151" s="153" t="s">
        <v>694</v>
      </c>
      <c r="I151" s="145"/>
      <c r="J151" s="154">
        <f>BK151</f>
        <v>0</v>
      </c>
      <c r="L151" s="142"/>
      <c r="M151" s="147"/>
      <c r="N151" s="148"/>
      <c r="O151" s="148"/>
      <c r="P151" s="149">
        <f>SUM(P152:P174)</f>
        <v>0</v>
      </c>
      <c r="Q151" s="148"/>
      <c r="R151" s="149">
        <f>SUM(R152:R174)</f>
        <v>9.6883085399999995</v>
      </c>
      <c r="S151" s="148"/>
      <c r="T151" s="150">
        <f>SUM(T152:T174)</f>
        <v>0</v>
      </c>
      <c r="AR151" s="143" t="s">
        <v>80</v>
      </c>
      <c r="AT151" s="151" t="s">
        <v>72</v>
      </c>
      <c r="AU151" s="151" t="s">
        <v>80</v>
      </c>
      <c r="AY151" s="143" t="s">
        <v>189</v>
      </c>
      <c r="BK151" s="152">
        <f>SUM(BK152:BK174)</f>
        <v>0</v>
      </c>
    </row>
    <row r="152" spans="1:65" s="2" customFormat="1" ht="24.2" customHeight="1">
      <c r="A152" s="32"/>
      <c r="B152" s="155"/>
      <c r="C152" s="156" t="s">
        <v>130</v>
      </c>
      <c r="D152" s="156" t="s">
        <v>191</v>
      </c>
      <c r="E152" s="157" t="s">
        <v>1452</v>
      </c>
      <c r="F152" s="158" t="s">
        <v>1453</v>
      </c>
      <c r="G152" s="159" t="s">
        <v>373</v>
      </c>
      <c r="H152" s="160">
        <v>4.01</v>
      </c>
      <c r="I152" s="161"/>
      <c r="J152" s="162">
        <f>ROUND(I152*H152,2)</f>
        <v>0</v>
      </c>
      <c r="K152" s="163"/>
      <c r="L152" s="33"/>
      <c r="M152" s="164" t="s">
        <v>1</v>
      </c>
      <c r="N152" s="165" t="s">
        <v>39</v>
      </c>
      <c r="O152" s="61"/>
      <c r="P152" s="166">
        <f>O152*H152</f>
        <v>0</v>
      </c>
      <c r="Q152" s="166">
        <v>6.1799999999999997E-3</v>
      </c>
      <c r="R152" s="166">
        <f>Q152*H152</f>
        <v>2.4781799999999996E-2</v>
      </c>
      <c r="S152" s="166">
        <v>0</v>
      </c>
      <c r="T152" s="167">
        <f>S152*H152</f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68" t="s">
        <v>130</v>
      </c>
      <c r="AT152" s="168" t="s">
        <v>191</v>
      </c>
      <c r="AU152" s="168" t="s">
        <v>86</v>
      </c>
      <c r="AY152" s="17" t="s">
        <v>189</v>
      </c>
      <c r="BE152" s="169">
        <f>IF(N152="základná",J152,0)</f>
        <v>0</v>
      </c>
      <c r="BF152" s="169">
        <f>IF(N152="znížená",J152,0)</f>
        <v>0</v>
      </c>
      <c r="BG152" s="169">
        <f>IF(N152="zákl. prenesená",J152,0)</f>
        <v>0</v>
      </c>
      <c r="BH152" s="169">
        <f>IF(N152="zníž. prenesená",J152,0)</f>
        <v>0</v>
      </c>
      <c r="BI152" s="169">
        <f>IF(N152="nulová",J152,0)</f>
        <v>0</v>
      </c>
      <c r="BJ152" s="17" t="s">
        <v>86</v>
      </c>
      <c r="BK152" s="169">
        <f>ROUND(I152*H152,2)</f>
        <v>0</v>
      </c>
      <c r="BL152" s="17" t="s">
        <v>130</v>
      </c>
      <c r="BM152" s="168" t="s">
        <v>1992</v>
      </c>
    </row>
    <row r="153" spans="1:65" s="13" customFormat="1" ht="11.25">
      <c r="B153" s="187"/>
      <c r="D153" s="188" t="s">
        <v>683</v>
      </c>
      <c r="E153" s="189" t="s">
        <v>1</v>
      </c>
      <c r="F153" s="190" t="s">
        <v>1993</v>
      </c>
      <c r="H153" s="189" t="s">
        <v>1</v>
      </c>
      <c r="I153" s="191"/>
      <c r="L153" s="187"/>
      <c r="M153" s="192"/>
      <c r="N153" s="193"/>
      <c r="O153" s="193"/>
      <c r="P153" s="193"/>
      <c r="Q153" s="193"/>
      <c r="R153" s="193"/>
      <c r="S153" s="193"/>
      <c r="T153" s="194"/>
      <c r="AT153" s="189" t="s">
        <v>683</v>
      </c>
      <c r="AU153" s="189" t="s">
        <v>86</v>
      </c>
      <c r="AV153" s="13" t="s">
        <v>80</v>
      </c>
      <c r="AW153" s="13" t="s">
        <v>29</v>
      </c>
      <c r="AX153" s="13" t="s">
        <v>73</v>
      </c>
      <c r="AY153" s="189" t="s">
        <v>189</v>
      </c>
    </row>
    <row r="154" spans="1:65" s="14" customFormat="1" ht="11.25">
      <c r="B154" s="195"/>
      <c r="D154" s="188" t="s">
        <v>683</v>
      </c>
      <c r="E154" s="196" t="s">
        <v>1</v>
      </c>
      <c r="F154" s="197" t="s">
        <v>1994</v>
      </c>
      <c r="H154" s="198">
        <v>4.01</v>
      </c>
      <c r="I154" s="199"/>
      <c r="L154" s="195"/>
      <c r="M154" s="200"/>
      <c r="N154" s="201"/>
      <c r="O154" s="201"/>
      <c r="P154" s="201"/>
      <c r="Q154" s="201"/>
      <c r="R154" s="201"/>
      <c r="S154" s="201"/>
      <c r="T154" s="202"/>
      <c r="AT154" s="196" t="s">
        <v>683</v>
      </c>
      <c r="AU154" s="196" t="s">
        <v>86</v>
      </c>
      <c r="AV154" s="14" t="s">
        <v>86</v>
      </c>
      <c r="AW154" s="14" t="s">
        <v>29</v>
      </c>
      <c r="AX154" s="14" t="s">
        <v>80</v>
      </c>
      <c r="AY154" s="196" t="s">
        <v>189</v>
      </c>
    </row>
    <row r="155" spans="1:65" s="2" customFormat="1" ht="24.2" customHeight="1">
      <c r="A155" s="32"/>
      <c r="B155" s="155"/>
      <c r="C155" s="156" t="s">
        <v>133</v>
      </c>
      <c r="D155" s="156" t="s">
        <v>191</v>
      </c>
      <c r="E155" s="157" t="s">
        <v>1995</v>
      </c>
      <c r="F155" s="158" t="s">
        <v>1996</v>
      </c>
      <c r="G155" s="159" t="s">
        <v>373</v>
      </c>
      <c r="H155" s="160">
        <v>4.01</v>
      </c>
      <c r="I155" s="161"/>
      <c r="J155" s="162">
        <f>ROUND(I155*H155,2)</f>
        <v>0</v>
      </c>
      <c r="K155" s="163"/>
      <c r="L155" s="33"/>
      <c r="M155" s="164" t="s">
        <v>1</v>
      </c>
      <c r="N155" s="165" t="s">
        <v>39</v>
      </c>
      <c r="O155" s="61"/>
      <c r="P155" s="166">
        <f>O155*H155</f>
        <v>0</v>
      </c>
      <c r="Q155" s="166">
        <v>1.3074000000000001E-2</v>
      </c>
      <c r="R155" s="166">
        <f>Q155*H155</f>
        <v>5.2426739999999999E-2</v>
      </c>
      <c r="S155" s="166">
        <v>0</v>
      </c>
      <c r="T155" s="167">
        <f>S155*H155</f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68" t="s">
        <v>130</v>
      </c>
      <c r="AT155" s="168" t="s">
        <v>191</v>
      </c>
      <c r="AU155" s="168" t="s">
        <v>86</v>
      </c>
      <c r="AY155" s="17" t="s">
        <v>189</v>
      </c>
      <c r="BE155" s="169">
        <f>IF(N155="základná",J155,0)</f>
        <v>0</v>
      </c>
      <c r="BF155" s="169">
        <f>IF(N155="znížená",J155,0)</f>
        <v>0</v>
      </c>
      <c r="BG155" s="169">
        <f>IF(N155="zákl. prenesená",J155,0)</f>
        <v>0</v>
      </c>
      <c r="BH155" s="169">
        <f>IF(N155="zníž. prenesená",J155,0)</f>
        <v>0</v>
      </c>
      <c r="BI155" s="169">
        <f>IF(N155="nulová",J155,0)</f>
        <v>0</v>
      </c>
      <c r="BJ155" s="17" t="s">
        <v>86</v>
      </c>
      <c r="BK155" s="169">
        <f>ROUND(I155*H155,2)</f>
        <v>0</v>
      </c>
      <c r="BL155" s="17" t="s">
        <v>130</v>
      </c>
      <c r="BM155" s="168" t="s">
        <v>1997</v>
      </c>
    </row>
    <row r="156" spans="1:65" s="13" customFormat="1" ht="11.25">
      <c r="B156" s="187"/>
      <c r="D156" s="188" t="s">
        <v>683</v>
      </c>
      <c r="E156" s="189" t="s">
        <v>1</v>
      </c>
      <c r="F156" s="190" t="s">
        <v>1993</v>
      </c>
      <c r="H156" s="189" t="s">
        <v>1</v>
      </c>
      <c r="I156" s="191"/>
      <c r="L156" s="187"/>
      <c r="M156" s="192"/>
      <c r="N156" s="193"/>
      <c r="O156" s="193"/>
      <c r="P156" s="193"/>
      <c r="Q156" s="193"/>
      <c r="R156" s="193"/>
      <c r="S156" s="193"/>
      <c r="T156" s="194"/>
      <c r="AT156" s="189" t="s">
        <v>683</v>
      </c>
      <c r="AU156" s="189" t="s">
        <v>86</v>
      </c>
      <c r="AV156" s="13" t="s">
        <v>80</v>
      </c>
      <c r="AW156" s="13" t="s">
        <v>29</v>
      </c>
      <c r="AX156" s="13" t="s">
        <v>73</v>
      </c>
      <c r="AY156" s="189" t="s">
        <v>189</v>
      </c>
    </row>
    <row r="157" spans="1:65" s="14" customFormat="1" ht="11.25">
      <c r="B157" s="195"/>
      <c r="D157" s="188" t="s">
        <v>683</v>
      </c>
      <c r="E157" s="196" t="s">
        <v>1</v>
      </c>
      <c r="F157" s="197" t="s">
        <v>1994</v>
      </c>
      <c r="H157" s="198">
        <v>4.01</v>
      </c>
      <c r="I157" s="199"/>
      <c r="L157" s="195"/>
      <c r="M157" s="200"/>
      <c r="N157" s="201"/>
      <c r="O157" s="201"/>
      <c r="P157" s="201"/>
      <c r="Q157" s="201"/>
      <c r="R157" s="201"/>
      <c r="S157" s="201"/>
      <c r="T157" s="202"/>
      <c r="AT157" s="196" t="s">
        <v>683</v>
      </c>
      <c r="AU157" s="196" t="s">
        <v>86</v>
      </c>
      <c r="AV157" s="14" t="s">
        <v>86</v>
      </c>
      <c r="AW157" s="14" t="s">
        <v>29</v>
      </c>
      <c r="AX157" s="14" t="s">
        <v>80</v>
      </c>
      <c r="AY157" s="196" t="s">
        <v>189</v>
      </c>
    </row>
    <row r="158" spans="1:65" s="2" customFormat="1" ht="16.5" customHeight="1">
      <c r="A158" s="32"/>
      <c r="B158" s="155"/>
      <c r="C158" s="156" t="s">
        <v>136</v>
      </c>
      <c r="D158" s="156" t="s">
        <v>191</v>
      </c>
      <c r="E158" s="157" t="s">
        <v>1998</v>
      </c>
      <c r="F158" s="158" t="s">
        <v>1999</v>
      </c>
      <c r="G158" s="159" t="s">
        <v>373</v>
      </c>
      <c r="H158" s="160">
        <v>3.1</v>
      </c>
      <c r="I158" s="161"/>
      <c r="J158" s="162">
        <f>ROUND(I158*H158,2)</f>
        <v>0</v>
      </c>
      <c r="K158" s="163"/>
      <c r="L158" s="33"/>
      <c r="M158" s="164" t="s">
        <v>1</v>
      </c>
      <c r="N158" s="165" t="s">
        <v>39</v>
      </c>
      <c r="O158" s="61"/>
      <c r="P158" s="166">
        <f>O158*H158</f>
        <v>0</v>
      </c>
      <c r="Q158" s="166">
        <v>8.6099999999999996E-3</v>
      </c>
      <c r="R158" s="166">
        <f>Q158*H158</f>
        <v>2.6690999999999999E-2</v>
      </c>
      <c r="S158" s="166">
        <v>0</v>
      </c>
      <c r="T158" s="167">
        <f>S158*H158</f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68" t="s">
        <v>130</v>
      </c>
      <c r="AT158" s="168" t="s">
        <v>191</v>
      </c>
      <c r="AU158" s="168" t="s">
        <v>86</v>
      </c>
      <c r="AY158" s="17" t="s">
        <v>189</v>
      </c>
      <c r="BE158" s="169">
        <f>IF(N158="základná",J158,0)</f>
        <v>0</v>
      </c>
      <c r="BF158" s="169">
        <f>IF(N158="znížená",J158,0)</f>
        <v>0</v>
      </c>
      <c r="BG158" s="169">
        <f>IF(N158="zákl. prenesená",J158,0)</f>
        <v>0</v>
      </c>
      <c r="BH158" s="169">
        <f>IF(N158="zníž. prenesená",J158,0)</f>
        <v>0</v>
      </c>
      <c r="BI158" s="169">
        <f>IF(N158="nulová",J158,0)</f>
        <v>0</v>
      </c>
      <c r="BJ158" s="17" t="s">
        <v>86</v>
      </c>
      <c r="BK158" s="169">
        <f>ROUND(I158*H158,2)</f>
        <v>0</v>
      </c>
      <c r="BL158" s="17" t="s">
        <v>130</v>
      </c>
      <c r="BM158" s="168" t="s">
        <v>2000</v>
      </c>
    </row>
    <row r="159" spans="1:65" s="13" customFormat="1" ht="11.25">
      <c r="B159" s="187"/>
      <c r="D159" s="188" t="s">
        <v>683</v>
      </c>
      <c r="E159" s="189" t="s">
        <v>1</v>
      </c>
      <c r="F159" s="190" t="s">
        <v>854</v>
      </c>
      <c r="H159" s="189" t="s">
        <v>1</v>
      </c>
      <c r="I159" s="191"/>
      <c r="L159" s="187"/>
      <c r="M159" s="192"/>
      <c r="N159" s="193"/>
      <c r="O159" s="193"/>
      <c r="P159" s="193"/>
      <c r="Q159" s="193"/>
      <c r="R159" s="193"/>
      <c r="S159" s="193"/>
      <c r="T159" s="194"/>
      <c r="AT159" s="189" t="s">
        <v>683</v>
      </c>
      <c r="AU159" s="189" t="s">
        <v>86</v>
      </c>
      <c r="AV159" s="13" t="s">
        <v>80</v>
      </c>
      <c r="AW159" s="13" t="s">
        <v>29</v>
      </c>
      <c r="AX159" s="13" t="s">
        <v>73</v>
      </c>
      <c r="AY159" s="189" t="s">
        <v>189</v>
      </c>
    </row>
    <row r="160" spans="1:65" s="14" customFormat="1" ht="11.25">
      <c r="B160" s="195"/>
      <c r="D160" s="188" t="s">
        <v>683</v>
      </c>
      <c r="E160" s="196" t="s">
        <v>1</v>
      </c>
      <c r="F160" s="197" t="s">
        <v>2001</v>
      </c>
      <c r="H160" s="198">
        <v>3.1</v>
      </c>
      <c r="I160" s="199"/>
      <c r="L160" s="195"/>
      <c r="M160" s="200"/>
      <c r="N160" s="201"/>
      <c r="O160" s="201"/>
      <c r="P160" s="201"/>
      <c r="Q160" s="201"/>
      <c r="R160" s="201"/>
      <c r="S160" s="201"/>
      <c r="T160" s="202"/>
      <c r="AT160" s="196" t="s">
        <v>683</v>
      </c>
      <c r="AU160" s="196" t="s">
        <v>86</v>
      </c>
      <c r="AV160" s="14" t="s">
        <v>86</v>
      </c>
      <c r="AW160" s="14" t="s">
        <v>29</v>
      </c>
      <c r="AX160" s="14" t="s">
        <v>80</v>
      </c>
      <c r="AY160" s="196" t="s">
        <v>189</v>
      </c>
    </row>
    <row r="161" spans="1:65" s="2" customFormat="1" ht="16.5" customHeight="1">
      <c r="A161" s="32"/>
      <c r="B161" s="155"/>
      <c r="C161" s="156" t="s">
        <v>208</v>
      </c>
      <c r="D161" s="156" t="s">
        <v>191</v>
      </c>
      <c r="E161" s="157" t="s">
        <v>2002</v>
      </c>
      <c r="F161" s="158" t="s">
        <v>2003</v>
      </c>
      <c r="G161" s="159" t="s">
        <v>373</v>
      </c>
      <c r="H161" s="160">
        <v>3.1</v>
      </c>
      <c r="I161" s="161"/>
      <c r="J161" s="162">
        <f>ROUND(I161*H161,2)</f>
        <v>0</v>
      </c>
      <c r="K161" s="163"/>
      <c r="L161" s="33"/>
      <c r="M161" s="164" t="s">
        <v>1</v>
      </c>
      <c r="N161" s="165" t="s">
        <v>39</v>
      </c>
      <c r="O161" s="61"/>
      <c r="P161" s="166">
        <f>O161*H161</f>
        <v>0</v>
      </c>
      <c r="Q161" s="166">
        <v>0</v>
      </c>
      <c r="R161" s="166">
        <f>Q161*H161</f>
        <v>0</v>
      </c>
      <c r="S161" s="166">
        <v>0</v>
      </c>
      <c r="T161" s="167">
        <f>S161*H161</f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68" t="s">
        <v>130</v>
      </c>
      <c r="AT161" s="168" t="s">
        <v>191</v>
      </c>
      <c r="AU161" s="168" t="s">
        <v>86</v>
      </c>
      <c r="AY161" s="17" t="s">
        <v>189</v>
      </c>
      <c r="BE161" s="169">
        <f>IF(N161="základná",J161,0)</f>
        <v>0</v>
      </c>
      <c r="BF161" s="169">
        <f>IF(N161="znížená",J161,0)</f>
        <v>0</v>
      </c>
      <c r="BG161" s="169">
        <f>IF(N161="zákl. prenesená",J161,0)</f>
        <v>0</v>
      </c>
      <c r="BH161" s="169">
        <f>IF(N161="zníž. prenesená",J161,0)</f>
        <v>0</v>
      </c>
      <c r="BI161" s="169">
        <f>IF(N161="nulová",J161,0)</f>
        <v>0</v>
      </c>
      <c r="BJ161" s="17" t="s">
        <v>86</v>
      </c>
      <c r="BK161" s="169">
        <f>ROUND(I161*H161,2)</f>
        <v>0</v>
      </c>
      <c r="BL161" s="17" t="s">
        <v>130</v>
      </c>
      <c r="BM161" s="168" t="s">
        <v>2004</v>
      </c>
    </row>
    <row r="162" spans="1:65" s="2" customFormat="1" ht="16.5" customHeight="1">
      <c r="A162" s="32"/>
      <c r="B162" s="155"/>
      <c r="C162" s="156" t="s">
        <v>201</v>
      </c>
      <c r="D162" s="156" t="s">
        <v>191</v>
      </c>
      <c r="E162" s="157" t="s">
        <v>1164</v>
      </c>
      <c r="F162" s="158" t="s">
        <v>2005</v>
      </c>
      <c r="G162" s="159" t="s">
        <v>194</v>
      </c>
      <c r="H162" s="160">
        <v>2.8180000000000001</v>
      </c>
      <c r="I162" s="161"/>
      <c r="J162" s="162">
        <f>ROUND(I162*H162,2)</f>
        <v>0</v>
      </c>
      <c r="K162" s="163"/>
      <c r="L162" s="33"/>
      <c r="M162" s="164" t="s">
        <v>1</v>
      </c>
      <c r="N162" s="165" t="s">
        <v>39</v>
      </c>
      <c r="O162" s="61"/>
      <c r="P162" s="166">
        <f>O162*H162</f>
        <v>0</v>
      </c>
      <c r="Q162" s="166">
        <v>1.837</v>
      </c>
      <c r="R162" s="166">
        <f>Q162*H162</f>
        <v>5.176666</v>
      </c>
      <c r="S162" s="166">
        <v>0</v>
      </c>
      <c r="T162" s="167">
        <f>S162*H162</f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68" t="s">
        <v>130</v>
      </c>
      <c r="AT162" s="168" t="s">
        <v>191</v>
      </c>
      <c r="AU162" s="168" t="s">
        <v>86</v>
      </c>
      <c r="AY162" s="17" t="s">
        <v>189</v>
      </c>
      <c r="BE162" s="169">
        <f>IF(N162="základná",J162,0)</f>
        <v>0</v>
      </c>
      <c r="BF162" s="169">
        <f>IF(N162="znížená",J162,0)</f>
        <v>0</v>
      </c>
      <c r="BG162" s="169">
        <f>IF(N162="zákl. prenesená",J162,0)</f>
        <v>0</v>
      </c>
      <c r="BH162" s="169">
        <f>IF(N162="zníž. prenesená",J162,0)</f>
        <v>0</v>
      </c>
      <c r="BI162" s="169">
        <f>IF(N162="nulová",J162,0)</f>
        <v>0</v>
      </c>
      <c r="BJ162" s="17" t="s">
        <v>86</v>
      </c>
      <c r="BK162" s="169">
        <f>ROUND(I162*H162,2)</f>
        <v>0</v>
      </c>
      <c r="BL162" s="17" t="s">
        <v>130</v>
      </c>
      <c r="BM162" s="168" t="s">
        <v>2006</v>
      </c>
    </row>
    <row r="163" spans="1:65" s="13" customFormat="1" ht="11.25">
      <c r="B163" s="187"/>
      <c r="D163" s="188" t="s">
        <v>683</v>
      </c>
      <c r="E163" s="189" t="s">
        <v>1</v>
      </c>
      <c r="F163" s="190" t="s">
        <v>1982</v>
      </c>
      <c r="H163" s="189" t="s">
        <v>1</v>
      </c>
      <c r="I163" s="191"/>
      <c r="L163" s="187"/>
      <c r="M163" s="192"/>
      <c r="N163" s="193"/>
      <c r="O163" s="193"/>
      <c r="P163" s="193"/>
      <c r="Q163" s="193"/>
      <c r="R163" s="193"/>
      <c r="S163" s="193"/>
      <c r="T163" s="194"/>
      <c r="AT163" s="189" t="s">
        <v>683</v>
      </c>
      <c r="AU163" s="189" t="s">
        <v>86</v>
      </c>
      <c r="AV163" s="13" t="s">
        <v>80</v>
      </c>
      <c r="AW163" s="13" t="s">
        <v>29</v>
      </c>
      <c r="AX163" s="13" t="s">
        <v>73</v>
      </c>
      <c r="AY163" s="189" t="s">
        <v>189</v>
      </c>
    </row>
    <row r="164" spans="1:65" s="14" customFormat="1" ht="11.25">
      <c r="B164" s="195"/>
      <c r="D164" s="188" t="s">
        <v>683</v>
      </c>
      <c r="E164" s="196" t="s">
        <v>1</v>
      </c>
      <c r="F164" s="197" t="s">
        <v>2007</v>
      </c>
      <c r="H164" s="198">
        <v>2.8180000000000001</v>
      </c>
      <c r="I164" s="199"/>
      <c r="L164" s="195"/>
      <c r="M164" s="200"/>
      <c r="N164" s="201"/>
      <c r="O164" s="201"/>
      <c r="P164" s="201"/>
      <c r="Q164" s="201"/>
      <c r="R164" s="201"/>
      <c r="S164" s="201"/>
      <c r="T164" s="202"/>
      <c r="AT164" s="196" t="s">
        <v>683</v>
      </c>
      <c r="AU164" s="196" t="s">
        <v>86</v>
      </c>
      <c r="AV164" s="14" t="s">
        <v>86</v>
      </c>
      <c r="AW164" s="14" t="s">
        <v>29</v>
      </c>
      <c r="AX164" s="14" t="s">
        <v>80</v>
      </c>
      <c r="AY164" s="196" t="s">
        <v>189</v>
      </c>
    </row>
    <row r="165" spans="1:65" s="2" customFormat="1" ht="24.2" customHeight="1">
      <c r="A165" s="32"/>
      <c r="B165" s="155"/>
      <c r="C165" s="156" t="s">
        <v>215</v>
      </c>
      <c r="D165" s="156" t="s">
        <v>191</v>
      </c>
      <c r="E165" s="157" t="s">
        <v>1802</v>
      </c>
      <c r="F165" s="158" t="s">
        <v>1803</v>
      </c>
      <c r="G165" s="159" t="s">
        <v>373</v>
      </c>
      <c r="H165" s="160">
        <v>78.81</v>
      </c>
      <c r="I165" s="161"/>
      <c r="J165" s="162">
        <f>ROUND(I165*H165,2)</f>
        <v>0</v>
      </c>
      <c r="K165" s="163"/>
      <c r="L165" s="33"/>
      <c r="M165" s="164" t="s">
        <v>1</v>
      </c>
      <c r="N165" s="165" t="s">
        <v>39</v>
      </c>
      <c r="O165" s="61"/>
      <c r="P165" s="166">
        <f>O165*H165</f>
        <v>0</v>
      </c>
      <c r="Q165" s="166">
        <v>0</v>
      </c>
      <c r="R165" s="166">
        <f>Q165*H165</f>
        <v>0</v>
      </c>
      <c r="S165" s="166">
        <v>0</v>
      </c>
      <c r="T165" s="167">
        <f>S165*H165</f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68" t="s">
        <v>130</v>
      </c>
      <c r="AT165" s="168" t="s">
        <v>191</v>
      </c>
      <c r="AU165" s="168" t="s">
        <v>86</v>
      </c>
      <c r="AY165" s="17" t="s">
        <v>189</v>
      </c>
      <c r="BE165" s="169">
        <f>IF(N165="základná",J165,0)</f>
        <v>0</v>
      </c>
      <c r="BF165" s="169">
        <f>IF(N165="znížená",J165,0)</f>
        <v>0</v>
      </c>
      <c r="BG165" s="169">
        <f>IF(N165="zákl. prenesená",J165,0)</f>
        <v>0</v>
      </c>
      <c r="BH165" s="169">
        <f>IF(N165="zníž. prenesená",J165,0)</f>
        <v>0</v>
      </c>
      <c r="BI165" s="169">
        <f>IF(N165="nulová",J165,0)</f>
        <v>0</v>
      </c>
      <c r="BJ165" s="17" t="s">
        <v>86</v>
      </c>
      <c r="BK165" s="169">
        <f>ROUND(I165*H165,2)</f>
        <v>0</v>
      </c>
      <c r="BL165" s="17" t="s">
        <v>130</v>
      </c>
      <c r="BM165" s="168" t="s">
        <v>2008</v>
      </c>
    </row>
    <row r="166" spans="1:65" s="13" customFormat="1" ht="11.25">
      <c r="B166" s="187"/>
      <c r="D166" s="188" t="s">
        <v>683</v>
      </c>
      <c r="E166" s="189" t="s">
        <v>1</v>
      </c>
      <c r="F166" s="190" t="s">
        <v>854</v>
      </c>
      <c r="H166" s="189" t="s">
        <v>1</v>
      </c>
      <c r="I166" s="191"/>
      <c r="L166" s="187"/>
      <c r="M166" s="192"/>
      <c r="N166" s="193"/>
      <c r="O166" s="193"/>
      <c r="P166" s="193"/>
      <c r="Q166" s="193"/>
      <c r="R166" s="193"/>
      <c r="S166" s="193"/>
      <c r="T166" s="194"/>
      <c r="AT166" s="189" t="s">
        <v>683</v>
      </c>
      <c r="AU166" s="189" t="s">
        <v>86</v>
      </c>
      <c r="AV166" s="13" t="s">
        <v>80</v>
      </c>
      <c r="AW166" s="13" t="s">
        <v>29</v>
      </c>
      <c r="AX166" s="13" t="s">
        <v>73</v>
      </c>
      <c r="AY166" s="189" t="s">
        <v>189</v>
      </c>
    </row>
    <row r="167" spans="1:65" s="14" customFormat="1" ht="11.25">
      <c r="B167" s="195"/>
      <c r="D167" s="188" t="s">
        <v>683</v>
      </c>
      <c r="E167" s="196" t="s">
        <v>1</v>
      </c>
      <c r="F167" s="197" t="s">
        <v>879</v>
      </c>
      <c r="H167" s="198">
        <v>74.8</v>
      </c>
      <c r="I167" s="199"/>
      <c r="L167" s="195"/>
      <c r="M167" s="200"/>
      <c r="N167" s="201"/>
      <c r="O167" s="201"/>
      <c r="P167" s="201"/>
      <c r="Q167" s="201"/>
      <c r="R167" s="201"/>
      <c r="S167" s="201"/>
      <c r="T167" s="202"/>
      <c r="AT167" s="196" t="s">
        <v>683</v>
      </c>
      <c r="AU167" s="196" t="s">
        <v>86</v>
      </c>
      <c r="AV167" s="14" t="s">
        <v>86</v>
      </c>
      <c r="AW167" s="14" t="s">
        <v>29</v>
      </c>
      <c r="AX167" s="14" t="s">
        <v>73</v>
      </c>
      <c r="AY167" s="196" t="s">
        <v>189</v>
      </c>
    </row>
    <row r="168" spans="1:65" s="13" customFormat="1" ht="11.25">
      <c r="B168" s="187"/>
      <c r="D168" s="188" t="s">
        <v>683</v>
      </c>
      <c r="E168" s="189" t="s">
        <v>1</v>
      </c>
      <c r="F168" s="190" t="s">
        <v>1993</v>
      </c>
      <c r="H168" s="189" t="s">
        <v>1</v>
      </c>
      <c r="I168" s="191"/>
      <c r="L168" s="187"/>
      <c r="M168" s="192"/>
      <c r="N168" s="193"/>
      <c r="O168" s="193"/>
      <c r="P168" s="193"/>
      <c r="Q168" s="193"/>
      <c r="R168" s="193"/>
      <c r="S168" s="193"/>
      <c r="T168" s="194"/>
      <c r="AT168" s="189" t="s">
        <v>683</v>
      </c>
      <c r="AU168" s="189" t="s">
        <v>86</v>
      </c>
      <c r="AV168" s="13" t="s">
        <v>80</v>
      </c>
      <c r="AW168" s="13" t="s">
        <v>29</v>
      </c>
      <c r="AX168" s="13" t="s">
        <v>73</v>
      </c>
      <c r="AY168" s="189" t="s">
        <v>189</v>
      </c>
    </row>
    <row r="169" spans="1:65" s="14" customFormat="1" ht="11.25">
      <c r="B169" s="195"/>
      <c r="D169" s="188" t="s">
        <v>683</v>
      </c>
      <c r="E169" s="196" t="s">
        <v>1</v>
      </c>
      <c r="F169" s="197" t="s">
        <v>1994</v>
      </c>
      <c r="H169" s="198">
        <v>4.01</v>
      </c>
      <c r="I169" s="199"/>
      <c r="L169" s="195"/>
      <c r="M169" s="200"/>
      <c r="N169" s="201"/>
      <c r="O169" s="201"/>
      <c r="P169" s="201"/>
      <c r="Q169" s="201"/>
      <c r="R169" s="201"/>
      <c r="S169" s="201"/>
      <c r="T169" s="202"/>
      <c r="AT169" s="196" t="s">
        <v>683</v>
      </c>
      <c r="AU169" s="196" t="s">
        <v>86</v>
      </c>
      <c r="AV169" s="14" t="s">
        <v>86</v>
      </c>
      <c r="AW169" s="14" t="s">
        <v>29</v>
      </c>
      <c r="AX169" s="14" t="s">
        <v>73</v>
      </c>
      <c r="AY169" s="196" t="s">
        <v>189</v>
      </c>
    </row>
    <row r="170" spans="1:65" s="15" customFormat="1" ht="11.25">
      <c r="B170" s="206"/>
      <c r="D170" s="188" t="s">
        <v>683</v>
      </c>
      <c r="E170" s="207" t="s">
        <v>1</v>
      </c>
      <c r="F170" s="208" t="s">
        <v>824</v>
      </c>
      <c r="H170" s="209">
        <v>78.81</v>
      </c>
      <c r="I170" s="210"/>
      <c r="L170" s="206"/>
      <c r="M170" s="211"/>
      <c r="N170" s="212"/>
      <c r="O170" s="212"/>
      <c r="P170" s="212"/>
      <c r="Q170" s="212"/>
      <c r="R170" s="212"/>
      <c r="S170" s="212"/>
      <c r="T170" s="213"/>
      <c r="AT170" s="207" t="s">
        <v>683</v>
      </c>
      <c r="AU170" s="207" t="s">
        <v>86</v>
      </c>
      <c r="AV170" s="15" t="s">
        <v>130</v>
      </c>
      <c r="AW170" s="15" t="s">
        <v>29</v>
      </c>
      <c r="AX170" s="15" t="s">
        <v>80</v>
      </c>
      <c r="AY170" s="207" t="s">
        <v>189</v>
      </c>
    </row>
    <row r="171" spans="1:65" s="2" customFormat="1" ht="24.2" customHeight="1">
      <c r="A171" s="32"/>
      <c r="B171" s="155"/>
      <c r="C171" s="170" t="s">
        <v>204</v>
      </c>
      <c r="D171" s="170" t="s">
        <v>226</v>
      </c>
      <c r="E171" s="171" t="s">
        <v>1807</v>
      </c>
      <c r="F171" s="172" t="s">
        <v>1808</v>
      </c>
      <c r="G171" s="173" t="s">
        <v>1204</v>
      </c>
      <c r="H171" s="174">
        <v>16.234999999999999</v>
      </c>
      <c r="I171" s="175"/>
      <c r="J171" s="176">
        <f>ROUND(I171*H171,2)</f>
        <v>0</v>
      </c>
      <c r="K171" s="177"/>
      <c r="L171" s="178"/>
      <c r="M171" s="179" t="s">
        <v>1</v>
      </c>
      <c r="N171" s="180" t="s">
        <v>39</v>
      </c>
      <c r="O171" s="61"/>
      <c r="P171" s="166">
        <f>O171*H171</f>
        <v>0</v>
      </c>
      <c r="Q171" s="166">
        <v>1E-3</v>
      </c>
      <c r="R171" s="166">
        <f>Q171*H171</f>
        <v>1.6234999999999999E-2</v>
      </c>
      <c r="S171" s="166">
        <v>0</v>
      </c>
      <c r="T171" s="167">
        <f>S171*H171</f>
        <v>0</v>
      </c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R171" s="168" t="s">
        <v>201</v>
      </c>
      <c r="AT171" s="168" t="s">
        <v>226</v>
      </c>
      <c r="AU171" s="168" t="s">
        <v>86</v>
      </c>
      <c r="AY171" s="17" t="s">
        <v>189</v>
      </c>
      <c r="BE171" s="169">
        <f>IF(N171="základná",J171,0)</f>
        <v>0</v>
      </c>
      <c r="BF171" s="169">
        <f>IF(N171="znížená",J171,0)</f>
        <v>0</v>
      </c>
      <c r="BG171" s="169">
        <f>IF(N171="zákl. prenesená",J171,0)</f>
        <v>0</v>
      </c>
      <c r="BH171" s="169">
        <f>IF(N171="zníž. prenesená",J171,0)</f>
        <v>0</v>
      </c>
      <c r="BI171" s="169">
        <f>IF(N171="nulová",J171,0)</f>
        <v>0</v>
      </c>
      <c r="BJ171" s="17" t="s">
        <v>86</v>
      </c>
      <c r="BK171" s="169">
        <f>ROUND(I171*H171,2)</f>
        <v>0</v>
      </c>
      <c r="BL171" s="17" t="s">
        <v>130</v>
      </c>
      <c r="BM171" s="168" t="s">
        <v>2009</v>
      </c>
    </row>
    <row r="172" spans="1:65" s="2" customFormat="1" ht="21.75" customHeight="1">
      <c r="A172" s="32"/>
      <c r="B172" s="155"/>
      <c r="C172" s="156" t="s">
        <v>222</v>
      </c>
      <c r="D172" s="156" t="s">
        <v>191</v>
      </c>
      <c r="E172" s="157" t="s">
        <v>2010</v>
      </c>
      <c r="F172" s="158" t="s">
        <v>2011</v>
      </c>
      <c r="G172" s="159" t="s">
        <v>373</v>
      </c>
      <c r="H172" s="160">
        <v>74.8</v>
      </c>
      <c r="I172" s="161"/>
      <c r="J172" s="162">
        <f>ROUND(I172*H172,2)</f>
        <v>0</v>
      </c>
      <c r="K172" s="163"/>
      <c r="L172" s="33"/>
      <c r="M172" s="164" t="s">
        <v>1</v>
      </c>
      <c r="N172" s="165" t="s">
        <v>39</v>
      </c>
      <c r="O172" s="61"/>
      <c r="P172" s="166">
        <f>O172*H172</f>
        <v>0</v>
      </c>
      <c r="Q172" s="166">
        <v>5.8709999999999998E-2</v>
      </c>
      <c r="R172" s="166">
        <f>Q172*H172</f>
        <v>4.391508</v>
      </c>
      <c r="S172" s="166">
        <v>0</v>
      </c>
      <c r="T172" s="167">
        <f>S172*H172</f>
        <v>0</v>
      </c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R172" s="168" t="s">
        <v>130</v>
      </c>
      <c r="AT172" s="168" t="s">
        <v>191</v>
      </c>
      <c r="AU172" s="168" t="s">
        <v>86</v>
      </c>
      <c r="AY172" s="17" t="s">
        <v>189</v>
      </c>
      <c r="BE172" s="169">
        <f>IF(N172="základná",J172,0)</f>
        <v>0</v>
      </c>
      <c r="BF172" s="169">
        <f>IF(N172="znížená",J172,0)</f>
        <v>0</v>
      </c>
      <c r="BG172" s="169">
        <f>IF(N172="zákl. prenesená",J172,0)</f>
        <v>0</v>
      </c>
      <c r="BH172" s="169">
        <f>IF(N172="zníž. prenesená",J172,0)</f>
        <v>0</v>
      </c>
      <c r="BI172" s="169">
        <f>IF(N172="nulová",J172,0)</f>
        <v>0</v>
      </c>
      <c r="BJ172" s="17" t="s">
        <v>86</v>
      </c>
      <c r="BK172" s="169">
        <f>ROUND(I172*H172,2)</f>
        <v>0</v>
      </c>
      <c r="BL172" s="17" t="s">
        <v>130</v>
      </c>
      <c r="BM172" s="168" t="s">
        <v>2012</v>
      </c>
    </row>
    <row r="173" spans="1:65" s="13" customFormat="1" ht="11.25">
      <c r="B173" s="187"/>
      <c r="D173" s="188" t="s">
        <v>683</v>
      </c>
      <c r="E173" s="189" t="s">
        <v>1</v>
      </c>
      <c r="F173" s="190" t="s">
        <v>854</v>
      </c>
      <c r="H173" s="189" t="s">
        <v>1</v>
      </c>
      <c r="I173" s="191"/>
      <c r="L173" s="187"/>
      <c r="M173" s="192"/>
      <c r="N173" s="193"/>
      <c r="O173" s="193"/>
      <c r="P173" s="193"/>
      <c r="Q173" s="193"/>
      <c r="R173" s="193"/>
      <c r="S173" s="193"/>
      <c r="T173" s="194"/>
      <c r="AT173" s="189" t="s">
        <v>683</v>
      </c>
      <c r="AU173" s="189" t="s">
        <v>86</v>
      </c>
      <c r="AV173" s="13" t="s">
        <v>80</v>
      </c>
      <c r="AW173" s="13" t="s">
        <v>29</v>
      </c>
      <c r="AX173" s="13" t="s">
        <v>73</v>
      </c>
      <c r="AY173" s="189" t="s">
        <v>189</v>
      </c>
    </row>
    <row r="174" spans="1:65" s="14" customFormat="1" ht="11.25">
      <c r="B174" s="195"/>
      <c r="D174" s="188" t="s">
        <v>683</v>
      </c>
      <c r="E174" s="196" t="s">
        <v>1</v>
      </c>
      <c r="F174" s="197" t="s">
        <v>879</v>
      </c>
      <c r="H174" s="198">
        <v>74.8</v>
      </c>
      <c r="I174" s="199"/>
      <c r="L174" s="195"/>
      <c r="M174" s="200"/>
      <c r="N174" s="201"/>
      <c r="O174" s="201"/>
      <c r="P174" s="201"/>
      <c r="Q174" s="201"/>
      <c r="R174" s="201"/>
      <c r="S174" s="201"/>
      <c r="T174" s="202"/>
      <c r="AT174" s="196" t="s">
        <v>683</v>
      </c>
      <c r="AU174" s="196" t="s">
        <v>86</v>
      </c>
      <c r="AV174" s="14" t="s">
        <v>86</v>
      </c>
      <c r="AW174" s="14" t="s">
        <v>29</v>
      </c>
      <c r="AX174" s="14" t="s">
        <v>80</v>
      </c>
      <c r="AY174" s="196" t="s">
        <v>189</v>
      </c>
    </row>
    <row r="175" spans="1:65" s="12" customFormat="1" ht="22.9" customHeight="1">
      <c r="B175" s="142"/>
      <c r="D175" s="143" t="s">
        <v>72</v>
      </c>
      <c r="E175" s="153" t="s">
        <v>215</v>
      </c>
      <c r="F175" s="153" t="s">
        <v>558</v>
      </c>
      <c r="I175" s="145"/>
      <c r="J175" s="154">
        <f>BK175</f>
        <v>0</v>
      </c>
      <c r="L175" s="142"/>
      <c r="M175" s="147"/>
      <c r="N175" s="148"/>
      <c r="O175" s="148"/>
      <c r="P175" s="149">
        <f>SUM(P176:P194)</f>
        <v>0</v>
      </c>
      <c r="Q175" s="148"/>
      <c r="R175" s="149">
        <f>SUM(R176:R194)</f>
        <v>9.6594463790000002</v>
      </c>
      <c r="S175" s="148"/>
      <c r="T175" s="150">
        <f>SUM(T176:T194)</f>
        <v>0</v>
      </c>
      <c r="AR175" s="143" t="s">
        <v>80</v>
      </c>
      <c r="AT175" s="151" t="s">
        <v>72</v>
      </c>
      <c r="AU175" s="151" t="s">
        <v>80</v>
      </c>
      <c r="AY175" s="143" t="s">
        <v>189</v>
      </c>
      <c r="BK175" s="152">
        <f>SUM(BK176:BK194)</f>
        <v>0</v>
      </c>
    </row>
    <row r="176" spans="1:65" s="2" customFormat="1" ht="37.9" customHeight="1">
      <c r="A176" s="32"/>
      <c r="B176" s="155"/>
      <c r="C176" s="156" t="s">
        <v>207</v>
      </c>
      <c r="D176" s="156" t="s">
        <v>191</v>
      </c>
      <c r="E176" s="157" t="s">
        <v>2013</v>
      </c>
      <c r="F176" s="158" t="s">
        <v>2014</v>
      </c>
      <c r="G176" s="159" t="s">
        <v>243</v>
      </c>
      <c r="H176" s="160">
        <v>57.1</v>
      </c>
      <c r="I176" s="161"/>
      <c r="J176" s="162">
        <f>ROUND(I176*H176,2)</f>
        <v>0</v>
      </c>
      <c r="K176" s="163"/>
      <c r="L176" s="33"/>
      <c r="M176" s="164" t="s">
        <v>1</v>
      </c>
      <c r="N176" s="165" t="s">
        <v>39</v>
      </c>
      <c r="O176" s="61"/>
      <c r="P176" s="166">
        <f>O176*H176</f>
        <v>0</v>
      </c>
      <c r="Q176" s="166">
        <v>9.8529599999999995E-2</v>
      </c>
      <c r="R176" s="166">
        <f>Q176*H176</f>
        <v>5.6260401599999996</v>
      </c>
      <c r="S176" s="166">
        <v>0</v>
      </c>
      <c r="T176" s="167">
        <f>S176*H176</f>
        <v>0</v>
      </c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R176" s="168" t="s">
        <v>130</v>
      </c>
      <c r="AT176" s="168" t="s">
        <v>191</v>
      </c>
      <c r="AU176" s="168" t="s">
        <v>86</v>
      </c>
      <c r="AY176" s="17" t="s">
        <v>189</v>
      </c>
      <c r="BE176" s="169">
        <f>IF(N176="základná",J176,0)</f>
        <v>0</v>
      </c>
      <c r="BF176" s="169">
        <f>IF(N176="znížená",J176,0)</f>
        <v>0</v>
      </c>
      <c r="BG176" s="169">
        <f>IF(N176="zákl. prenesená",J176,0)</f>
        <v>0</v>
      </c>
      <c r="BH176" s="169">
        <f>IF(N176="zníž. prenesená",J176,0)</f>
        <v>0</v>
      </c>
      <c r="BI176" s="169">
        <f>IF(N176="nulová",J176,0)</f>
        <v>0</v>
      </c>
      <c r="BJ176" s="17" t="s">
        <v>86</v>
      </c>
      <c r="BK176" s="169">
        <f>ROUND(I176*H176,2)</f>
        <v>0</v>
      </c>
      <c r="BL176" s="17" t="s">
        <v>130</v>
      </c>
      <c r="BM176" s="168" t="s">
        <v>2015</v>
      </c>
    </row>
    <row r="177" spans="1:65" s="13" customFormat="1" ht="11.25">
      <c r="B177" s="187"/>
      <c r="D177" s="188" t="s">
        <v>683</v>
      </c>
      <c r="E177" s="189" t="s">
        <v>1</v>
      </c>
      <c r="F177" s="190" t="s">
        <v>2016</v>
      </c>
      <c r="H177" s="189" t="s">
        <v>1</v>
      </c>
      <c r="I177" s="191"/>
      <c r="L177" s="187"/>
      <c r="M177" s="192"/>
      <c r="N177" s="193"/>
      <c r="O177" s="193"/>
      <c r="P177" s="193"/>
      <c r="Q177" s="193"/>
      <c r="R177" s="193"/>
      <c r="S177" s="193"/>
      <c r="T177" s="194"/>
      <c r="AT177" s="189" t="s">
        <v>683</v>
      </c>
      <c r="AU177" s="189" t="s">
        <v>86</v>
      </c>
      <c r="AV177" s="13" t="s">
        <v>80</v>
      </c>
      <c r="AW177" s="13" t="s">
        <v>29</v>
      </c>
      <c r="AX177" s="13" t="s">
        <v>73</v>
      </c>
      <c r="AY177" s="189" t="s">
        <v>189</v>
      </c>
    </row>
    <row r="178" spans="1:65" s="14" customFormat="1" ht="11.25">
      <c r="B178" s="195"/>
      <c r="D178" s="188" t="s">
        <v>683</v>
      </c>
      <c r="E178" s="196" t="s">
        <v>1</v>
      </c>
      <c r="F178" s="197" t="s">
        <v>2017</v>
      </c>
      <c r="H178" s="198">
        <v>57.1</v>
      </c>
      <c r="I178" s="199"/>
      <c r="L178" s="195"/>
      <c r="M178" s="200"/>
      <c r="N178" s="201"/>
      <c r="O178" s="201"/>
      <c r="P178" s="201"/>
      <c r="Q178" s="201"/>
      <c r="R178" s="201"/>
      <c r="S178" s="201"/>
      <c r="T178" s="202"/>
      <c r="AT178" s="196" t="s">
        <v>683</v>
      </c>
      <c r="AU178" s="196" t="s">
        <v>86</v>
      </c>
      <c r="AV178" s="14" t="s">
        <v>86</v>
      </c>
      <c r="AW178" s="14" t="s">
        <v>29</v>
      </c>
      <c r="AX178" s="14" t="s">
        <v>80</v>
      </c>
      <c r="AY178" s="196" t="s">
        <v>189</v>
      </c>
    </row>
    <row r="179" spans="1:65" s="2" customFormat="1" ht="21.75" customHeight="1">
      <c r="A179" s="32"/>
      <c r="B179" s="155"/>
      <c r="C179" s="170" t="s">
        <v>231</v>
      </c>
      <c r="D179" s="170" t="s">
        <v>226</v>
      </c>
      <c r="E179" s="171" t="s">
        <v>2018</v>
      </c>
      <c r="F179" s="172" t="s">
        <v>2019</v>
      </c>
      <c r="G179" s="173" t="s">
        <v>238</v>
      </c>
      <c r="H179" s="174">
        <v>59</v>
      </c>
      <c r="I179" s="175"/>
      <c r="J179" s="176">
        <f>ROUND(I179*H179,2)</f>
        <v>0</v>
      </c>
      <c r="K179" s="177"/>
      <c r="L179" s="178"/>
      <c r="M179" s="179" t="s">
        <v>1</v>
      </c>
      <c r="N179" s="180" t="s">
        <v>39</v>
      </c>
      <c r="O179" s="61"/>
      <c r="P179" s="166">
        <f>O179*H179</f>
        <v>0</v>
      </c>
      <c r="Q179" s="166">
        <v>2.3E-2</v>
      </c>
      <c r="R179" s="166">
        <f>Q179*H179</f>
        <v>1.357</v>
      </c>
      <c r="S179" s="166">
        <v>0</v>
      </c>
      <c r="T179" s="167">
        <f>S179*H179</f>
        <v>0</v>
      </c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R179" s="168" t="s">
        <v>201</v>
      </c>
      <c r="AT179" s="168" t="s">
        <v>226</v>
      </c>
      <c r="AU179" s="168" t="s">
        <v>86</v>
      </c>
      <c r="AY179" s="17" t="s">
        <v>189</v>
      </c>
      <c r="BE179" s="169">
        <f>IF(N179="základná",J179,0)</f>
        <v>0</v>
      </c>
      <c r="BF179" s="169">
        <f>IF(N179="znížená",J179,0)</f>
        <v>0</v>
      </c>
      <c r="BG179" s="169">
        <f>IF(N179="zákl. prenesená",J179,0)</f>
        <v>0</v>
      </c>
      <c r="BH179" s="169">
        <f>IF(N179="zníž. prenesená",J179,0)</f>
        <v>0</v>
      </c>
      <c r="BI179" s="169">
        <f>IF(N179="nulová",J179,0)</f>
        <v>0</v>
      </c>
      <c r="BJ179" s="17" t="s">
        <v>86</v>
      </c>
      <c r="BK179" s="169">
        <f>ROUND(I179*H179,2)</f>
        <v>0</v>
      </c>
      <c r="BL179" s="17" t="s">
        <v>130</v>
      </c>
      <c r="BM179" s="168" t="s">
        <v>2020</v>
      </c>
    </row>
    <row r="180" spans="1:65" s="14" customFormat="1" ht="11.25">
      <c r="B180" s="195"/>
      <c r="D180" s="188" t="s">
        <v>683</v>
      </c>
      <c r="F180" s="197" t="s">
        <v>2021</v>
      </c>
      <c r="H180" s="198">
        <v>59</v>
      </c>
      <c r="I180" s="199"/>
      <c r="L180" s="195"/>
      <c r="M180" s="200"/>
      <c r="N180" s="201"/>
      <c r="O180" s="201"/>
      <c r="P180" s="201"/>
      <c r="Q180" s="201"/>
      <c r="R180" s="201"/>
      <c r="S180" s="201"/>
      <c r="T180" s="202"/>
      <c r="AT180" s="196" t="s">
        <v>683</v>
      </c>
      <c r="AU180" s="196" t="s">
        <v>86</v>
      </c>
      <c r="AV180" s="14" t="s">
        <v>86</v>
      </c>
      <c r="AW180" s="14" t="s">
        <v>3</v>
      </c>
      <c r="AX180" s="14" t="s">
        <v>80</v>
      </c>
      <c r="AY180" s="196" t="s">
        <v>189</v>
      </c>
    </row>
    <row r="181" spans="1:65" s="2" customFormat="1" ht="33" customHeight="1">
      <c r="A181" s="32"/>
      <c r="B181" s="155"/>
      <c r="C181" s="156" t="s">
        <v>211</v>
      </c>
      <c r="D181" s="156" t="s">
        <v>191</v>
      </c>
      <c r="E181" s="157" t="s">
        <v>2022</v>
      </c>
      <c r="F181" s="158" t="s">
        <v>2023</v>
      </c>
      <c r="G181" s="159" t="s">
        <v>194</v>
      </c>
      <c r="H181" s="160">
        <v>1.1419999999999999</v>
      </c>
      <c r="I181" s="161"/>
      <c r="J181" s="162">
        <f>ROUND(I181*H181,2)</f>
        <v>0</v>
      </c>
      <c r="K181" s="163"/>
      <c r="L181" s="33"/>
      <c r="M181" s="164" t="s">
        <v>1</v>
      </c>
      <c r="N181" s="165" t="s">
        <v>39</v>
      </c>
      <c r="O181" s="61"/>
      <c r="P181" s="166">
        <f>O181*H181</f>
        <v>0</v>
      </c>
      <c r="Q181" s="166">
        <v>2.2151320000000001</v>
      </c>
      <c r="R181" s="166">
        <f>Q181*H181</f>
        <v>2.5296807439999998</v>
      </c>
      <c r="S181" s="166">
        <v>0</v>
      </c>
      <c r="T181" s="167">
        <f>S181*H181</f>
        <v>0</v>
      </c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R181" s="168" t="s">
        <v>130</v>
      </c>
      <c r="AT181" s="168" t="s">
        <v>191</v>
      </c>
      <c r="AU181" s="168" t="s">
        <v>86</v>
      </c>
      <c r="AY181" s="17" t="s">
        <v>189</v>
      </c>
      <c r="BE181" s="169">
        <f>IF(N181="základná",J181,0)</f>
        <v>0</v>
      </c>
      <c r="BF181" s="169">
        <f>IF(N181="znížená",J181,0)</f>
        <v>0</v>
      </c>
      <c r="BG181" s="169">
        <f>IF(N181="zákl. prenesená",J181,0)</f>
        <v>0</v>
      </c>
      <c r="BH181" s="169">
        <f>IF(N181="zníž. prenesená",J181,0)</f>
        <v>0</v>
      </c>
      <c r="BI181" s="169">
        <f>IF(N181="nulová",J181,0)</f>
        <v>0</v>
      </c>
      <c r="BJ181" s="17" t="s">
        <v>86</v>
      </c>
      <c r="BK181" s="169">
        <f>ROUND(I181*H181,2)</f>
        <v>0</v>
      </c>
      <c r="BL181" s="17" t="s">
        <v>130</v>
      </c>
      <c r="BM181" s="168" t="s">
        <v>2024</v>
      </c>
    </row>
    <row r="182" spans="1:65" s="13" customFormat="1" ht="11.25">
      <c r="B182" s="187"/>
      <c r="D182" s="188" t="s">
        <v>683</v>
      </c>
      <c r="E182" s="189" t="s">
        <v>1</v>
      </c>
      <c r="F182" s="190" t="s">
        <v>2016</v>
      </c>
      <c r="H182" s="189" t="s">
        <v>1</v>
      </c>
      <c r="I182" s="191"/>
      <c r="L182" s="187"/>
      <c r="M182" s="192"/>
      <c r="N182" s="193"/>
      <c r="O182" s="193"/>
      <c r="P182" s="193"/>
      <c r="Q182" s="193"/>
      <c r="R182" s="193"/>
      <c r="S182" s="193"/>
      <c r="T182" s="194"/>
      <c r="AT182" s="189" t="s">
        <v>683</v>
      </c>
      <c r="AU182" s="189" t="s">
        <v>86</v>
      </c>
      <c r="AV182" s="13" t="s">
        <v>80</v>
      </c>
      <c r="AW182" s="13" t="s">
        <v>29</v>
      </c>
      <c r="AX182" s="13" t="s">
        <v>73</v>
      </c>
      <c r="AY182" s="189" t="s">
        <v>189</v>
      </c>
    </row>
    <row r="183" spans="1:65" s="14" customFormat="1" ht="11.25">
      <c r="B183" s="195"/>
      <c r="D183" s="188" t="s">
        <v>683</v>
      </c>
      <c r="E183" s="196" t="s">
        <v>1</v>
      </c>
      <c r="F183" s="197" t="s">
        <v>2025</v>
      </c>
      <c r="H183" s="198">
        <v>1.1419999999999999</v>
      </c>
      <c r="I183" s="199"/>
      <c r="L183" s="195"/>
      <c r="M183" s="200"/>
      <c r="N183" s="201"/>
      <c r="O183" s="201"/>
      <c r="P183" s="201"/>
      <c r="Q183" s="201"/>
      <c r="R183" s="201"/>
      <c r="S183" s="201"/>
      <c r="T183" s="202"/>
      <c r="AT183" s="196" t="s">
        <v>683</v>
      </c>
      <c r="AU183" s="196" t="s">
        <v>86</v>
      </c>
      <c r="AV183" s="14" t="s">
        <v>86</v>
      </c>
      <c r="AW183" s="14" t="s">
        <v>29</v>
      </c>
      <c r="AX183" s="14" t="s">
        <v>80</v>
      </c>
      <c r="AY183" s="196" t="s">
        <v>189</v>
      </c>
    </row>
    <row r="184" spans="1:65" s="2" customFormat="1" ht="16.5" customHeight="1">
      <c r="A184" s="32"/>
      <c r="B184" s="155"/>
      <c r="C184" s="156" t="s">
        <v>240</v>
      </c>
      <c r="D184" s="156" t="s">
        <v>191</v>
      </c>
      <c r="E184" s="157" t="s">
        <v>715</v>
      </c>
      <c r="F184" s="158" t="s">
        <v>716</v>
      </c>
      <c r="G184" s="159" t="s">
        <v>373</v>
      </c>
      <c r="H184" s="160">
        <v>472</v>
      </c>
      <c r="I184" s="161"/>
      <c r="J184" s="162">
        <f>ROUND(I184*H184,2)</f>
        <v>0</v>
      </c>
      <c r="K184" s="163"/>
      <c r="L184" s="33"/>
      <c r="M184" s="164" t="s">
        <v>1</v>
      </c>
      <c r="N184" s="165" t="s">
        <v>39</v>
      </c>
      <c r="O184" s="61"/>
      <c r="P184" s="166">
        <f>O184*H184</f>
        <v>0</v>
      </c>
      <c r="Q184" s="166">
        <v>4.8999999999999998E-5</v>
      </c>
      <c r="R184" s="166">
        <f>Q184*H184</f>
        <v>2.3127999999999999E-2</v>
      </c>
      <c r="S184" s="166">
        <v>0</v>
      </c>
      <c r="T184" s="167">
        <f>S184*H184</f>
        <v>0</v>
      </c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R184" s="168" t="s">
        <v>130</v>
      </c>
      <c r="AT184" s="168" t="s">
        <v>191</v>
      </c>
      <c r="AU184" s="168" t="s">
        <v>86</v>
      </c>
      <c r="AY184" s="17" t="s">
        <v>189</v>
      </c>
      <c r="BE184" s="169">
        <f>IF(N184="základná",J184,0)</f>
        <v>0</v>
      </c>
      <c r="BF184" s="169">
        <f>IF(N184="znížená",J184,0)</f>
        <v>0</v>
      </c>
      <c r="BG184" s="169">
        <f>IF(N184="zákl. prenesená",J184,0)</f>
        <v>0</v>
      </c>
      <c r="BH184" s="169">
        <f>IF(N184="zníž. prenesená",J184,0)</f>
        <v>0</v>
      </c>
      <c r="BI184" s="169">
        <f>IF(N184="nulová",J184,0)</f>
        <v>0</v>
      </c>
      <c r="BJ184" s="17" t="s">
        <v>86</v>
      </c>
      <c r="BK184" s="169">
        <f>ROUND(I184*H184,2)</f>
        <v>0</v>
      </c>
      <c r="BL184" s="17" t="s">
        <v>130</v>
      </c>
      <c r="BM184" s="168" t="s">
        <v>2026</v>
      </c>
    </row>
    <row r="185" spans="1:65" s="2" customFormat="1" ht="24.2" customHeight="1">
      <c r="A185" s="32"/>
      <c r="B185" s="155"/>
      <c r="C185" s="156" t="s">
        <v>214</v>
      </c>
      <c r="D185" s="156" t="s">
        <v>191</v>
      </c>
      <c r="E185" s="157" t="s">
        <v>2027</v>
      </c>
      <c r="F185" s="158" t="s">
        <v>2028</v>
      </c>
      <c r="G185" s="159" t="s">
        <v>243</v>
      </c>
      <c r="H185" s="160">
        <v>26.71</v>
      </c>
      <c r="I185" s="161"/>
      <c r="J185" s="162">
        <f>ROUND(I185*H185,2)</f>
        <v>0</v>
      </c>
      <c r="K185" s="163"/>
      <c r="L185" s="33"/>
      <c r="M185" s="164" t="s">
        <v>1</v>
      </c>
      <c r="N185" s="165" t="s">
        <v>39</v>
      </c>
      <c r="O185" s="61"/>
      <c r="P185" s="166">
        <f>O185*H185</f>
        <v>0</v>
      </c>
      <c r="Q185" s="166">
        <v>4.4175000000000004E-3</v>
      </c>
      <c r="R185" s="166">
        <f>Q185*H185</f>
        <v>0.11799142500000001</v>
      </c>
      <c r="S185" s="166">
        <v>0</v>
      </c>
      <c r="T185" s="167">
        <f>S185*H185</f>
        <v>0</v>
      </c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R185" s="168" t="s">
        <v>130</v>
      </c>
      <c r="AT185" s="168" t="s">
        <v>191</v>
      </c>
      <c r="AU185" s="168" t="s">
        <v>86</v>
      </c>
      <c r="AY185" s="17" t="s">
        <v>189</v>
      </c>
      <c r="BE185" s="169">
        <f>IF(N185="základná",J185,0)</f>
        <v>0</v>
      </c>
      <c r="BF185" s="169">
        <f>IF(N185="znížená",J185,0)</f>
        <v>0</v>
      </c>
      <c r="BG185" s="169">
        <f>IF(N185="zákl. prenesená",J185,0)</f>
        <v>0</v>
      </c>
      <c r="BH185" s="169">
        <f>IF(N185="zníž. prenesená",J185,0)</f>
        <v>0</v>
      </c>
      <c r="BI185" s="169">
        <f>IF(N185="nulová",J185,0)</f>
        <v>0</v>
      </c>
      <c r="BJ185" s="17" t="s">
        <v>86</v>
      </c>
      <c r="BK185" s="169">
        <f>ROUND(I185*H185,2)</f>
        <v>0</v>
      </c>
      <c r="BL185" s="17" t="s">
        <v>130</v>
      </c>
      <c r="BM185" s="168" t="s">
        <v>2029</v>
      </c>
    </row>
    <row r="186" spans="1:65" s="13" customFormat="1" ht="11.25">
      <c r="B186" s="187"/>
      <c r="D186" s="188" t="s">
        <v>683</v>
      </c>
      <c r="E186" s="189" t="s">
        <v>1</v>
      </c>
      <c r="F186" s="190" t="s">
        <v>2030</v>
      </c>
      <c r="H186" s="189" t="s">
        <v>1</v>
      </c>
      <c r="I186" s="191"/>
      <c r="L186" s="187"/>
      <c r="M186" s="192"/>
      <c r="N186" s="193"/>
      <c r="O186" s="193"/>
      <c r="P186" s="193"/>
      <c r="Q186" s="193"/>
      <c r="R186" s="193"/>
      <c r="S186" s="193"/>
      <c r="T186" s="194"/>
      <c r="AT186" s="189" t="s">
        <v>683</v>
      </c>
      <c r="AU186" s="189" t="s">
        <v>86</v>
      </c>
      <c r="AV186" s="13" t="s">
        <v>80</v>
      </c>
      <c r="AW186" s="13" t="s">
        <v>29</v>
      </c>
      <c r="AX186" s="13" t="s">
        <v>73</v>
      </c>
      <c r="AY186" s="189" t="s">
        <v>189</v>
      </c>
    </row>
    <row r="187" spans="1:65" s="14" customFormat="1" ht="11.25">
      <c r="B187" s="195"/>
      <c r="D187" s="188" t="s">
        <v>683</v>
      </c>
      <c r="E187" s="196" t="s">
        <v>1</v>
      </c>
      <c r="F187" s="197" t="s">
        <v>2031</v>
      </c>
      <c r="H187" s="198">
        <v>26.71</v>
      </c>
      <c r="I187" s="199"/>
      <c r="L187" s="195"/>
      <c r="M187" s="200"/>
      <c r="N187" s="201"/>
      <c r="O187" s="201"/>
      <c r="P187" s="201"/>
      <c r="Q187" s="201"/>
      <c r="R187" s="201"/>
      <c r="S187" s="201"/>
      <c r="T187" s="202"/>
      <c r="AT187" s="196" t="s">
        <v>683</v>
      </c>
      <c r="AU187" s="196" t="s">
        <v>86</v>
      </c>
      <c r="AV187" s="14" t="s">
        <v>86</v>
      </c>
      <c r="AW187" s="14" t="s">
        <v>29</v>
      </c>
      <c r="AX187" s="14" t="s">
        <v>80</v>
      </c>
      <c r="AY187" s="196" t="s">
        <v>189</v>
      </c>
    </row>
    <row r="188" spans="1:65" s="2" customFormat="1" ht="16.5" customHeight="1">
      <c r="A188" s="32"/>
      <c r="B188" s="155"/>
      <c r="C188" s="156" t="s">
        <v>248</v>
      </c>
      <c r="D188" s="156" t="s">
        <v>191</v>
      </c>
      <c r="E188" s="157" t="s">
        <v>1502</v>
      </c>
      <c r="F188" s="158" t="s">
        <v>1503</v>
      </c>
      <c r="G188" s="159" t="s">
        <v>243</v>
      </c>
      <c r="H188" s="160">
        <v>0.3</v>
      </c>
      <c r="I188" s="161"/>
      <c r="J188" s="162">
        <f>ROUND(I188*H188,2)</f>
        <v>0</v>
      </c>
      <c r="K188" s="163"/>
      <c r="L188" s="33"/>
      <c r="M188" s="164" t="s">
        <v>1</v>
      </c>
      <c r="N188" s="165" t="s">
        <v>39</v>
      </c>
      <c r="O188" s="61"/>
      <c r="P188" s="166">
        <f>O188*H188</f>
        <v>0</v>
      </c>
      <c r="Q188" s="166">
        <v>7.3499999999999998E-5</v>
      </c>
      <c r="R188" s="166">
        <f>Q188*H188</f>
        <v>2.2049999999999997E-5</v>
      </c>
      <c r="S188" s="166">
        <v>0</v>
      </c>
      <c r="T188" s="167">
        <f>S188*H188</f>
        <v>0</v>
      </c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R188" s="168" t="s">
        <v>130</v>
      </c>
      <c r="AT188" s="168" t="s">
        <v>191</v>
      </c>
      <c r="AU188" s="168" t="s">
        <v>86</v>
      </c>
      <c r="AY188" s="17" t="s">
        <v>189</v>
      </c>
      <c r="BE188" s="169">
        <f>IF(N188="základná",J188,0)</f>
        <v>0</v>
      </c>
      <c r="BF188" s="169">
        <f>IF(N188="znížená",J188,0)</f>
        <v>0</v>
      </c>
      <c r="BG188" s="169">
        <f>IF(N188="zákl. prenesená",J188,0)</f>
        <v>0</v>
      </c>
      <c r="BH188" s="169">
        <f>IF(N188="zníž. prenesená",J188,0)</f>
        <v>0</v>
      </c>
      <c r="BI188" s="169">
        <f>IF(N188="nulová",J188,0)</f>
        <v>0</v>
      </c>
      <c r="BJ188" s="17" t="s">
        <v>86</v>
      </c>
      <c r="BK188" s="169">
        <f>ROUND(I188*H188,2)</f>
        <v>0</v>
      </c>
      <c r="BL188" s="17" t="s">
        <v>130</v>
      </c>
      <c r="BM188" s="168" t="s">
        <v>2032</v>
      </c>
    </row>
    <row r="189" spans="1:65" s="2" customFormat="1" ht="24.2" customHeight="1">
      <c r="A189" s="32"/>
      <c r="B189" s="155"/>
      <c r="C189" s="156" t="s">
        <v>219</v>
      </c>
      <c r="D189" s="156" t="s">
        <v>191</v>
      </c>
      <c r="E189" s="157" t="s">
        <v>2033</v>
      </c>
      <c r="F189" s="158" t="s">
        <v>2034</v>
      </c>
      <c r="G189" s="159" t="s">
        <v>243</v>
      </c>
      <c r="H189" s="160">
        <v>1.9</v>
      </c>
      <c r="I189" s="161"/>
      <c r="J189" s="162">
        <f>ROUND(I189*H189,2)</f>
        <v>0</v>
      </c>
      <c r="K189" s="163"/>
      <c r="L189" s="33"/>
      <c r="M189" s="164" t="s">
        <v>1</v>
      </c>
      <c r="N189" s="165" t="s">
        <v>39</v>
      </c>
      <c r="O189" s="61"/>
      <c r="P189" s="166">
        <f>O189*H189</f>
        <v>0</v>
      </c>
      <c r="Q189" s="166">
        <v>1.6000000000000001E-4</v>
      </c>
      <c r="R189" s="166">
        <f>Q189*H189</f>
        <v>3.0400000000000002E-4</v>
      </c>
      <c r="S189" s="166">
        <v>0</v>
      </c>
      <c r="T189" s="167">
        <f>S189*H189</f>
        <v>0</v>
      </c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R189" s="168" t="s">
        <v>130</v>
      </c>
      <c r="AT189" s="168" t="s">
        <v>191</v>
      </c>
      <c r="AU189" s="168" t="s">
        <v>86</v>
      </c>
      <c r="AY189" s="17" t="s">
        <v>189</v>
      </c>
      <c r="BE189" s="169">
        <f>IF(N189="základná",J189,0)</f>
        <v>0</v>
      </c>
      <c r="BF189" s="169">
        <f>IF(N189="znížená",J189,0)</f>
        <v>0</v>
      </c>
      <c r="BG189" s="169">
        <f>IF(N189="zákl. prenesená",J189,0)</f>
        <v>0</v>
      </c>
      <c r="BH189" s="169">
        <f>IF(N189="zníž. prenesená",J189,0)</f>
        <v>0</v>
      </c>
      <c r="BI189" s="169">
        <f>IF(N189="nulová",J189,0)</f>
        <v>0</v>
      </c>
      <c r="BJ189" s="17" t="s">
        <v>86</v>
      </c>
      <c r="BK189" s="169">
        <f>ROUND(I189*H189,2)</f>
        <v>0</v>
      </c>
      <c r="BL189" s="17" t="s">
        <v>130</v>
      </c>
      <c r="BM189" s="168" t="s">
        <v>2035</v>
      </c>
    </row>
    <row r="190" spans="1:65" s="13" customFormat="1" ht="11.25">
      <c r="B190" s="187"/>
      <c r="D190" s="188" t="s">
        <v>683</v>
      </c>
      <c r="E190" s="189" t="s">
        <v>1</v>
      </c>
      <c r="F190" s="190" t="s">
        <v>2036</v>
      </c>
      <c r="H190" s="189" t="s">
        <v>1</v>
      </c>
      <c r="I190" s="191"/>
      <c r="L190" s="187"/>
      <c r="M190" s="192"/>
      <c r="N190" s="193"/>
      <c r="O190" s="193"/>
      <c r="P190" s="193"/>
      <c r="Q190" s="193"/>
      <c r="R190" s="193"/>
      <c r="S190" s="193"/>
      <c r="T190" s="194"/>
      <c r="AT190" s="189" t="s">
        <v>683</v>
      </c>
      <c r="AU190" s="189" t="s">
        <v>86</v>
      </c>
      <c r="AV190" s="13" t="s">
        <v>80</v>
      </c>
      <c r="AW190" s="13" t="s">
        <v>29</v>
      </c>
      <c r="AX190" s="13" t="s">
        <v>73</v>
      </c>
      <c r="AY190" s="189" t="s">
        <v>189</v>
      </c>
    </row>
    <row r="191" spans="1:65" s="14" customFormat="1" ht="11.25">
      <c r="B191" s="195"/>
      <c r="D191" s="188" t="s">
        <v>683</v>
      </c>
      <c r="E191" s="196" t="s">
        <v>1</v>
      </c>
      <c r="F191" s="197" t="s">
        <v>2037</v>
      </c>
      <c r="H191" s="198">
        <v>1.9</v>
      </c>
      <c r="I191" s="199"/>
      <c r="L191" s="195"/>
      <c r="M191" s="200"/>
      <c r="N191" s="201"/>
      <c r="O191" s="201"/>
      <c r="P191" s="201"/>
      <c r="Q191" s="201"/>
      <c r="R191" s="201"/>
      <c r="S191" s="201"/>
      <c r="T191" s="202"/>
      <c r="AT191" s="196" t="s">
        <v>683</v>
      </c>
      <c r="AU191" s="196" t="s">
        <v>86</v>
      </c>
      <c r="AV191" s="14" t="s">
        <v>86</v>
      </c>
      <c r="AW191" s="14" t="s">
        <v>29</v>
      </c>
      <c r="AX191" s="14" t="s">
        <v>80</v>
      </c>
      <c r="AY191" s="196" t="s">
        <v>189</v>
      </c>
    </row>
    <row r="192" spans="1:65" s="2" customFormat="1" ht="37.9" customHeight="1">
      <c r="A192" s="32"/>
      <c r="B192" s="155"/>
      <c r="C192" s="156" t="s">
        <v>255</v>
      </c>
      <c r="D192" s="156" t="s">
        <v>191</v>
      </c>
      <c r="E192" s="157" t="s">
        <v>2038</v>
      </c>
      <c r="F192" s="158" t="s">
        <v>2039</v>
      </c>
      <c r="G192" s="159" t="s">
        <v>238</v>
      </c>
      <c r="H192" s="160">
        <v>44</v>
      </c>
      <c r="I192" s="161"/>
      <c r="J192" s="162">
        <f>ROUND(I192*H192,2)</f>
        <v>0</v>
      </c>
      <c r="K192" s="163"/>
      <c r="L192" s="33"/>
      <c r="M192" s="164" t="s">
        <v>1</v>
      </c>
      <c r="N192" s="165" t="s">
        <v>39</v>
      </c>
      <c r="O192" s="61"/>
      <c r="P192" s="166">
        <f>O192*H192</f>
        <v>0</v>
      </c>
      <c r="Q192" s="166">
        <v>1.2E-4</v>
      </c>
      <c r="R192" s="166">
        <f>Q192*H192</f>
        <v>5.28E-3</v>
      </c>
      <c r="S192" s="166">
        <v>0</v>
      </c>
      <c r="T192" s="167">
        <f>S192*H192</f>
        <v>0</v>
      </c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R192" s="168" t="s">
        <v>130</v>
      </c>
      <c r="AT192" s="168" t="s">
        <v>191</v>
      </c>
      <c r="AU192" s="168" t="s">
        <v>86</v>
      </c>
      <c r="AY192" s="17" t="s">
        <v>189</v>
      </c>
      <c r="BE192" s="169">
        <f>IF(N192="základná",J192,0)</f>
        <v>0</v>
      </c>
      <c r="BF192" s="169">
        <f>IF(N192="znížená",J192,0)</f>
        <v>0</v>
      </c>
      <c r="BG192" s="169">
        <f>IF(N192="zákl. prenesená",J192,0)</f>
        <v>0</v>
      </c>
      <c r="BH192" s="169">
        <f>IF(N192="zníž. prenesená",J192,0)</f>
        <v>0</v>
      </c>
      <c r="BI192" s="169">
        <f>IF(N192="nulová",J192,0)</f>
        <v>0</v>
      </c>
      <c r="BJ192" s="17" t="s">
        <v>86</v>
      </c>
      <c r="BK192" s="169">
        <f>ROUND(I192*H192,2)</f>
        <v>0</v>
      </c>
      <c r="BL192" s="17" t="s">
        <v>130</v>
      </c>
      <c r="BM192" s="168" t="s">
        <v>2040</v>
      </c>
    </row>
    <row r="193" spans="1:65" s="13" customFormat="1" ht="11.25">
      <c r="B193" s="187"/>
      <c r="D193" s="188" t="s">
        <v>683</v>
      </c>
      <c r="E193" s="189" t="s">
        <v>1</v>
      </c>
      <c r="F193" s="190" t="s">
        <v>2041</v>
      </c>
      <c r="H193" s="189" t="s">
        <v>1</v>
      </c>
      <c r="I193" s="191"/>
      <c r="L193" s="187"/>
      <c r="M193" s="192"/>
      <c r="N193" s="193"/>
      <c r="O193" s="193"/>
      <c r="P193" s="193"/>
      <c r="Q193" s="193"/>
      <c r="R193" s="193"/>
      <c r="S193" s="193"/>
      <c r="T193" s="194"/>
      <c r="AT193" s="189" t="s">
        <v>683</v>
      </c>
      <c r="AU193" s="189" t="s">
        <v>86</v>
      </c>
      <c r="AV193" s="13" t="s">
        <v>80</v>
      </c>
      <c r="AW193" s="13" t="s">
        <v>29</v>
      </c>
      <c r="AX193" s="13" t="s">
        <v>73</v>
      </c>
      <c r="AY193" s="189" t="s">
        <v>189</v>
      </c>
    </row>
    <row r="194" spans="1:65" s="14" customFormat="1" ht="11.25">
      <c r="B194" s="195"/>
      <c r="D194" s="188" t="s">
        <v>683</v>
      </c>
      <c r="E194" s="196" t="s">
        <v>1</v>
      </c>
      <c r="F194" s="197" t="s">
        <v>268</v>
      </c>
      <c r="H194" s="198">
        <v>44</v>
      </c>
      <c r="I194" s="199"/>
      <c r="L194" s="195"/>
      <c r="M194" s="200"/>
      <c r="N194" s="201"/>
      <c r="O194" s="201"/>
      <c r="P194" s="201"/>
      <c r="Q194" s="201"/>
      <c r="R194" s="201"/>
      <c r="S194" s="201"/>
      <c r="T194" s="202"/>
      <c r="AT194" s="196" t="s">
        <v>683</v>
      </c>
      <c r="AU194" s="196" t="s">
        <v>86</v>
      </c>
      <c r="AV194" s="14" t="s">
        <v>86</v>
      </c>
      <c r="AW194" s="14" t="s">
        <v>29</v>
      </c>
      <c r="AX194" s="14" t="s">
        <v>80</v>
      </c>
      <c r="AY194" s="196" t="s">
        <v>189</v>
      </c>
    </row>
    <row r="195" spans="1:65" s="12" customFormat="1" ht="22.9" customHeight="1">
      <c r="B195" s="142"/>
      <c r="D195" s="143" t="s">
        <v>72</v>
      </c>
      <c r="E195" s="153" t="s">
        <v>350</v>
      </c>
      <c r="F195" s="153" t="s">
        <v>351</v>
      </c>
      <c r="I195" s="145"/>
      <c r="J195" s="154">
        <f>BK195</f>
        <v>0</v>
      </c>
      <c r="L195" s="142"/>
      <c r="M195" s="147"/>
      <c r="N195" s="148"/>
      <c r="O195" s="148"/>
      <c r="P195" s="149">
        <f>P196</f>
        <v>0</v>
      </c>
      <c r="Q195" s="148"/>
      <c r="R195" s="149">
        <f>R196</f>
        <v>0</v>
      </c>
      <c r="S195" s="148"/>
      <c r="T195" s="150">
        <f>T196</f>
        <v>0</v>
      </c>
      <c r="AR195" s="143" t="s">
        <v>80</v>
      </c>
      <c r="AT195" s="151" t="s">
        <v>72</v>
      </c>
      <c r="AU195" s="151" t="s">
        <v>80</v>
      </c>
      <c r="AY195" s="143" t="s">
        <v>189</v>
      </c>
      <c r="BK195" s="152">
        <f>BK196</f>
        <v>0</v>
      </c>
    </row>
    <row r="196" spans="1:65" s="2" customFormat="1" ht="24.2" customHeight="1">
      <c r="A196" s="32"/>
      <c r="B196" s="155"/>
      <c r="C196" s="156" t="s">
        <v>7</v>
      </c>
      <c r="D196" s="156" t="s">
        <v>191</v>
      </c>
      <c r="E196" s="157" t="s">
        <v>766</v>
      </c>
      <c r="F196" s="158" t="s">
        <v>767</v>
      </c>
      <c r="G196" s="159" t="s">
        <v>218</v>
      </c>
      <c r="H196" s="160">
        <v>19.484999999999999</v>
      </c>
      <c r="I196" s="161"/>
      <c r="J196" s="162">
        <f>ROUND(I196*H196,2)</f>
        <v>0</v>
      </c>
      <c r="K196" s="163"/>
      <c r="L196" s="33"/>
      <c r="M196" s="164" t="s">
        <v>1</v>
      </c>
      <c r="N196" s="165" t="s">
        <v>39</v>
      </c>
      <c r="O196" s="61"/>
      <c r="P196" s="166">
        <f>O196*H196</f>
        <v>0</v>
      </c>
      <c r="Q196" s="166">
        <v>0</v>
      </c>
      <c r="R196" s="166">
        <f>Q196*H196</f>
        <v>0</v>
      </c>
      <c r="S196" s="166">
        <v>0</v>
      </c>
      <c r="T196" s="167">
        <f>S196*H196</f>
        <v>0</v>
      </c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R196" s="168" t="s">
        <v>130</v>
      </c>
      <c r="AT196" s="168" t="s">
        <v>191</v>
      </c>
      <c r="AU196" s="168" t="s">
        <v>86</v>
      </c>
      <c r="AY196" s="17" t="s">
        <v>189</v>
      </c>
      <c r="BE196" s="169">
        <f>IF(N196="základná",J196,0)</f>
        <v>0</v>
      </c>
      <c r="BF196" s="169">
        <f>IF(N196="znížená",J196,0)</f>
        <v>0</v>
      </c>
      <c r="BG196" s="169">
        <f>IF(N196="zákl. prenesená",J196,0)</f>
        <v>0</v>
      </c>
      <c r="BH196" s="169">
        <f>IF(N196="zníž. prenesená",J196,0)</f>
        <v>0</v>
      </c>
      <c r="BI196" s="169">
        <f>IF(N196="nulová",J196,0)</f>
        <v>0</v>
      </c>
      <c r="BJ196" s="17" t="s">
        <v>86</v>
      </c>
      <c r="BK196" s="169">
        <f>ROUND(I196*H196,2)</f>
        <v>0</v>
      </c>
      <c r="BL196" s="17" t="s">
        <v>130</v>
      </c>
      <c r="BM196" s="168" t="s">
        <v>2042</v>
      </c>
    </row>
    <row r="197" spans="1:65" s="12" customFormat="1" ht="25.9" customHeight="1">
      <c r="B197" s="142"/>
      <c r="D197" s="143" t="s">
        <v>72</v>
      </c>
      <c r="E197" s="144" t="s">
        <v>2043</v>
      </c>
      <c r="F197" s="144" t="s">
        <v>2044</v>
      </c>
      <c r="I197" s="145"/>
      <c r="J197" s="146">
        <f>BK197</f>
        <v>0</v>
      </c>
      <c r="L197" s="142"/>
      <c r="M197" s="147"/>
      <c r="N197" s="148"/>
      <c r="O197" s="148"/>
      <c r="P197" s="149">
        <f>SUM(P198:P202)</f>
        <v>0</v>
      </c>
      <c r="Q197" s="148"/>
      <c r="R197" s="149">
        <f>SUM(R198:R202)</f>
        <v>7.7999999999999996E-3</v>
      </c>
      <c r="S197" s="148"/>
      <c r="T197" s="150">
        <f>SUM(T198:T202)</f>
        <v>0</v>
      </c>
      <c r="AR197" s="143" t="s">
        <v>86</v>
      </c>
      <c r="AT197" s="151" t="s">
        <v>72</v>
      </c>
      <c r="AU197" s="151" t="s">
        <v>73</v>
      </c>
      <c r="AY197" s="143" t="s">
        <v>189</v>
      </c>
      <c r="BK197" s="152">
        <f>SUM(BK198:BK202)</f>
        <v>0</v>
      </c>
    </row>
    <row r="198" spans="1:65" s="2" customFormat="1" ht="37.9" customHeight="1">
      <c r="A198" s="32"/>
      <c r="B198" s="155"/>
      <c r="C198" s="156" t="s">
        <v>262</v>
      </c>
      <c r="D198" s="156" t="s">
        <v>191</v>
      </c>
      <c r="E198" s="157" t="s">
        <v>2045</v>
      </c>
      <c r="F198" s="158" t="s">
        <v>2046</v>
      </c>
      <c r="G198" s="159" t="s">
        <v>238</v>
      </c>
      <c r="H198" s="160">
        <v>5</v>
      </c>
      <c r="I198" s="161"/>
      <c r="J198" s="162">
        <f>ROUND(I198*H198,2)</f>
        <v>0</v>
      </c>
      <c r="K198" s="163"/>
      <c r="L198" s="33"/>
      <c r="M198" s="164" t="s">
        <v>1</v>
      </c>
      <c r="N198" s="165" t="s">
        <v>39</v>
      </c>
      <c r="O198" s="61"/>
      <c r="P198" s="166">
        <f>O198*H198</f>
        <v>0</v>
      </c>
      <c r="Q198" s="166">
        <v>0</v>
      </c>
      <c r="R198" s="166">
        <f>Q198*H198</f>
        <v>0</v>
      </c>
      <c r="S198" s="166">
        <v>0</v>
      </c>
      <c r="T198" s="167">
        <f>S198*H198</f>
        <v>0</v>
      </c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R198" s="168" t="s">
        <v>214</v>
      </c>
      <c r="AT198" s="168" t="s">
        <v>191</v>
      </c>
      <c r="AU198" s="168" t="s">
        <v>80</v>
      </c>
      <c r="AY198" s="17" t="s">
        <v>189</v>
      </c>
      <c r="BE198" s="169">
        <f>IF(N198="základná",J198,0)</f>
        <v>0</v>
      </c>
      <c r="BF198" s="169">
        <f>IF(N198="znížená",J198,0)</f>
        <v>0</v>
      </c>
      <c r="BG198" s="169">
        <f>IF(N198="zákl. prenesená",J198,0)</f>
        <v>0</v>
      </c>
      <c r="BH198" s="169">
        <f>IF(N198="zníž. prenesená",J198,0)</f>
        <v>0</v>
      </c>
      <c r="BI198" s="169">
        <f>IF(N198="nulová",J198,0)</f>
        <v>0</v>
      </c>
      <c r="BJ198" s="17" t="s">
        <v>86</v>
      </c>
      <c r="BK198" s="169">
        <f>ROUND(I198*H198,2)</f>
        <v>0</v>
      </c>
      <c r="BL198" s="17" t="s">
        <v>214</v>
      </c>
      <c r="BM198" s="168" t="s">
        <v>2047</v>
      </c>
    </row>
    <row r="199" spans="1:65" s="13" customFormat="1" ht="11.25">
      <c r="B199" s="187"/>
      <c r="D199" s="188" t="s">
        <v>683</v>
      </c>
      <c r="E199" s="189" t="s">
        <v>1</v>
      </c>
      <c r="F199" s="190" t="s">
        <v>2048</v>
      </c>
      <c r="H199" s="189" t="s">
        <v>1</v>
      </c>
      <c r="I199" s="191"/>
      <c r="L199" s="187"/>
      <c r="M199" s="192"/>
      <c r="N199" s="193"/>
      <c r="O199" s="193"/>
      <c r="P199" s="193"/>
      <c r="Q199" s="193"/>
      <c r="R199" s="193"/>
      <c r="S199" s="193"/>
      <c r="T199" s="194"/>
      <c r="AT199" s="189" t="s">
        <v>683</v>
      </c>
      <c r="AU199" s="189" t="s">
        <v>80</v>
      </c>
      <c r="AV199" s="13" t="s">
        <v>80</v>
      </c>
      <c r="AW199" s="13" t="s">
        <v>29</v>
      </c>
      <c r="AX199" s="13" t="s">
        <v>73</v>
      </c>
      <c r="AY199" s="189" t="s">
        <v>189</v>
      </c>
    </row>
    <row r="200" spans="1:65" s="14" customFormat="1" ht="11.25">
      <c r="B200" s="195"/>
      <c r="D200" s="188" t="s">
        <v>683</v>
      </c>
      <c r="E200" s="196" t="s">
        <v>1</v>
      </c>
      <c r="F200" s="197" t="s">
        <v>133</v>
      </c>
      <c r="H200" s="198">
        <v>5</v>
      </c>
      <c r="I200" s="199"/>
      <c r="L200" s="195"/>
      <c r="M200" s="200"/>
      <c r="N200" s="201"/>
      <c r="O200" s="201"/>
      <c r="P200" s="201"/>
      <c r="Q200" s="201"/>
      <c r="R200" s="201"/>
      <c r="S200" s="201"/>
      <c r="T200" s="202"/>
      <c r="AT200" s="196" t="s">
        <v>683</v>
      </c>
      <c r="AU200" s="196" t="s">
        <v>80</v>
      </c>
      <c r="AV200" s="14" t="s">
        <v>86</v>
      </c>
      <c r="AW200" s="14" t="s">
        <v>29</v>
      </c>
      <c r="AX200" s="14" t="s">
        <v>80</v>
      </c>
      <c r="AY200" s="196" t="s">
        <v>189</v>
      </c>
    </row>
    <row r="201" spans="1:65" s="2" customFormat="1" ht="49.15" customHeight="1">
      <c r="A201" s="32"/>
      <c r="B201" s="155"/>
      <c r="C201" s="170" t="s">
        <v>225</v>
      </c>
      <c r="D201" s="170" t="s">
        <v>226</v>
      </c>
      <c r="E201" s="171" t="s">
        <v>2049</v>
      </c>
      <c r="F201" s="172" t="s">
        <v>2050</v>
      </c>
      <c r="G201" s="173" t="s">
        <v>238</v>
      </c>
      <c r="H201" s="174">
        <v>5</v>
      </c>
      <c r="I201" s="175"/>
      <c r="J201" s="176">
        <f>ROUND(I201*H201,2)</f>
        <v>0</v>
      </c>
      <c r="K201" s="177"/>
      <c r="L201" s="178"/>
      <c r="M201" s="179" t="s">
        <v>1</v>
      </c>
      <c r="N201" s="180" t="s">
        <v>39</v>
      </c>
      <c r="O201" s="61"/>
      <c r="P201" s="166">
        <f>O201*H201</f>
        <v>0</v>
      </c>
      <c r="Q201" s="166">
        <v>1.56E-3</v>
      </c>
      <c r="R201" s="166">
        <f>Q201*H201</f>
        <v>7.7999999999999996E-3</v>
      </c>
      <c r="S201" s="166">
        <v>0</v>
      </c>
      <c r="T201" s="167">
        <f>S201*H201</f>
        <v>0</v>
      </c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R201" s="168" t="s">
        <v>247</v>
      </c>
      <c r="AT201" s="168" t="s">
        <v>226</v>
      </c>
      <c r="AU201" s="168" t="s">
        <v>80</v>
      </c>
      <c r="AY201" s="17" t="s">
        <v>189</v>
      </c>
      <c r="BE201" s="169">
        <f>IF(N201="základná",J201,0)</f>
        <v>0</v>
      </c>
      <c r="BF201" s="169">
        <f>IF(N201="znížená",J201,0)</f>
        <v>0</v>
      </c>
      <c r="BG201" s="169">
        <f>IF(N201="zákl. prenesená",J201,0)</f>
        <v>0</v>
      </c>
      <c r="BH201" s="169">
        <f>IF(N201="zníž. prenesená",J201,0)</f>
        <v>0</v>
      </c>
      <c r="BI201" s="169">
        <f>IF(N201="nulová",J201,0)</f>
        <v>0</v>
      </c>
      <c r="BJ201" s="17" t="s">
        <v>86</v>
      </c>
      <c r="BK201" s="169">
        <f>ROUND(I201*H201,2)</f>
        <v>0</v>
      </c>
      <c r="BL201" s="17" t="s">
        <v>214</v>
      </c>
      <c r="BM201" s="168" t="s">
        <v>2051</v>
      </c>
    </row>
    <row r="202" spans="1:65" s="2" customFormat="1" ht="24.2" customHeight="1">
      <c r="A202" s="32"/>
      <c r="B202" s="155"/>
      <c r="C202" s="156" t="s">
        <v>269</v>
      </c>
      <c r="D202" s="156" t="s">
        <v>191</v>
      </c>
      <c r="E202" s="157" t="s">
        <v>2052</v>
      </c>
      <c r="F202" s="158" t="s">
        <v>2053</v>
      </c>
      <c r="G202" s="159" t="s">
        <v>218</v>
      </c>
      <c r="H202" s="160">
        <v>8.0000000000000002E-3</v>
      </c>
      <c r="I202" s="161"/>
      <c r="J202" s="162">
        <f>ROUND(I202*H202,2)</f>
        <v>0</v>
      </c>
      <c r="K202" s="163"/>
      <c r="L202" s="33"/>
      <c r="M202" s="164" t="s">
        <v>1</v>
      </c>
      <c r="N202" s="165" t="s">
        <v>39</v>
      </c>
      <c r="O202" s="61"/>
      <c r="P202" s="166">
        <f>O202*H202</f>
        <v>0</v>
      </c>
      <c r="Q202" s="166">
        <v>0</v>
      </c>
      <c r="R202" s="166">
        <f>Q202*H202</f>
        <v>0</v>
      </c>
      <c r="S202" s="166">
        <v>0</v>
      </c>
      <c r="T202" s="167">
        <f>S202*H202</f>
        <v>0</v>
      </c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R202" s="168" t="s">
        <v>214</v>
      </c>
      <c r="AT202" s="168" t="s">
        <v>191</v>
      </c>
      <c r="AU202" s="168" t="s">
        <v>80</v>
      </c>
      <c r="AY202" s="17" t="s">
        <v>189</v>
      </c>
      <c r="BE202" s="169">
        <f>IF(N202="základná",J202,0)</f>
        <v>0</v>
      </c>
      <c r="BF202" s="169">
        <f>IF(N202="znížená",J202,0)</f>
        <v>0</v>
      </c>
      <c r="BG202" s="169">
        <f>IF(N202="zákl. prenesená",J202,0)</f>
        <v>0</v>
      </c>
      <c r="BH202" s="169">
        <f>IF(N202="zníž. prenesená",J202,0)</f>
        <v>0</v>
      </c>
      <c r="BI202" s="169">
        <f>IF(N202="nulová",J202,0)</f>
        <v>0</v>
      </c>
      <c r="BJ202" s="17" t="s">
        <v>86</v>
      </c>
      <c r="BK202" s="169">
        <f>ROUND(I202*H202,2)</f>
        <v>0</v>
      </c>
      <c r="BL202" s="17" t="s">
        <v>214</v>
      </c>
      <c r="BM202" s="168" t="s">
        <v>2054</v>
      </c>
    </row>
    <row r="203" spans="1:65" s="12" customFormat="1" ht="25.9" customHeight="1">
      <c r="B203" s="142"/>
      <c r="D203" s="143" t="s">
        <v>72</v>
      </c>
      <c r="E203" s="144" t="s">
        <v>362</v>
      </c>
      <c r="F203" s="144" t="s">
        <v>363</v>
      </c>
      <c r="I203" s="145"/>
      <c r="J203" s="146">
        <f>BK203</f>
        <v>0</v>
      </c>
      <c r="L203" s="142"/>
      <c r="M203" s="147"/>
      <c r="N203" s="148"/>
      <c r="O203" s="148"/>
      <c r="P203" s="149">
        <f>P204+P209+P232+P249+P278+P283</f>
        <v>0</v>
      </c>
      <c r="Q203" s="148"/>
      <c r="R203" s="149">
        <f>R204+R209+R232+R249+R278+R283</f>
        <v>1.7378883753599998</v>
      </c>
      <c r="S203" s="148"/>
      <c r="T203" s="150">
        <f>T204+T209+T232+T249+T278+T283</f>
        <v>0</v>
      </c>
      <c r="AR203" s="143" t="s">
        <v>86</v>
      </c>
      <c r="AT203" s="151" t="s">
        <v>72</v>
      </c>
      <c r="AU203" s="151" t="s">
        <v>73</v>
      </c>
      <c r="AY203" s="143" t="s">
        <v>189</v>
      </c>
      <c r="BK203" s="152">
        <f>BK204+BK209+BK232+BK249+BK278+BK283</f>
        <v>0</v>
      </c>
    </row>
    <row r="204" spans="1:65" s="12" customFormat="1" ht="22.9" customHeight="1">
      <c r="B204" s="142"/>
      <c r="D204" s="143" t="s">
        <v>72</v>
      </c>
      <c r="E204" s="153" t="s">
        <v>364</v>
      </c>
      <c r="F204" s="153" t="s">
        <v>365</v>
      </c>
      <c r="I204" s="145"/>
      <c r="J204" s="154">
        <f>BK204</f>
        <v>0</v>
      </c>
      <c r="L204" s="142"/>
      <c r="M204" s="147"/>
      <c r="N204" s="148"/>
      <c r="O204" s="148"/>
      <c r="P204" s="149">
        <f>SUM(P205:P208)</f>
        <v>0</v>
      </c>
      <c r="Q204" s="148"/>
      <c r="R204" s="149">
        <f>SUM(R205:R208)</f>
        <v>0.118184</v>
      </c>
      <c r="S204" s="148"/>
      <c r="T204" s="150">
        <f>SUM(T205:T208)</f>
        <v>0</v>
      </c>
      <c r="AR204" s="143" t="s">
        <v>86</v>
      </c>
      <c r="AT204" s="151" t="s">
        <v>72</v>
      </c>
      <c r="AU204" s="151" t="s">
        <v>80</v>
      </c>
      <c r="AY204" s="143" t="s">
        <v>189</v>
      </c>
      <c r="BK204" s="152">
        <f>SUM(BK205:BK208)</f>
        <v>0</v>
      </c>
    </row>
    <row r="205" spans="1:65" s="2" customFormat="1" ht="24.2" customHeight="1">
      <c r="A205" s="32"/>
      <c r="B205" s="155"/>
      <c r="C205" s="156" t="s">
        <v>229</v>
      </c>
      <c r="D205" s="156" t="s">
        <v>191</v>
      </c>
      <c r="E205" s="157" t="s">
        <v>2055</v>
      </c>
      <c r="F205" s="158" t="s">
        <v>2056</v>
      </c>
      <c r="G205" s="159" t="s">
        <v>373</v>
      </c>
      <c r="H205" s="160">
        <v>74.8</v>
      </c>
      <c r="I205" s="161"/>
      <c r="J205" s="162">
        <f>ROUND(I205*H205,2)</f>
        <v>0</v>
      </c>
      <c r="K205" s="163"/>
      <c r="L205" s="33"/>
      <c r="M205" s="164" t="s">
        <v>1</v>
      </c>
      <c r="N205" s="165" t="s">
        <v>39</v>
      </c>
      <c r="O205" s="61"/>
      <c r="P205" s="166">
        <f>O205*H205</f>
        <v>0</v>
      </c>
      <c r="Q205" s="166">
        <v>1.58E-3</v>
      </c>
      <c r="R205" s="166">
        <f>Q205*H205</f>
        <v>0.118184</v>
      </c>
      <c r="S205" s="166">
        <v>0</v>
      </c>
      <c r="T205" s="167">
        <f>S205*H205</f>
        <v>0</v>
      </c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R205" s="168" t="s">
        <v>214</v>
      </c>
      <c r="AT205" s="168" t="s">
        <v>191</v>
      </c>
      <c r="AU205" s="168" t="s">
        <v>86</v>
      </c>
      <c r="AY205" s="17" t="s">
        <v>189</v>
      </c>
      <c r="BE205" s="169">
        <f>IF(N205="základná",J205,0)</f>
        <v>0</v>
      </c>
      <c r="BF205" s="169">
        <f>IF(N205="znížená",J205,0)</f>
        <v>0</v>
      </c>
      <c r="BG205" s="169">
        <f>IF(N205="zákl. prenesená",J205,0)</f>
        <v>0</v>
      </c>
      <c r="BH205" s="169">
        <f>IF(N205="zníž. prenesená",J205,0)</f>
        <v>0</v>
      </c>
      <c r="BI205" s="169">
        <f>IF(N205="nulová",J205,0)</f>
        <v>0</v>
      </c>
      <c r="BJ205" s="17" t="s">
        <v>86</v>
      </c>
      <c r="BK205" s="169">
        <f>ROUND(I205*H205,2)</f>
        <v>0</v>
      </c>
      <c r="BL205" s="17" t="s">
        <v>214</v>
      </c>
      <c r="BM205" s="168" t="s">
        <v>2057</v>
      </c>
    </row>
    <row r="206" spans="1:65" s="13" customFormat="1" ht="11.25">
      <c r="B206" s="187"/>
      <c r="D206" s="188" t="s">
        <v>683</v>
      </c>
      <c r="E206" s="189" t="s">
        <v>1</v>
      </c>
      <c r="F206" s="190" t="s">
        <v>854</v>
      </c>
      <c r="H206" s="189" t="s">
        <v>1</v>
      </c>
      <c r="I206" s="191"/>
      <c r="L206" s="187"/>
      <c r="M206" s="192"/>
      <c r="N206" s="193"/>
      <c r="O206" s="193"/>
      <c r="P206" s="193"/>
      <c r="Q206" s="193"/>
      <c r="R206" s="193"/>
      <c r="S206" s="193"/>
      <c r="T206" s="194"/>
      <c r="AT206" s="189" t="s">
        <v>683</v>
      </c>
      <c r="AU206" s="189" t="s">
        <v>86</v>
      </c>
      <c r="AV206" s="13" t="s">
        <v>80</v>
      </c>
      <c r="AW206" s="13" t="s">
        <v>29</v>
      </c>
      <c r="AX206" s="13" t="s">
        <v>73</v>
      </c>
      <c r="AY206" s="189" t="s">
        <v>189</v>
      </c>
    </row>
    <row r="207" spans="1:65" s="14" customFormat="1" ht="11.25">
      <c r="B207" s="195"/>
      <c r="D207" s="188" t="s">
        <v>683</v>
      </c>
      <c r="E207" s="196" t="s">
        <v>1</v>
      </c>
      <c r="F207" s="197" t="s">
        <v>879</v>
      </c>
      <c r="H207" s="198">
        <v>74.8</v>
      </c>
      <c r="I207" s="199"/>
      <c r="L207" s="195"/>
      <c r="M207" s="200"/>
      <c r="N207" s="201"/>
      <c r="O207" s="201"/>
      <c r="P207" s="201"/>
      <c r="Q207" s="201"/>
      <c r="R207" s="201"/>
      <c r="S207" s="201"/>
      <c r="T207" s="202"/>
      <c r="AT207" s="196" t="s">
        <v>683</v>
      </c>
      <c r="AU207" s="196" t="s">
        <v>86</v>
      </c>
      <c r="AV207" s="14" t="s">
        <v>86</v>
      </c>
      <c r="AW207" s="14" t="s">
        <v>29</v>
      </c>
      <c r="AX207" s="14" t="s">
        <v>80</v>
      </c>
      <c r="AY207" s="196" t="s">
        <v>189</v>
      </c>
    </row>
    <row r="208" spans="1:65" s="2" customFormat="1" ht="24.2" customHeight="1">
      <c r="A208" s="32"/>
      <c r="B208" s="155"/>
      <c r="C208" s="156" t="s">
        <v>276</v>
      </c>
      <c r="D208" s="156" t="s">
        <v>191</v>
      </c>
      <c r="E208" s="157" t="s">
        <v>937</v>
      </c>
      <c r="F208" s="158" t="s">
        <v>938</v>
      </c>
      <c r="G208" s="159" t="s">
        <v>218</v>
      </c>
      <c r="H208" s="160">
        <v>0.11799999999999999</v>
      </c>
      <c r="I208" s="161"/>
      <c r="J208" s="162">
        <f>ROUND(I208*H208,2)</f>
        <v>0</v>
      </c>
      <c r="K208" s="163"/>
      <c r="L208" s="33"/>
      <c r="M208" s="164" t="s">
        <v>1</v>
      </c>
      <c r="N208" s="165" t="s">
        <v>39</v>
      </c>
      <c r="O208" s="61"/>
      <c r="P208" s="166">
        <f>O208*H208</f>
        <v>0</v>
      </c>
      <c r="Q208" s="166">
        <v>0</v>
      </c>
      <c r="R208" s="166">
        <f>Q208*H208</f>
        <v>0</v>
      </c>
      <c r="S208" s="166">
        <v>0</v>
      </c>
      <c r="T208" s="167">
        <f>S208*H208</f>
        <v>0</v>
      </c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R208" s="168" t="s">
        <v>214</v>
      </c>
      <c r="AT208" s="168" t="s">
        <v>191</v>
      </c>
      <c r="AU208" s="168" t="s">
        <v>86</v>
      </c>
      <c r="AY208" s="17" t="s">
        <v>189</v>
      </c>
      <c r="BE208" s="169">
        <f>IF(N208="základná",J208,0)</f>
        <v>0</v>
      </c>
      <c r="BF208" s="169">
        <f>IF(N208="znížená",J208,0)</f>
        <v>0</v>
      </c>
      <c r="BG208" s="169">
        <f>IF(N208="zákl. prenesená",J208,0)</f>
        <v>0</v>
      </c>
      <c r="BH208" s="169">
        <f>IF(N208="zníž. prenesená",J208,0)</f>
        <v>0</v>
      </c>
      <c r="BI208" s="169">
        <f>IF(N208="nulová",J208,0)</f>
        <v>0</v>
      </c>
      <c r="BJ208" s="17" t="s">
        <v>86</v>
      </c>
      <c r="BK208" s="169">
        <f>ROUND(I208*H208,2)</f>
        <v>0</v>
      </c>
      <c r="BL208" s="17" t="s">
        <v>214</v>
      </c>
      <c r="BM208" s="168" t="s">
        <v>2058</v>
      </c>
    </row>
    <row r="209" spans="1:65" s="12" customFormat="1" ht="22.9" customHeight="1">
      <c r="B209" s="142"/>
      <c r="D209" s="143" t="s">
        <v>72</v>
      </c>
      <c r="E209" s="153" t="s">
        <v>1333</v>
      </c>
      <c r="F209" s="153" t="s">
        <v>1334</v>
      </c>
      <c r="I209" s="145"/>
      <c r="J209" s="154">
        <f>BK209</f>
        <v>0</v>
      </c>
      <c r="L209" s="142"/>
      <c r="M209" s="147"/>
      <c r="N209" s="148"/>
      <c r="O209" s="148"/>
      <c r="P209" s="149">
        <f>SUM(P210:P231)</f>
        <v>0</v>
      </c>
      <c r="Q209" s="148"/>
      <c r="R209" s="149">
        <f>SUM(R210:R231)</f>
        <v>9.4278199999999979E-2</v>
      </c>
      <c r="S209" s="148"/>
      <c r="T209" s="150">
        <f>SUM(T210:T231)</f>
        <v>0</v>
      </c>
      <c r="AR209" s="143" t="s">
        <v>86</v>
      </c>
      <c r="AT209" s="151" t="s">
        <v>72</v>
      </c>
      <c r="AU209" s="151" t="s">
        <v>80</v>
      </c>
      <c r="AY209" s="143" t="s">
        <v>189</v>
      </c>
      <c r="BK209" s="152">
        <f>SUM(BK210:BK231)</f>
        <v>0</v>
      </c>
    </row>
    <row r="210" spans="1:65" s="2" customFormat="1" ht="24.2" customHeight="1">
      <c r="A210" s="32"/>
      <c r="B210" s="155"/>
      <c r="C210" s="156" t="s">
        <v>234</v>
      </c>
      <c r="D210" s="156" t="s">
        <v>191</v>
      </c>
      <c r="E210" s="157" t="s">
        <v>2059</v>
      </c>
      <c r="F210" s="158" t="s">
        <v>2060</v>
      </c>
      <c r="G210" s="159" t="s">
        <v>238</v>
      </c>
      <c r="H210" s="160">
        <v>5</v>
      </c>
      <c r="I210" s="161"/>
      <c r="J210" s="162">
        <f>ROUND(I210*H210,2)</f>
        <v>0</v>
      </c>
      <c r="K210" s="163"/>
      <c r="L210" s="33"/>
      <c r="M210" s="164" t="s">
        <v>1</v>
      </c>
      <c r="N210" s="165" t="s">
        <v>39</v>
      </c>
      <c r="O210" s="61"/>
      <c r="P210" s="166">
        <f>O210*H210</f>
        <v>0</v>
      </c>
      <c r="Q210" s="166">
        <v>1.8799999999999999E-3</v>
      </c>
      <c r="R210" s="166">
        <f>Q210*H210</f>
        <v>9.4000000000000004E-3</v>
      </c>
      <c r="S210" s="166">
        <v>0</v>
      </c>
      <c r="T210" s="167">
        <f>S210*H210</f>
        <v>0</v>
      </c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R210" s="168" t="s">
        <v>214</v>
      </c>
      <c r="AT210" s="168" t="s">
        <v>191</v>
      </c>
      <c r="AU210" s="168" t="s">
        <v>86</v>
      </c>
      <c r="AY210" s="17" t="s">
        <v>189</v>
      </c>
      <c r="BE210" s="169">
        <f>IF(N210="základná",J210,0)</f>
        <v>0</v>
      </c>
      <c r="BF210" s="169">
        <f>IF(N210="znížená",J210,0)</f>
        <v>0</v>
      </c>
      <c r="BG210" s="169">
        <f>IF(N210="zákl. prenesená",J210,0)</f>
        <v>0</v>
      </c>
      <c r="BH210" s="169">
        <f>IF(N210="zníž. prenesená",J210,0)</f>
        <v>0</v>
      </c>
      <c r="BI210" s="169">
        <f>IF(N210="nulová",J210,0)</f>
        <v>0</v>
      </c>
      <c r="BJ210" s="17" t="s">
        <v>86</v>
      </c>
      <c r="BK210" s="169">
        <f>ROUND(I210*H210,2)</f>
        <v>0</v>
      </c>
      <c r="BL210" s="17" t="s">
        <v>214</v>
      </c>
      <c r="BM210" s="168" t="s">
        <v>2061</v>
      </c>
    </row>
    <row r="211" spans="1:65" s="13" customFormat="1" ht="11.25">
      <c r="B211" s="187"/>
      <c r="D211" s="188" t="s">
        <v>683</v>
      </c>
      <c r="E211" s="189" t="s">
        <v>1</v>
      </c>
      <c r="F211" s="190" t="s">
        <v>2048</v>
      </c>
      <c r="H211" s="189" t="s">
        <v>1</v>
      </c>
      <c r="I211" s="191"/>
      <c r="L211" s="187"/>
      <c r="M211" s="192"/>
      <c r="N211" s="193"/>
      <c r="O211" s="193"/>
      <c r="P211" s="193"/>
      <c r="Q211" s="193"/>
      <c r="R211" s="193"/>
      <c r="S211" s="193"/>
      <c r="T211" s="194"/>
      <c r="AT211" s="189" t="s">
        <v>683</v>
      </c>
      <c r="AU211" s="189" t="s">
        <v>86</v>
      </c>
      <c r="AV211" s="13" t="s">
        <v>80</v>
      </c>
      <c r="AW211" s="13" t="s">
        <v>29</v>
      </c>
      <c r="AX211" s="13" t="s">
        <v>73</v>
      </c>
      <c r="AY211" s="189" t="s">
        <v>189</v>
      </c>
    </row>
    <row r="212" spans="1:65" s="14" customFormat="1" ht="11.25">
      <c r="B212" s="195"/>
      <c r="D212" s="188" t="s">
        <v>683</v>
      </c>
      <c r="E212" s="196" t="s">
        <v>1</v>
      </c>
      <c r="F212" s="197" t="s">
        <v>133</v>
      </c>
      <c r="H212" s="198">
        <v>5</v>
      </c>
      <c r="I212" s="199"/>
      <c r="L212" s="195"/>
      <c r="M212" s="200"/>
      <c r="N212" s="201"/>
      <c r="O212" s="201"/>
      <c r="P212" s="201"/>
      <c r="Q212" s="201"/>
      <c r="R212" s="201"/>
      <c r="S212" s="201"/>
      <c r="T212" s="202"/>
      <c r="AT212" s="196" t="s">
        <v>683</v>
      </c>
      <c r="AU212" s="196" t="s">
        <v>86</v>
      </c>
      <c r="AV212" s="14" t="s">
        <v>86</v>
      </c>
      <c r="AW212" s="14" t="s">
        <v>29</v>
      </c>
      <c r="AX212" s="14" t="s">
        <v>80</v>
      </c>
      <c r="AY212" s="196" t="s">
        <v>189</v>
      </c>
    </row>
    <row r="213" spans="1:65" s="2" customFormat="1" ht="24.2" customHeight="1">
      <c r="A213" s="32"/>
      <c r="B213" s="155"/>
      <c r="C213" s="156" t="s">
        <v>283</v>
      </c>
      <c r="D213" s="156" t="s">
        <v>191</v>
      </c>
      <c r="E213" s="157" t="s">
        <v>2062</v>
      </c>
      <c r="F213" s="158" t="s">
        <v>2063</v>
      </c>
      <c r="G213" s="159" t="s">
        <v>243</v>
      </c>
      <c r="H213" s="160">
        <v>22.28</v>
      </c>
      <c r="I213" s="161"/>
      <c r="J213" s="162">
        <f>ROUND(I213*H213,2)</f>
        <v>0</v>
      </c>
      <c r="K213" s="163"/>
      <c r="L213" s="33"/>
      <c r="M213" s="164" t="s">
        <v>1</v>
      </c>
      <c r="N213" s="165" t="s">
        <v>39</v>
      </c>
      <c r="O213" s="61"/>
      <c r="P213" s="166">
        <f>O213*H213</f>
        <v>0</v>
      </c>
      <c r="Q213" s="166">
        <v>2.5999999999999998E-4</v>
      </c>
      <c r="R213" s="166">
        <f>Q213*H213</f>
        <v>5.7927999999999999E-3</v>
      </c>
      <c r="S213" s="166">
        <v>0</v>
      </c>
      <c r="T213" s="167">
        <f>S213*H213</f>
        <v>0</v>
      </c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R213" s="168" t="s">
        <v>214</v>
      </c>
      <c r="AT213" s="168" t="s">
        <v>191</v>
      </c>
      <c r="AU213" s="168" t="s">
        <v>86</v>
      </c>
      <c r="AY213" s="17" t="s">
        <v>189</v>
      </c>
      <c r="BE213" s="169">
        <f>IF(N213="základná",J213,0)</f>
        <v>0</v>
      </c>
      <c r="BF213" s="169">
        <f>IF(N213="znížená",J213,0)</f>
        <v>0</v>
      </c>
      <c r="BG213" s="169">
        <f>IF(N213="zákl. prenesená",J213,0)</f>
        <v>0</v>
      </c>
      <c r="BH213" s="169">
        <f>IF(N213="zníž. prenesená",J213,0)</f>
        <v>0</v>
      </c>
      <c r="BI213" s="169">
        <f>IF(N213="nulová",J213,0)</f>
        <v>0</v>
      </c>
      <c r="BJ213" s="17" t="s">
        <v>86</v>
      </c>
      <c r="BK213" s="169">
        <f>ROUND(I213*H213,2)</f>
        <v>0</v>
      </c>
      <c r="BL213" s="17" t="s">
        <v>214</v>
      </c>
      <c r="BM213" s="168" t="s">
        <v>2064</v>
      </c>
    </row>
    <row r="214" spans="1:65" s="13" customFormat="1" ht="11.25">
      <c r="B214" s="187"/>
      <c r="D214" s="188" t="s">
        <v>683</v>
      </c>
      <c r="E214" s="189" t="s">
        <v>1</v>
      </c>
      <c r="F214" s="190" t="s">
        <v>2065</v>
      </c>
      <c r="H214" s="189" t="s">
        <v>1</v>
      </c>
      <c r="I214" s="191"/>
      <c r="L214" s="187"/>
      <c r="M214" s="192"/>
      <c r="N214" s="193"/>
      <c r="O214" s="193"/>
      <c r="P214" s="193"/>
      <c r="Q214" s="193"/>
      <c r="R214" s="193"/>
      <c r="S214" s="193"/>
      <c r="T214" s="194"/>
      <c r="AT214" s="189" t="s">
        <v>683</v>
      </c>
      <c r="AU214" s="189" t="s">
        <v>86</v>
      </c>
      <c r="AV214" s="13" t="s">
        <v>80</v>
      </c>
      <c r="AW214" s="13" t="s">
        <v>29</v>
      </c>
      <c r="AX214" s="13" t="s">
        <v>73</v>
      </c>
      <c r="AY214" s="189" t="s">
        <v>189</v>
      </c>
    </row>
    <row r="215" spans="1:65" s="14" customFormat="1" ht="11.25">
      <c r="B215" s="195"/>
      <c r="D215" s="188" t="s">
        <v>683</v>
      </c>
      <c r="E215" s="196" t="s">
        <v>1</v>
      </c>
      <c r="F215" s="197" t="s">
        <v>2066</v>
      </c>
      <c r="H215" s="198">
        <v>22.28</v>
      </c>
      <c r="I215" s="199"/>
      <c r="L215" s="195"/>
      <c r="M215" s="200"/>
      <c r="N215" s="201"/>
      <c r="O215" s="201"/>
      <c r="P215" s="201"/>
      <c r="Q215" s="201"/>
      <c r="R215" s="201"/>
      <c r="S215" s="201"/>
      <c r="T215" s="202"/>
      <c r="AT215" s="196" t="s">
        <v>683</v>
      </c>
      <c r="AU215" s="196" t="s">
        <v>86</v>
      </c>
      <c r="AV215" s="14" t="s">
        <v>86</v>
      </c>
      <c r="AW215" s="14" t="s">
        <v>29</v>
      </c>
      <c r="AX215" s="14" t="s">
        <v>80</v>
      </c>
      <c r="AY215" s="196" t="s">
        <v>189</v>
      </c>
    </row>
    <row r="216" spans="1:65" s="2" customFormat="1" ht="24.2" customHeight="1">
      <c r="A216" s="32"/>
      <c r="B216" s="155"/>
      <c r="C216" s="156" t="s">
        <v>239</v>
      </c>
      <c r="D216" s="156" t="s">
        <v>191</v>
      </c>
      <c r="E216" s="157" t="s">
        <v>2067</v>
      </c>
      <c r="F216" s="158" t="s">
        <v>2068</v>
      </c>
      <c r="G216" s="159" t="s">
        <v>243</v>
      </c>
      <c r="H216" s="160">
        <v>16.8</v>
      </c>
      <c r="I216" s="161"/>
      <c r="J216" s="162">
        <f>ROUND(I216*H216,2)</f>
        <v>0</v>
      </c>
      <c r="K216" s="163"/>
      <c r="L216" s="33"/>
      <c r="M216" s="164" t="s">
        <v>1</v>
      </c>
      <c r="N216" s="165" t="s">
        <v>39</v>
      </c>
      <c r="O216" s="61"/>
      <c r="P216" s="166">
        <f>O216*H216</f>
        <v>0</v>
      </c>
      <c r="Q216" s="166">
        <v>3.2000000000000003E-4</v>
      </c>
      <c r="R216" s="166">
        <f>Q216*H216</f>
        <v>5.3760000000000006E-3</v>
      </c>
      <c r="S216" s="166">
        <v>0</v>
      </c>
      <c r="T216" s="167">
        <f>S216*H216</f>
        <v>0</v>
      </c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R216" s="168" t="s">
        <v>214</v>
      </c>
      <c r="AT216" s="168" t="s">
        <v>191</v>
      </c>
      <c r="AU216" s="168" t="s">
        <v>86</v>
      </c>
      <c r="AY216" s="17" t="s">
        <v>189</v>
      </c>
      <c r="BE216" s="169">
        <f>IF(N216="základná",J216,0)</f>
        <v>0</v>
      </c>
      <c r="BF216" s="169">
        <f>IF(N216="znížená",J216,0)</f>
        <v>0</v>
      </c>
      <c r="BG216" s="169">
        <f>IF(N216="zákl. prenesená",J216,0)</f>
        <v>0</v>
      </c>
      <c r="BH216" s="169">
        <f>IF(N216="zníž. prenesená",J216,0)</f>
        <v>0</v>
      </c>
      <c r="BI216" s="169">
        <f>IF(N216="nulová",J216,0)</f>
        <v>0</v>
      </c>
      <c r="BJ216" s="17" t="s">
        <v>86</v>
      </c>
      <c r="BK216" s="169">
        <f>ROUND(I216*H216,2)</f>
        <v>0</v>
      </c>
      <c r="BL216" s="17" t="s">
        <v>214</v>
      </c>
      <c r="BM216" s="168" t="s">
        <v>2069</v>
      </c>
    </row>
    <row r="217" spans="1:65" s="13" customFormat="1" ht="11.25">
      <c r="B217" s="187"/>
      <c r="D217" s="188" t="s">
        <v>683</v>
      </c>
      <c r="E217" s="189" t="s">
        <v>1</v>
      </c>
      <c r="F217" s="190" t="s">
        <v>2070</v>
      </c>
      <c r="H217" s="189" t="s">
        <v>1</v>
      </c>
      <c r="I217" s="191"/>
      <c r="L217" s="187"/>
      <c r="M217" s="192"/>
      <c r="N217" s="193"/>
      <c r="O217" s="193"/>
      <c r="P217" s="193"/>
      <c r="Q217" s="193"/>
      <c r="R217" s="193"/>
      <c r="S217" s="193"/>
      <c r="T217" s="194"/>
      <c r="AT217" s="189" t="s">
        <v>683</v>
      </c>
      <c r="AU217" s="189" t="s">
        <v>86</v>
      </c>
      <c r="AV217" s="13" t="s">
        <v>80</v>
      </c>
      <c r="AW217" s="13" t="s">
        <v>29</v>
      </c>
      <c r="AX217" s="13" t="s">
        <v>73</v>
      </c>
      <c r="AY217" s="189" t="s">
        <v>189</v>
      </c>
    </row>
    <row r="218" spans="1:65" s="14" customFormat="1" ht="11.25">
      <c r="B218" s="195"/>
      <c r="D218" s="188" t="s">
        <v>683</v>
      </c>
      <c r="E218" s="196" t="s">
        <v>1</v>
      </c>
      <c r="F218" s="197" t="s">
        <v>1564</v>
      </c>
      <c r="H218" s="198">
        <v>16.8</v>
      </c>
      <c r="I218" s="199"/>
      <c r="L218" s="195"/>
      <c r="M218" s="200"/>
      <c r="N218" s="201"/>
      <c r="O218" s="201"/>
      <c r="P218" s="201"/>
      <c r="Q218" s="201"/>
      <c r="R218" s="201"/>
      <c r="S218" s="201"/>
      <c r="T218" s="202"/>
      <c r="AT218" s="196" t="s">
        <v>683</v>
      </c>
      <c r="AU218" s="196" t="s">
        <v>86</v>
      </c>
      <c r="AV218" s="14" t="s">
        <v>86</v>
      </c>
      <c r="AW218" s="14" t="s">
        <v>29</v>
      </c>
      <c r="AX218" s="14" t="s">
        <v>80</v>
      </c>
      <c r="AY218" s="196" t="s">
        <v>189</v>
      </c>
    </row>
    <row r="219" spans="1:65" s="2" customFormat="1" ht="24.2" customHeight="1">
      <c r="A219" s="32"/>
      <c r="B219" s="155"/>
      <c r="C219" s="156" t="s">
        <v>290</v>
      </c>
      <c r="D219" s="156" t="s">
        <v>191</v>
      </c>
      <c r="E219" s="157" t="s">
        <v>2071</v>
      </c>
      <c r="F219" s="158" t="s">
        <v>2072</v>
      </c>
      <c r="G219" s="159" t="s">
        <v>243</v>
      </c>
      <c r="H219" s="160">
        <v>5.93</v>
      </c>
      <c r="I219" s="161"/>
      <c r="J219" s="162">
        <f>ROUND(I219*H219,2)</f>
        <v>0</v>
      </c>
      <c r="K219" s="163"/>
      <c r="L219" s="33"/>
      <c r="M219" s="164" t="s">
        <v>1</v>
      </c>
      <c r="N219" s="165" t="s">
        <v>39</v>
      </c>
      <c r="O219" s="61"/>
      <c r="P219" s="166">
        <f>O219*H219</f>
        <v>0</v>
      </c>
      <c r="Q219" s="166">
        <v>4.2999999999999999E-4</v>
      </c>
      <c r="R219" s="166">
        <f>Q219*H219</f>
        <v>2.5498999999999999E-3</v>
      </c>
      <c r="S219" s="166">
        <v>0</v>
      </c>
      <c r="T219" s="167">
        <f>S219*H219</f>
        <v>0</v>
      </c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R219" s="168" t="s">
        <v>214</v>
      </c>
      <c r="AT219" s="168" t="s">
        <v>191</v>
      </c>
      <c r="AU219" s="168" t="s">
        <v>86</v>
      </c>
      <c r="AY219" s="17" t="s">
        <v>189</v>
      </c>
      <c r="BE219" s="169">
        <f>IF(N219="základná",J219,0)</f>
        <v>0</v>
      </c>
      <c r="BF219" s="169">
        <f>IF(N219="znížená",J219,0)</f>
        <v>0</v>
      </c>
      <c r="BG219" s="169">
        <f>IF(N219="zákl. prenesená",J219,0)</f>
        <v>0</v>
      </c>
      <c r="BH219" s="169">
        <f>IF(N219="zníž. prenesená",J219,0)</f>
        <v>0</v>
      </c>
      <c r="BI219" s="169">
        <f>IF(N219="nulová",J219,0)</f>
        <v>0</v>
      </c>
      <c r="BJ219" s="17" t="s">
        <v>86</v>
      </c>
      <c r="BK219" s="169">
        <f>ROUND(I219*H219,2)</f>
        <v>0</v>
      </c>
      <c r="BL219" s="17" t="s">
        <v>214</v>
      </c>
      <c r="BM219" s="168" t="s">
        <v>2073</v>
      </c>
    </row>
    <row r="220" spans="1:65" s="13" customFormat="1" ht="11.25">
      <c r="B220" s="187"/>
      <c r="D220" s="188" t="s">
        <v>683</v>
      </c>
      <c r="E220" s="189" t="s">
        <v>1</v>
      </c>
      <c r="F220" s="190" t="s">
        <v>2074</v>
      </c>
      <c r="H220" s="189" t="s">
        <v>1</v>
      </c>
      <c r="I220" s="191"/>
      <c r="L220" s="187"/>
      <c r="M220" s="192"/>
      <c r="N220" s="193"/>
      <c r="O220" s="193"/>
      <c r="P220" s="193"/>
      <c r="Q220" s="193"/>
      <c r="R220" s="193"/>
      <c r="S220" s="193"/>
      <c r="T220" s="194"/>
      <c r="AT220" s="189" t="s">
        <v>683</v>
      </c>
      <c r="AU220" s="189" t="s">
        <v>86</v>
      </c>
      <c r="AV220" s="13" t="s">
        <v>80</v>
      </c>
      <c r="AW220" s="13" t="s">
        <v>29</v>
      </c>
      <c r="AX220" s="13" t="s">
        <v>73</v>
      </c>
      <c r="AY220" s="189" t="s">
        <v>189</v>
      </c>
    </row>
    <row r="221" spans="1:65" s="14" customFormat="1" ht="11.25">
      <c r="B221" s="195"/>
      <c r="D221" s="188" t="s">
        <v>683</v>
      </c>
      <c r="E221" s="196" t="s">
        <v>1</v>
      </c>
      <c r="F221" s="197" t="s">
        <v>2037</v>
      </c>
      <c r="H221" s="198">
        <v>1.9</v>
      </c>
      <c r="I221" s="199"/>
      <c r="L221" s="195"/>
      <c r="M221" s="200"/>
      <c r="N221" s="201"/>
      <c r="O221" s="201"/>
      <c r="P221" s="201"/>
      <c r="Q221" s="201"/>
      <c r="R221" s="201"/>
      <c r="S221" s="201"/>
      <c r="T221" s="202"/>
      <c r="AT221" s="196" t="s">
        <v>683</v>
      </c>
      <c r="AU221" s="196" t="s">
        <v>86</v>
      </c>
      <c r="AV221" s="14" t="s">
        <v>86</v>
      </c>
      <c r="AW221" s="14" t="s">
        <v>29</v>
      </c>
      <c r="AX221" s="14" t="s">
        <v>73</v>
      </c>
      <c r="AY221" s="196" t="s">
        <v>189</v>
      </c>
    </row>
    <row r="222" spans="1:65" s="13" customFormat="1" ht="11.25">
      <c r="B222" s="187"/>
      <c r="D222" s="188" t="s">
        <v>683</v>
      </c>
      <c r="E222" s="189" t="s">
        <v>1</v>
      </c>
      <c r="F222" s="190" t="s">
        <v>2075</v>
      </c>
      <c r="H222" s="189" t="s">
        <v>1</v>
      </c>
      <c r="I222" s="191"/>
      <c r="L222" s="187"/>
      <c r="M222" s="192"/>
      <c r="N222" s="193"/>
      <c r="O222" s="193"/>
      <c r="P222" s="193"/>
      <c r="Q222" s="193"/>
      <c r="R222" s="193"/>
      <c r="S222" s="193"/>
      <c r="T222" s="194"/>
      <c r="AT222" s="189" t="s">
        <v>683</v>
      </c>
      <c r="AU222" s="189" t="s">
        <v>86</v>
      </c>
      <c r="AV222" s="13" t="s">
        <v>80</v>
      </c>
      <c r="AW222" s="13" t="s">
        <v>29</v>
      </c>
      <c r="AX222" s="13" t="s">
        <v>73</v>
      </c>
      <c r="AY222" s="189" t="s">
        <v>189</v>
      </c>
    </row>
    <row r="223" spans="1:65" s="14" customFormat="1" ht="11.25">
      <c r="B223" s="195"/>
      <c r="D223" s="188" t="s">
        <v>683</v>
      </c>
      <c r="E223" s="196" t="s">
        <v>1</v>
      </c>
      <c r="F223" s="197" t="s">
        <v>2076</v>
      </c>
      <c r="H223" s="198">
        <v>4.03</v>
      </c>
      <c r="I223" s="199"/>
      <c r="L223" s="195"/>
      <c r="M223" s="200"/>
      <c r="N223" s="201"/>
      <c r="O223" s="201"/>
      <c r="P223" s="201"/>
      <c r="Q223" s="201"/>
      <c r="R223" s="201"/>
      <c r="S223" s="201"/>
      <c r="T223" s="202"/>
      <c r="AT223" s="196" t="s">
        <v>683</v>
      </c>
      <c r="AU223" s="196" t="s">
        <v>86</v>
      </c>
      <c r="AV223" s="14" t="s">
        <v>86</v>
      </c>
      <c r="AW223" s="14" t="s">
        <v>29</v>
      </c>
      <c r="AX223" s="14" t="s">
        <v>73</v>
      </c>
      <c r="AY223" s="196" t="s">
        <v>189</v>
      </c>
    </row>
    <row r="224" spans="1:65" s="15" customFormat="1" ht="11.25">
      <c r="B224" s="206"/>
      <c r="D224" s="188" t="s">
        <v>683</v>
      </c>
      <c r="E224" s="207" t="s">
        <v>1</v>
      </c>
      <c r="F224" s="208" t="s">
        <v>824</v>
      </c>
      <c r="H224" s="209">
        <v>5.93</v>
      </c>
      <c r="I224" s="210"/>
      <c r="L224" s="206"/>
      <c r="M224" s="211"/>
      <c r="N224" s="212"/>
      <c r="O224" s="212"/>
      <c r="P224" s="212"/>
      <c r="Q224" s="212"/>
      <c r="R224" s="212"/>
      <c r="S224" s="212"/>
      <c r="T224" s="213"/>
      <c r="AT224" s="207" t="s">
        <v>683</v>
      </c>
      <c r="AU224" s="207" t="s">
        <v>86</v>
      </c>
      <c r="AV224" s="15" t="s">
        <v>130</v>
      </c>
      <c r="AW224" s="15" t="s">
        <v>29</v>
      </c>
      <c r="AX224" s="15" t="s">
        <v>80</v>
      </c>
      <c r="AY224" s="207" t="s">
        <v>189</v>
      </c>
    </row>
    <row r="225" spans="1:65" s="2" customFormat="1" ht="24.2" customHeight="1">
      <c r="A225" s="32"/>
      <c r="B225" s="155"/>
      <c r="C225" s="156" t="s">
        <v>244</v>
      </c>
      <c r="D225" s="156" t="s">
        <v>191</v>
      </c>
      <c r="E225" s="157" t="s">
        <v>2077</v>
      </c>
      <c r="F225" s="158" t="s">
        <v>2078</v>
      </c>
      <c r="G225" s="159" t="s">
        <v>243</v>
      </c>
      <c r="H225" s="160">
        <v>18.7</v>
      </c>
      <c r="I225" s="161"/>
      <c r="J225" s="162">
        <f>ROUND(I225*H225,2)</f>
        <v>0</v>
      </c>
      <c r="K225" s="163"/>
      <c r="L225" s="33"/>
      <c r="M225" s="164" t="s">
        <v>1</v>
      </c>
      <c r="N225" s="165" t="s">
        <v>39</v>
      </c>
      <c r="O225" s="61"/>
      <c r="P225" s="166">
        <f>O225*H225</f>
        <v>0</v>
      </c>
      <c r="Q225" s="166">
        <v>4.8999999999999998E-4</v>
      </c>
      <c r="R225" s="166">
        <f>Q225*H225</f>
        <v>9.1629999999999993E-3</v>
      </c>
      <c r="S225" s="166">
        <v>0</v>
      </c>
      <c r="T225" s="167">
        <f>S225*H225</f>
        <v>0</v>
      </c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R225" s="168" t="s">
        <v>214</v>
      </c>
      <c r="AT225" s="168" t="s">
        <v>191</v>
      </c>
      <c r="AU225" s="168" t="s">
        <v>86</v>
      </c>
      <c r="AY225" s="17" t="s">
        <v>189</v>
      </c>
      <c r="BE225" s="169">
        <f>IF(N225="základná",J225,0)</f>
        <v>0</v>
      </c>
      <c r="BF225" s="169">
        <f>IF(N225="znížená",J225,0)</f>
        <v>0</v>
      </c>
      <c r="BG225" s="169">
        <f>IF(N225="zákl. prenesená",J225,0)</f>
        <v>0</v>
      </c>
      <c r="BH225" s="169">
        <f>IF(N225="zníž. prenesená",J225,0)</f>
        <v>0</v>
      </c>
      <c r="BI225" s="169">
        <f>IF(N225="nulová",J225,0)</f>
        <v>0</v>
      </c>
      <c r="BJ225" s="17" t="s">
        <v>86</v>
      </c>
      <c r="BK225" s="169">
        <f>ROUND(I225*H225,2)</f>
        <v>0</v>
      </c>
      <c r="BL225" s="17" t="s">
        <v>214</v>
      </c>
      <c r="BM225" s="168" t="s">
        <v>2079</v>
      </c>
    </row>
    <row r="226" spans="1:65" s="13" customFormat="1" ht="11.25">
      <c r="B226" s="187"/>
      <c r="D226" s="188" t="s">
        <v>683</v>
      </c>
      <c r="E226" s="189" t="s">
        <v>1</v>
      </c>
      <c r="F226" s="190" t="s">
        <v>2080</v>
      </c>
      <c r="H226" s="189" t="s">
        <v>1</v>
      </c>
      <c r="I226" s="191"/>
      <c r="L226" s="187"/>
      <c r="M226" s="192"/>
      <c r="N226" s="193"/>
      <c r="O226" s="193"/>
      <c r="P226" s="193"/>
      <c r="Q226" s="193"/>
      <c r="R226" s="193"/>
      <c r="S226" s="193"/>
      <c r="T226" s="194"/>
      <c r="AT226" s="189" t="s">
        <v>683</v>
      </c>
      <c r="AU226" s="189" t="s">
        <v>86</v>
      </c>
      <c r="AV226" s="13" t="s">
        <v>80</v>
      </c>
      <c r="AW226" s="13" t="s">
        <v>29</v>
      </c>
      <c r="AX226" s="13" t="s">
        <v>73</v>
      </c>
      <c r="AY226" s="189" t="s">
        <v>189</v>
      </c>
    </row>
    <row r="227" spans="1:65" s="14" customFormat="1" ht="11.25">
      <c r="B227" s="195"/>
      <c r="D227" s="188" t="s">
        <v>683</v>
      </c>
      <c r="E227" s="196" t="s">
        <v>1</v>
      </c>
      <c r="F227" s="197" t="s">
        <v>2081</v>
      </c>
      <c r="H227" s="198">
        <v>18.7</v>
      </c>
      <c r="I227" s="199"/>
      <c r="L227" s="195"/>
      <c r="M227" s="200"/>
      <c r="N227" s="201"/>
      <c r="O227" s="201"/>
      <c r="P227" s="201"/>
      <c r="Q227" s="201"/>
      <c r="R227" s="201"/>
      <c r="S227" s="201"/>
      <c r="T227" s="202"/>
      <c r="AT227" s="196" t="s">
        <v>683</v>
      </c>
      <c r="AU227" s="196" t="s">
        <v>86</v>
      </c>
      <c r="AV227" s="14" t="s">
        <v>86</v>
      </c>
      <c r="AW227" s="14" t="s">
        <v>29</v>
      </c>
      <c r="AX227" s="14" t="s">
        <v>80</v>
      </c>
      <c r="AY227" s="196" t="s">
        <v>189</v>
      </c>
    </row>
    <row r="228" spans="1:65" s="2" customFormat="1" ht="24.2" customHeight="1">
      <c r="A228" s="32"/>
      <c r="B228" s="155"/>
      <c r="C228" s="156" t="s">
        <v>297</v>
      </c>
      <c r="D228" s="156" t="s">
        <v>191</v>
      </c>
      <c r="E228" s="157" t="s">
        <v>2082</v>
      </c>
      <c r="F228" s="158" t="s">
        <v>2083</v>
      </c>
      <c r="G228" s="159" t="s">
        <v>243</v>
      </c>
      <c r="H228" s="160">
        <v>29.95</v>
      </c>
      <c r="I228" s="161"/>
      <c r="J228" s="162">
        <f>ROUND(I228*H228,2)</f>
        <v>0</v>
      </c>
      <c r="K228" s="163"/>
      <c r="L228" s="33"/>
      <c r="M228" s="164" t="s">
        <v>1</v>
      </c>
      <c r="N228" s="165" t="s">
        <v>39</v>
      </c>
      <c r="O228" s="61"/>
      <c r="P228" s="166">
        <f>O228*H228</f>
        <v>0</v>
      </c>
      <c r="Q228" s="166">
        <v>2.0699999999999998E-3</v>
      </c>
      <c r="R228" s="166">
        <f>Q228*H228</f>
        <v>6.1996499999999989E-2</v>
      </c>
      <c r="S228" s="166">
        <v>0</v>
      </c>
      <c r="T228" s="167">
        <f>S228*H228</f>
        <v>0</v>
      </c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R228" s="168" t="s">
        <v>214</v>
      </c>
      <c r="AT228" s="168" t="s">
        <v>191</v>
      </c>
      <c r="AU228" s="168" t="s">
        <v>86</v>
      </c>
      <c r="AY228" s="17" t="s">
        <v>189</v>
      </c>
      <c r="BE228" s="169">
        <f>IF(N228="základná",J228,0)</f>
        <v>0</v>
      </c>
      <c r="BF228" s="169">
        <f>IF(N228="znížená",J228,0)</f>
        <v>0</v>
      </c>
      <c r="BG228" s="169">
        <f>IF(N228="zákl. prenesená",J228,0)</f>
        <v>0</v>
      </c>
      <c r="BH228" s="169">
        <f>IF(N228="zníž. prenesená",J228,0)</f>
        <v>0</v>
      </c>
      <c r="BI228" s="169">
        <f>IF(N228="nulová",J228,0)</f>
        <v>0</v>
      </c>
      <c r="BJ228" s="17" t="s">
        <v>86</v>
      </c>
      <c r="BK228" s="169">
        <f>ROUND(I228*H228,2)</f>
        <v>0</v>
      </c>
      <c r="BL228" s="17" t="s">
        <v>214</v>
      </c>
      <c r="BM228" s="168" t="s">
        <v>2084</v>
      </c>
    </row>
    <row r="229" spans="1:65" s="13" customFormat="1" ht="11.25">
      <c r="B229" s="187"/>
      <c r="D229" s="188" t="s">
        <v>683</v>
      </c>
      <c r="E229" s="189" t="s">
        <v>1</v>
      </c>
      <c r="F229" s="190" t="s">
        <v>2048</v>
      </c>
      <c r="H229" s="189" t="s">
        <v>1</v>
      </c>
      <c r="I229" s="191"/>
      <c r="L229" s="187"/>
      <c r="M229" s="192"/>
      <c r="N229" s="193"/>
      <c r="O229" s="193"/>
      <c r="P229" s="193"/>
      <c r="Q229" s="193"/>
      <c r="R229" s="193"/>
      <c r="S229" s="193"/>
      <c r="T229" s="194"/>
      <c r="AT229" s="189" t="s">
        <v>683</v>
      </c>
      <c r="AU229" s="189" t="s">
        <v>86</v>
      </c>
      <c r="AV229" s="13" t="s">
        <v>80</v>
      </c>
      <c r="AW229" s="13" t="s">
        <v>29</v>
      </c>
      <c r="AX229" s="13" t="s">
        <v>73</v>
      </c>
      <c r="AY229" s="189" t="s">
        <v>189</v>
      </c>
    </row>
    <row r="230" spans="1:65" s="14" customFormat="1" ht="11.25">
      <c r="B230" s="195"/>
      <c r="D230" s="188" t="s">
        <v>683</v>
      </c>
      <c r="E230" s="196" t="s">
        <v>1</v>
      </c>
      <c r="F230" s="197" t="s">
        <v>2085</v>
      </c>
      <c r="H230" s="198">
        <v>29.95</v>
      </c>
      <c r="I230" s="199"/>
      <c r="L230" s="195"/>
      <c r="M230" s="200"/>
      <c r="N230" s="201"/>
      <c r="O230" s="201"/>
      <c r="P230" s="201"/>
      <c r="Q230" s="201"/>
      <c r="R230" s="201"/>
      <c r="S230" s="201"/>
      <c r="T230" s="202"/>
      <c r="AT230" s="196" t="s">
        <v>683</v>
      </c>
      <c r="AU230" s="196" t="s">
        <v>86</v>
      </c>
      <c r="AV230" s="14" t="s">
        <v>86</v>
      </c>
      <c r="AW230" s="14" t="s">
        <v>29</v>
      </c>
      <c r="AX230" s="14" t="s">
        <v>80</v>
      </c>
      <c r="AY230" s="196" t="s">
        <v>189</v>
      </c>
    </row>
    <row r="231" spans="1:65" s="2" customFormat="1" ht="24.2" customHeight="1">
      <c r="A231" s="32"/>
      <c r="B231" s="155"/>
      <c r="C231" s="156" t="s">
        <v>247</v>
      </c>
      <c r="D231" s="156" t="s">
        <v>191</v>
      </c>
      <c r="E231" s="157" t="s">
        <v>1365</v>
      </c>
      <c r="F231" s="158" t="s">
        <v>1366</v>
      </c>
      <c r="G231" s="159" t="s">
        <v>218</v>
      </c>
      <c r="H231" s="160">
        <v>9.4E-2</v>
      </c>
      <c r="I231" s="161"/>
      <c r="J231" s="162">
        <f>ROUND(I231*H231,2)</f>
        <v>0</v>
      </c>
      <c r="K231" s="163"/>
      <c r="L231" s="33"/>
      <c r="M231" s="164" t="s">
        <v>1</v>
      </c>
      <c r="N231" s="165" t="s">
        <v>39</v>
      </c>
      <c r="O231" s="61"/>
      <c r="P231" s="166">
        <f>O231*H231</f>
        <v>0</v>
      </c>
      <c r="Q231" s="166">
        <v>0</v>
      </c>
      <c r="R231" s="166">
        <f>Q231*H231</f>
        <v>0</v>
      </c>
      <c r="S231" s="166">
        <v>0</v>
      </c>
      <c r="T231" s="167">
        <f>S231*H231</f>
        <v>0</v>
      </c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R231" s="168" t="s">
        <v>214</v>
      </c>
      <c r="AT231" s="168" t="s">
        <v>191</v>
      </c>
      <c r="AU231" s="168" t="s">
        <v>86</v>
      </c>
      <c r="AY231" s="17" t="s">
        <v>189</v>
      </c>
      <c r="BE231" s="169">
        <f>IF(N231="základná",J231,0)</f>
        <v>0</v>
      </c>
      <c r="BF231" s="169">
        <f>IF(N231="znížená",J231,0)</f>
        <v>0</v>
      </c>
      <c r="BG231" s="169">
        <f>IF(N231="zákl. prenesená",J231,0)</f>
        <v>0</v>
      </c>
      <c r="BH231" s="169">
        <f>IF(N231="zníž. prenesená",J231,0)</f>
        <v>0</v>
      </c>
      <c r="BI231" s="169">
        <f>IF(N231="nulová",J231,0)</f>
        <v>0</v>
      </c>
      <c r="BJ231" s="17" t="s">
        <v>86</v>
      </c>
      <c r="BK231" s="169">
        <f>ROUND(I231*H231,2)</f>
        <v>0</v>
      </c>
      <c r="BL231" s="17" t="s">
        <v>214</v>
      </c>
      <c r="BM231" s="168" t="s">
        <v>2086</v>
      </c>
    </row>
    <row r="232" spans="1:65" s="12" customFormat="1" ht="22.9" customHeight="1">
      <c r="B232" s="142"/>
      <c r="D232" s="143" t="s">
        <v>72</v>
      </c>
      <c r="E232" s="153" t="s">
        <v>1368</v>
      </c>
      <c r="F232" s="153" t="s">
        <v>1369</v>
      </c>
      <c r="I232" s="145"/>
      <c r="J232" s="154">
        <f>BK232</f>
        <v>0</v>
      </c>
      <c r="L232" s="142"/>
      <c r="M232" s="147"/>
      <c r="N232" s="148"/>
      <c r="O232" s="148"/>
      <c r="P232" s="149">
        <f>SUM(P233:P248)</f>
        <v>0</v>
      </c>
      <c r="Q232" s="148"/>
      <c r="R232" s="149">
        <f>SUM(R233:R248)</f>
        <v>0.32252705535999998</v>
      </c>
      <c r="S232" s="148"/>
      <c r="T232" s="150">
        <f>SUM(T233:T248)</f>
        <v>0</v>
      </c>
      <c r="AR232" s="143" t="s">
        <v>86</v>
      </c>
      <c r="AT232" s="151" t="s">
        <v>72</v>
      </c>
      <c r="AU232" s="151" t="s">
        <v>80</v>
      </c>
      <c r="AY232" s="143" t="s">
        <v>189</v>
      </c>
      <c r="BK232" s="152">
        <f>SUM(BK233:BK248)</f>
        <v>0</v>
      </c>
    </row>
    <row r="233" spans="1:65" s="2" customFormat="1" ht="21.75" customHeight="1">
      <c r="A233" s="32"/>
      <c r="B233" s="155"/>
      <c r="C233" s="156" t="s">
        <v>304</v>
      </c>
      <c r="D233" s="156" t="s">
        <v>191</v>
      </c>
      <c r="E233" s="157" t="s">
        <v>2087</v>
      </c>
      <c r="F233" s="158" t="s">
        <v>2088</v>
      </c>
      <c r="G233" s="159" t="s">
        <v>373</v>
      </c>
      <c r="H233" s="160">
        <v>22.32</v>
      </c>
      <c r="I233" s="161"/>
      <c r="J233" s="162">
        <f>ROUND(I233*H233,2)</f>
        <v>0</v>
      </c>
      <c r="K233" s="163"/>
      <c r="L233" s="33"/>
      <c r="M233" s="164" t="s">
        <v>1</v>
      </c>
      <c r="N233" s="165" t="s">
        <v>39</v>
      </c>
      <c r="O233" s="61"/>
      <c r="P233" s="166">
        <f>O233*H233</f>
        <v>0</v>
      </c>
      <c r="Q233" s="166">
        <v>6.1247999999999994E-5</v>
      </c>
      <c r="R233" s="166">
        <f>Q233*H233</f>
        <v>1.3670553599999999E-3</v>
      </c>
      <c r="S233" s="166">
        <v>0</v>
      </c>
      <c r="T233" s="167">
        <f>S233*H233</f>
        <v>0</v>
      </c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R233" s="168" t="s">
        <v>214</v>
      </c>
      <c r="AT233" s="168" t="s">
        <v>191</v>
      </c>
      <c r="AU233" s="168" t="s">
        <v>86</v>
      </c>
      <c r="AY233" s="17" t="s">
        <v>189</v>
      </c>
      <c r="BE233" s="169">
        <f>IF(N233="základná",J233,0)</f>
        <v>0</v>
      </c>
      <c r="BF233" s="169">
        <f>IF(N233="znížená",J233,0)</f>
        <v>0</v>
      </c>
      <c r="BG233" s="169">
        <f>IF(N233="zákl. prenesená",J233,0)</f>
        <v>0</v>
      </c>
      <c r="BH233" s="169">
        <f>IF(N233="zníž. prenesená",J233,0)</f>
        <v>0</v>
      </c>
      <c r="BI233" s="169">
        <f>IF(N233="nulová",J233,0)</f>
        <v>0</v>
      </c>
      <c r="BJ233" s="17" t="s">
        <v>86</v>
      </c>
      <c r="BK233" s="169">
        <f>ROUND(I233*H233,2)</f>
        <v>0</v>
      </c>
      <c r="BL233" s="17" t="s">
        <v>214</v>
      </c>
      <c r="BM233" s="168" t="s">
        <v>2089</v>
      </c>
    </row>
    <row r="234" spans="1:65" s="13" customFormat="1" ht="11.25">
      <c r="B234" s="187"/>
      <c r="D234" s="188" t="s">
        <v>683</v>
      </c>
      <c r="E234" s="189" t="s">
        <v>1</v>
      </c>
      <c r="F234" s="190" t="s">
        <v>2090</v>
      </c>
      <c r="H234" s="189" t="s">
        <v>1</v>
      </c>
      <c r="I234" s="191"/>
      <c r="L234" s="187"/>
      <c r="M234" s="192"/>
      <c r="N234" s="193"/>
      <c r="O234" s="193"/>
      <c r="P234" s="193"/>
      <c r="Q234" s="193"/>
      <c r="R234" s="193"/>
      <c r="S234" s="193"/>
      <c r="T234" s="194"/>
      <c r="AT234" s="189" t="s">
        <v>683</v>
      </c>
      <c r="AU234" s="189" t="s">
        <v>86</v>
      </c>
      <c r="AV234" s="13" t="s">
        <v>80</v>
      </c>
      <c r="AW234" s="13" t="s">
        <v>29</v>
      </c>
      <c r="AX234" s="13" t="s">
        <v>73</v>
      </c>
      <c r="AY234" s="189" t="s">
        <v>189</v>
      </c>
    </row>
    <row r="235" spans="1:65" s="14" customFormat="1" ht="11.25">
      <c r="B235" s="195"/>
      <c r="D235" s="188" t="s">
        <v>683</v>
      </c>
      <c r="E235" s="196" t="s">
        <v>1</v>
      </c>
      <c r="F235" s="197" t="s">
        <v>2091</v>
      </c>
      <c r="H235" s="198">
        <v>22.32</v>
      </c>
      <c r="I235" s="199"/>
      <c r="L235" s="195"/>
      <c r="M235" s="200"/>
      <c r="N235" s="201"/>
      <c r="O235" s="201"/>
      <c r="P235" s="201"/>
      <c r="Q235" s="201"/>
      <c r="R235" s="201"/>
      <c r="S235" s="201"/>
      <c r="T235" s="202"/>
      <c r="AT235" s="196" t="s">
        <v>683</v>
      </c>
      <c r="AU235" s="196" t="s">
        <v>86</v>
      </c>
      <c r="AV235" s="14" t="s">
        <v>86</v>
      </c>
      <c r="AW235" s="14" t="s">
        <v>29</v>
      </c>
      <c r="AX235" s="14" t="s">
        <v>80</v>
      </c>
      <c r="AY235" s="196" t="s">
        <v>189</v>
      </c>
    </row>
    <row r="236" spans="1:65" s="2" customFormat="1" ht="24.2" customHeight="1">
      <c r="A236" s="32"/>
      <c r="B236" s="155"/>
      <c r="C236" s="170" t="s">
        <v>251</v>
      </c>
      <c r="D236" s="170" t="s">
        <v>226</v>
      </c>
      <c r="E236" s="171" t="s">
        <v>2092</v>
      </c>
      <c r="F236" s="172" t="s">
        <v>2093</v>
      </c>
      <c r="G236" s="173" t="s">
        <v>243</v>
      </c>
      <c r="H236" s="174">
        <v>11.3</v>
      </c>
      <c r="I236" s="175"/>
      <c r="J236" s="176">
        <f>ROUND(I236*H236,2)</f>
        <v>0</v>
      </c>
      <c r="K236" s="177"/>
      <c r="L236" s="178"/>
      <c r="M236" s="179" t="s">
        <v>1</v>
      </c>
      <c r="N236" s="180" t="s">
        <v>39</v>
      </c>
      <c r="O236" s="61"/>
      <c r="P236" s="166">
        <f>O236*H236</f>
        <v>0</v>
      </c>
      <c r="Q236" s="166">
        <v>7.0000000000000001E-3</v>
      </c>
      <c r="R236" s="166">
        <f>Q236*H236</f>
        <v>7.9100000000000004E-2</v>
      </c>
      <c r="S236" s="166">
        <v>0</v>
      </c>
      <c r="T236" s="167">
        <f>S236*H236</f>
        <v>0</v>
      </c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R236" s="168" t="s">
        <v>247</v>
      </c>
      <c r="AT236" s="168" t="s">
        <v>226</v>
      </c>
      <c r="AU236" s="168" t="s">
        <v>86</v>
      </c>
      <c r="AY236" s="17" t="s">
        <v>189</v>
      </c>
      <c r="BE236" s="169">
        <f>IF(N236="základná",J236,0)</f>
        <v>0</v>
      </c>
      <c r="BF236" s="169">
        <f>IF(N236="znížená",J236,0)</f>
        <v>0</v>
      </c>
      <c r="BG236" s="169">
        <f>IF(N236="zákl. prenesená",J236,0)</f>
        <v>0</v>
      </c>
      <c r="BH236" s="169">
        <f>IF(N236="zníž. prenesená",J236,0)</f>
        <v>0</v>
      </c>
      <c r="BI236" s="169">
        <f>IF(N236="nulová",J236,0)</f>
        <v>0</v>
      </c>
      <c r="BJ236" s="17" t="s">
        <v>86</v>
      </c>
      <c r="BK236" s="169">
        <f>ROUND(I236*H236,2)</f>
        <v>0</v>
      </c>
      <c r="BL236" s="17" t="s">
        <v>214</v>
      </c>
      <c r="BM236" s="168" t="s">
        <v>2094</v>
      </c>
    </row>
    <row r="237" spans="1:65" s="13" customFormat="1" ht="11.25">
      <c r="B237" s="187"/>
      <c r="D237" s="188" t="s">
        <v>683</v>
      </c>
      <c r="E237" s="189" t="s">
        <v>1</v>
      </c>
      <c r="F237" s="190" t="s">
        <v>2095</v>
      </c>
      <c r="H237" s="189" t="s">
        <v>1</v>
      </c>
      <c r="I237" s="191"/>
      <c r="L237" s="187"/>
      <c r="M237" s="192"/>
      <c r="N237" s="193"/>
      <c r="O237" s="193"/>
      <c r="P237" s="193"/>
      <c r="Q237" s="193"/>
      <c r="R237" s="193"/>
      <c r="S237" s="193"/>
      <c r="T237" s="194"/>
      <c r="AT237" s="189" t="s">
        <v>683</v>
      </c>
      <c r="AU237" s="189" t="s">
        <v>86</v>
      </c>
      <c r="AV237" s="13" t="s">
        <v>80</v>
      </c>
      <c r="AW237" s="13" t="s">
        <v>29</v>
      </c>
      <c r="AX237" s="13" t="s">
        <v>73</v>
      </c>
      <c r="AY237" s="189" t="s">
        <v>189</v>
      </c>
    </row>
    <row r="238" spans="1:65" s="14" customFormat="1" ht="11.25">
      <c r="B238" s="195"/>
      <c r="D238" s="188" t="s">
        <v>683</v>
      </c>
      <c r="E238" s="196" t="s">
        <v>1</v>
      </c>
      <c r="F238" s="197" t="s">
        <v>2096</v>
      </c>
      <c r="H238" s="198">
        <v>11.3</v>
      </c>
      <c r="I238" s="199"/>
      <c r="L238" s="195"/>
      <c r="M238" s="200"/>
      <c r="N238" s="201"/>
      <c r="O238" s="201"/>
      <c r="P238" s="201"/>
      <c r="Q238" s="201"/>
      <c r="R238" s="201"/>
      <c r="S238" s="201"/>
      <c r="T238" s="202"/>
      <c r="AT238" s="196" t="s">
        <v>683</v>
      </c>
      <c r="AU238" s="196" t="s">
        <v>86</v>
      </c>
      <c r="AV238" s="14" t="s">
        <v>86</v>
      </c>
      <c r="AW238" s="14" t="s">
        <v>29</v>
      </c>
      <c r="AX238" s="14" t="s">
        <v>80</v>
      </c>
      <c r="AY238" s="196" t="s">
        <v>189</v>
      </c>
    </row>
    <row r="239" spans="1:65" s="2" customFormat="1" ht="24.2" customHeight="1">
      <c r="A239" s="32"/>
      <c r="B239" s="155"/>
      <c r="C239" s="170" t="s">
        <v>311</v>
      </c>
      <c r="D239" s="170" t="s">
        <v>226</v>
      </c>
      <c r="E239" s="171" t="s">
        <v>2097</v>
      </c>
      <c r="F239" s="172" t="s">
        <v>2098</v>
      </c>
      <c r="G239" s="173" t="s">
        <v>243</v>
      </c>
      <c r="H239" s="174">
        <v>2</v>
      </c>
      <c r="I239" s="175"/>
      <c r="J239" s="176">
        <f>ROUND(I239*H239,2)</f>
        <v>0</v>
      </c>
      <c r="K239" s="177"/>
      <c r="L239" s="178"/>
      <c r="M239" s="179" t="s">
        <v>1</v>
      </c>
      <c r="N239" s="180" t="s">
        <v>39</v>
      </c>
      <c r="O239" s="61"/>
      <c r="P239" s="166">
        <f>O239*H239</f>
        <v>0</v>
      </c>
      <c r="Q239" s="166">
        <v>7.0000000000000001E-3</v>
      </c>
      <c r="R239" s="166">
        <f>Q239*H239</f>
        <v>1.4E-2</v>
      </c>
      <c r="S239" s="166">
        <v>0</v>
      </c>
      <c r="T239" s="167">
        <f>S239*H239</f>
        <v>0</v>
      </c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R239" s="168" t="s">
        <v>247</v>
      </c>
      <c r="AT239" s="168" t="s">
        <v>226</v>
      </c>
      <c r="AU239" s="168" t="s">
        <v>86</v>
      </c>
      <c r="AY239" s="17" t="s">
        <v>189</v>
      </c>
      <c r="BE239" s="169">
        <f>IF(N239="základná",J239,0)</f>
        <v>0</v>
      </c>
      <c r="BF239" s="169">
        <f>IF(N239="znížená",J239,0)</f>
        <v>0</v>
      </c>
      <c r="BG239" s="169">
        <f>IF(N239="zákl. prenesená",J239,0)</f>
        <v>0</v>
      </c>
      <c r="BH239" s="169">
        <f>IF(N239="zníž. prenesená",J239,0)</f>
        <v>0</v>
      </c>
      <c r="BI239" s="169">
        <f>IF(N239="nulová",J239,0)</f>
        <v>0</v>
      </c>
      <c r="BJ239" s="17" t="s">
        <v>86</v>
      </c>
      <c r="BK239" s="169">
        <f>ROUND(I239*H239,2)</f>
        <v>0</v>
      </c>
      <c r="BL239" s="17" t="s">
        <v>214</v>
      </c>
      <c r="BM239" s="168" t="s">
        <v>2099</v>
      </c>
    </row>
    <row r="240" spans="1:65" s="13" customFormat="1" ht="11.25">
      <c r="B240" s="187"/>
      <c r="D240" s="188" t="s">
        <v>683</v>
      </c>
      <c r="E240" s="189" t="s">
        <v>1</v>
      </c>
      <c r="F240" s="190" t="s">
        <v>2095</v>
      </c>
      <c r="H240" s="189" t="s">
        <v>1</v>
      </c>
      <c r="I240" s="191"/>
      <c r="L240" s="187"/>
      <c r="M240" s="192"/>
      <c r="N240" s="193"/>
      <c r="O240" s="193"/>
      <c r="P240" s="193"/>
      <c r="Q240" s="193"/>
      <c r="R240" s="193"/>
      <c r="S240" s="193"/>
      <c r="T240" s="194"/>
      <c r="AT240" s="189" t="s">
        <v>683</v>
      </c>
      <c r="AU240" s="189" t="s">
        <v>86</v>
      </c>
      <c r="AV240" s="13" t="s">
        <v>80</v>
      </c>
      <c r="AW240" s="13" t="s">
        <v>29</v>
      </c>
      <c r="AX240" s="13" t="s">
        <v>73</v>
      </c>
      <c r="AY240" s="189" t="s">
        <v>189</v>
      </c>
    </row>
    <row r="241" spans="1:65" s="14" customFormat="1" ht="11.25">
      <c r="B241" s="195"/>
      <c r="D241" s="188" t="s">
        <v>683</v>
      </c>
      <c r="E241" s="196" t="s">
        <v>1</v>
      </c>
      <c r="F241" s="197" t="s">
        <v>86</v>
      </c>
      <c r="H241" s="198">
        <v>2</v>
      </c>
      <c r="I241" s="199"/>
      <c r="L241" s="195"/>
      <c r="M241" s="200"/>
      <c r="N241" s="201"/>
      <c r="O241" s="201"/>
      <c r="P241" s="201"/>
      <c r="Q241" s="201"/>
      <c r="R241" s="201"/>
      <c r="S241" s="201"/>
      <c r="T241" s="202"/>
      <c r="AT241" s="196" t="s">
        <v>683</v>
      </c>
      <c r="AU241" s="196" t="s">
        <v>86</v>
      </c>
      <c r="AV241" s="14" t="s">
        <v>86</v>
      </c>
      <c r="AW241" s="14" t="s">
        <v>29</v>
      </c>
      <c r="AX241" s="14" t="s">
        <v>80</v>
      </c>
      <c r="AY241" s="196" t="s">
        <v>189</v>
      </c>
    </row>
    <row r="242" spans="1:65" s="2" customFormat="1" ht="24.2" customHeight="1">
      <c r="A242" s="32"/>
      <c r="B242" s="155"/>
      <c r="C242" s="170" t="s">
        <v>254</v>
      </c>
      <c r="D242" s="170" t="s">
        <v>226</v>
      </c>
      <c r="E242" s="171" t="s">
        <v>2100</v>
      </c>
      <c r="F242" s="172" t="s">
        <v>2101</v>
      </c>
      <c r="G242" s="173" t="s">
        <v>243</v>
      </c>
      <c r="H242" s="174">
        <v>32.58</v>
      </c>
      <c r="I242" s="175"/>
      <c r="J242" s="176">
        <f>ROUND(I242*H242,2)</f>
        <v>0</v>
      </c>
      <c r="K242" s="177"/>
      <c r="L242" s="178"/>
      <c r="M242" s="179" t="s">
        <v>1</v>
      </c>
      <c r="N242" s="180" t="s">
        <v>39</v>
      </c>
      <c r="O242" s="61"/>
      <c r="P242" s="166">
        <f>O242*H242</f>
        <v>0</v>
      </c>
      <c r="Q242" s="166">
        <v>7.0000000000000001E-3</v>
      </c>
      <c r="R242" s="166">
        <f>Q242*H242</f>
        <v>0.22805999999999998</v>
      </c>
      <c r="S242" s="166">
        <v>0</v>
      </c>
      <c r="T242" s="167">
        <f>S242*H242</f>
        <v>0</v>
      </c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R242" s="168" t="s">
        <v>247</v>
      </c>
      <c r="AT242" s="168" t="s">
        <v>226</v>
      </c>
      <c r="AU242" s="168" t="s">
        <v>86</v>
      </c>
      <c r="AY242" s="17" t="s">
        <v>189</v>
      </c>
      <c r="BE242" s="169">
        <f>IF(N242="základná",J242,0)</f>
        <v>0</v>
      </c>
      <c r="BF242" s="169">
        <f>IF(N242="znížená",J242,0)</f>
        <v>0</v>
      </c>
      <c r="BG242" s="169">
        <f>IF(N242="zákl. prenesená",J242,0)</f>
        <v>0</v>
      </c>
      <c r="BH242" s="169">
        <f>IF(N242="zníž. prenesená",J242,0)</f>
        <v>0</v>
      </c>
      <c r="BI242" s="169">
        <f>IF(N242="nulová",J242,0)</f>
        <v>0</v>
      </c>
      <c r="BJ242" s="17" t="s">
        <v>86</v>
      </c>
      <c r="BK242" s="169">
        <f>ROUND(I242*H242,2)</f>
        <v>0</v>
      </c>
      <c r="BL242" s="17" t="s">
        <v>214</v>
      </c>
      <c r="BM242" s="168" t="s">
        <v>2102</v>
      </c>
    </row>
    <row r="243" spans="1:65" s="13" customFormat="1" ht="11.25">
      <c r="B243" s="187"/>
      <c r="D243" s="188" t="s">
        <v>683</v>
      </c>
      <c r="E243" s="189" t="s">
        <v>1</v>
      </c>
      <c r="F243" s="190" t="s">
        <v>2103</v>
      </c>
      <c r="H243" s="189" t="s">
        <v>1</v>
      </c>
      <c r="I243" s="191"/>
      <c r="L243" s="187"/>
      <c r="M243" s="192"/>
      <c r="N243" s="193"/>
      <c r="O243" s="193"/>
      <c r="P243" s="193"/>
      <c r="Q243" s="193"/>
      <c r="R243" s="193"/>
      <c r="S243" s="193"/>
      <c r="T243" s="194"/>
      <c r="AT243" s="189" t="s">
        <v>683</v>
      </c>
      <c r="AU243" s="189" t="s">
        <v>86</v>
      </c>
      <c r="AV243" s="13" t="s">
        <v>80</v>
      </c>
      <c r="AW243" s="13" t="s">
        <v>29</v>
      </c>
      <c r="AX243" s="13" t="s">
        <v>73</v>
      </c>
      <c r="AY243" s="189" t="s">
        <v>189</v>
      </c>
    </row>
    <row r="244" spans="1:65" s="14" customFormat="1" ht="11.25">
      <c r="B244" s="195"/>
      <c r="D244" s="188" t="s">
        <v>683</v>
      </c>
      <c r="E244" s="196" t="s">
        <v>1</v>
      </c>
      <c r="F244" s="197" t="s">
        <v>2104</v>
      </c>
      <c r="H244" s="198">
        <v>32.58</v>
      </c>
      <c r="I244" s="199"/>
      <c r="L244" s="195"/>
      <c r="M244" s="200"/>
      <c r="N244" s="201"/>
      <c r="O244" s="201"/>
      <c r="P244" s="201"/>
      <c r="Q244" s="201"/>
      <c r="R244" s="201"/>
      <c r="S244" s="201"/>
      <c r="T244" s="202"/>
      <c r="AT244" s="196" t="s">
        <v>683</v>
      </c>
      <c r="AU244" s="196" t="s">
        <v>86</v>
      </c>
      <c r="AV244" s="14" t="s">
        <v>86</v>
      </c>
      <c r="AW244" s="14" t="s">
        <v>29</v>
      </c>
      <c r="AX244" s="14" t="s">
        <v>80</v>
      </c>
      <c r="AY244" s="196" t="s">
        <v>189</v>
      </c>
    </row>
    <row r="245" spans="1:65" s="2" customFormat="1" ht="37.9" customHeight="1">
      <c r="A245" s="32"/>
      <c r="B245" s="155"/>
      <c r="C245" s="156" t="s">
        <v>318</v>
      </c>
      <c r="D245" s="156" t="s">
        <v>191</v>
      </c>
      <c r="E245" s="157" t="s">
        <v>2105</v>
      </c>
      <c r="F245" s="158" t="s">
        <v>2106</v>
      </c>
      <c r="G245" s="159" t="s">
        <v>668</v>
      </c>
      <c r="H245" s="160">
        <v>2</v>
      </c>
      <c r="I245" s="161"/>
      <c r="J245" s="162">
        <f>ROUND(I245*H245,2)</f>
        <v>0</v>
      </c>
      <c r="K245" s="163"/>
      <c r="L245" s="33"/>
      <c r="M245" s="164" t="s">
        <v>1</v>
      </c>
      <c r="N245" s="165" t="s">
        <v>39</v>
      </c>
      <c r="O245" s="61"/>
      <c r="P245" s="166">
        <f>O245*H245</f>
        <v>0</v>
      </c>
      <c r="Q245" s="166">
        <v>0</v>
      </c>
      <c r="R245" s="166">
        <f>Q245*H245</f>
        <v>0</v>
      </c>
      <c r="S245" s="166">
        <v>0</v>
      </c>
      <c r="T245" s="167">
        <f>S245*H245</f>
        <v>0</v>
      </c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R245" s="168" t="s">
        <v>214</v>
      </c>
      <c r="AT245" s="168" t="s">
        <v>191</v>
      </c>
      <c r="AU245" s="168" t="s">
        <v>86</v>
      </c>
      <c r="AY245" s="17" t="s">
        <v>189</v>
      </c>
      <c r="BE245" s="169">
        <f>IF(N245="základná",J245,0)</f>
        <v>0</v>
      </c>
      <c r="BF245" s="169">
        <f>IF(N245="znížená",J245,0)</f>
        <v>0</v>
      </c>
      <c r="BG245" s="169">
        <f>IF(N245="zákl. prenesená",J245,0)</f>
        <v>0</v>
      </c>
      <c r="BH245" s="169">
        <f>IF(N245="zníž. prenesená",J245,0)</f>
        <v>0</v>
      </c>
      <c r="BI245" s="169">
        <f>IF(N245="nulová",J245,0)</f>
        <v>0</v>
      </c>
      <c r="BJ245" s="17" t="s">
        <v>86</v>
      </c>
      <c r="BK245" s="169">
        <f>ROUND(I245*H245,2)</f>
        <v>0</v>
      </c>
      <c r="BL245" s="17" t="s">
        <v>214</v>
      </c>
      <c r="BM245" s="168" t="s">
        <v>2107</v>
      </c>
    </row>
    <row r="246" spans="1:65" s="13" customFormat="1" ht="11.25">
      <c r="B246" s="187"/>
      <c r="D246" s="188" t="s">
        <v>683</v>
      </c>
      <c r="E246" s="189" t="s">
        <v>1</v>
      </c>
      <c r="F246" s="190" t="s">
        <v>2108</v>
      </c>
      <c r="H246" s="189" t="s">
        <v>1</v>
      </c>
      <c r="I246" s="191"/>
      <c r="L246" s="187"/>
      <c r="M246" s="192"/>
      <c r="N246" s="193"/>
      <c r="O246" s="193"/>
      <c r="P246" s="193"/>
      <c r="Q246" s="193"/>
      <c r="R246" s="193"/>
      <c r="S246" s="193"/>
      <c r="T246" s="194"/>
      <c r="AT246" s="189" t="s">
        <v>683</v>
      </c>
      <c r="AU246" s="189" t="s">
        <v>86</v>
      </c>
      <c r="AV246" s="13" t="s">
        <v>80</v>
      </c>
      <c r="AW246" s="13" t="s">
        <v>29</v>
      </c>
      <c r="AX246" s="13" t="s">
        <v>73</v>
      </c>
      <c r="AY246" s="189" t="s">
        <v>189</v>
      </c>
    </row>
    <row r="247" spans="1:65" s="14" customFormat="1" ht="11.25">
      <c r="B247" s="195"/>
      <c r="D247" s="188" t="s">
        <v>683</v>
      </c>
      <c r="E247" s="196" t="s">
        <v>1</v>
      </c>
      <c r="F247" s="197" t="s">
        <v>86</v>
      </c>
      <c r="H247" s="198">
        <v>2</v>
      </c>
      <c r="I247" s="199"/>
      <c r="L247" s="195"/>
      <c r="M247" s="200"/>
      <c r="N247" s="201"/>
      <c r="O247" s="201"/>
      <c r="P247" s="201"/>
      <c r="Q247" s="201"/>
      <c r="R247" s="201"/>
      <c r="S247" s="201"/>
      <c r="T247" s="202"/>
      <c r="AT247" s="196" t="s">
        <v>683</v>
      </c>
      <c r="AU247" s="196" t="s">
        <v>86</v>
      </c>
      <c r="AV247" s="14" t="s">
        <v>86</v>
      </c>
      <c r="AW247" s="14" t="s">
        <v>29</v>
      </c>
      <c r="AX247" s="14" t="s">
        <v>80</v>
      </c>
      <c r="AY247" s="196" t="s">
        <v>189</v>
      </c>
    </row>
    <row r="248" spans="1:65" s="2" customFormat="1" ht="24.2" customHeight="1">
      <c r="A248" s="32"/>
      <c r="B248" s="155"/>
      <c r="C248" s="156" t="s">
        <v>258</v>
      </c>
      <c r="D248" s="156" t="s">
        <v>191</v>
      </c>
      <c r="E248" s="157" t="s">
        <v>1388</v>
      </c>
      <c r="F248" s="158" t="s">
        <v>1389</v>
      </c>
      <c r="G248" s="159" t="s">
        <v>218</v>
      </c>
      <c r="H248" s="160">
        <v>0.32300000000000001</v>
      </c>
      <c r="I248" s="161"/>
      <c r="J248" s="162">
        <f>ROUND(I248*H248,2)</f>
        <v>0</v>
      </c>
      <c r="K248" s="163"/>
      <c r="L248" s="33"/>
      <c r="M248" s="164" t="s">
        <v>1</v>
      </c>
      <c r="N248" s="165" t="s">
        <v>39</v>
      </c>
      <c r="O248" s="61"/>
      <c r="P248" s="166">
        <f>O248*H248</f>
        <v>0</v>
      </c>
      <c r="Q248" s="166">
        <v>0</v>
      </c>
      <c r="R248" s="166">
        <f>Q248*H248</f>
        <v>0</v>
      </c>
      <c r="S248" s="166">
        <v>0</v>
      </c>
      <c r="T248" s="167">
        <f>S248*H248</f>
        <v>0</v>
      </c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R248" s="168" t="s">
        <v>214</v>
      </c>
      <c r="AT248" s="168" t="s">
        <v>191</v>
      </c>
      <c r="AU248" s="168" t="s">
        <v>86</v>
      </c>
      <c r="AY248" s="17" t="s">
        <v>189</v>
      </c>
      <c r="BE248" s="169">
        <f>IF(N248="základná",J248,0)</f>
        <v>0</v>
      </c>
      <c r="BF248" s="169">
        <f>IF(N248="znížená",J248,0)</f>
        <v>0</v>
      </c>
      <c r="BG248" s="169">
        <f>IF(N248="zákl. prenesená",J248,0)</f>
        <v>0</v>
      </c>
      <c r="BH248" s="169">
        <f>IF(N248="zníž. prenesená",J248,0)</f>
        <v>0</v>
      </c>
      <c r="BI248" s="169">
        <f>IF(N248="nulová",J248,0)</f>
        <v>0</v>
      </c>
      <c r="BJ248" s="17" t="s">
        <v>86</v>
      </c>
      <c r="BK248" s="169">
        <f>ROUND(I248*H248,2)</f>
        <v>0</v>
      </c>
      <c r="BL248" s="17" t="s">
        <v>214</v>
      </c>
      <c r="BM248" s="168" t="s">
        <v>2109</v>
      </c>
    </row>
    <row r="249" spans="1:65" s="12" customFormat="1" ht="22.9" customHeight="1">
      <c r="B249" s="142"/>
      <c r="D249" s="143" t="s">
        <v>72</v>
      </c>
      <c r="E249" s="153" t="s">
        <v>1391</v>
      </c>
      <c r="F249" s="153" t="s">
        <v>1392</v>
      </c>
      <c r="I249" s="145"/>
      <c r="J249" s="154">
        <f>BK249</f>
        <v>0</v>
      </c>
      <c r="L249" s="142"/>
      <c r="M249" s="147"/>
      <c r="N249" s="148"/>
      <c r="O249" s="148"/>
      <c r="P249" s="149">
        <f>SUM(P250:P277)</f>
        <v>0</v>
      </c>
      <c r="Q249" s="148"/>
      <c r="R249" s="149">
        <f>SUM(R250:R277)</f>
        <v>0.51946055999999996</v>
      </c>
      <c r="S249" s="148"/>
      <c r="T249" s="150">
        <f>SUM(T250:T277)</f>
        <v>0</v>
      </c>
      <c r="AR249" s="143" t="s">
        <v>86</v>
      </c>
      <c r="AT249" s="151" t="s">
        <v>72</v>
      </c>
      <c r="AU249" s="151" t="s">
        <v>80</v>
      </c>
      <c r="AY249" s="143" t="s">
        <v>189</v>
      </c>
      <c r="BK249" s="152">
        <f>SUM(BK250:BK277)</f>
        <v>0</v>
      </c>
    </row>
    <row r="250" spans="1:65" s="2" customFormat="1" ht="33" customHeight="1">
      <c r="A250" s="32"/>
      <c r="B250" s="155"/>
      <c r="C250" s="156" t="s">
        <v>325</v>
      </c>
      <c r="D250" s="156" t="s">
        <v>191</v>
      </c>
      <c r="E250" s="157" t="s">
        <v>2110</v>
      </c>
      <c r="F250" s="158" t="s">
        <v>2111</v>
      </c>
      <c r="G250" s="159" t="s">
        <v>243</v>
      </c>
      <c r="H250" s="160">
        <v>10.96</v>
      </c>
      <c r="I250" s="161"/>
      <c r="J250" s="162">
        <f>ROUND(I250*H250,2)</f>
        <v>0</v>
      </c>
      <c r="K250" s="163"/>
      <c r="L250" s="33"/>
      <c r="M250" s="164" t="s">
        <v>1</v>
      </c>
      <c r="N250" s="165" t="s">
        <v>39</v>
      </c>
      <c r="O250" s="61"/>
      <c r="P250" s="166">
        <f>O250*H250</f>
        <v>0</v>
      </c>
      <c r="Q250" s="166">
        <v>0</v>
      </c>
      <c r="R250" s="166">
        <f>Q250*H250</f>
        <v>0</v>
      </c>
      <c r="S250" s="166">
        <v>0</v>
      </c>
      <c r="T250" s="167">
        <f>S250*H250</f>
        <v>0</v>
      </c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R250" s="168" t="s">
        <v>214</v>
      </c>
      <c r="AT250" s="168" t="s">
        <v>191</v>
      </c>
      <c r="AU250" s="168" t="s">
        <v>86</v>
      </c>
      <c r="AY250" s="17" t="s">
        <v>189</v>
      </c>
      <c r="BE250" s="169">
        <f>IF(N250="základná",J250,0)</f>
        <v>0</v>
      </c>
      <c r="BF250" s="169">
        <f>IF(N250="znížená",J250,0)</f>
        <v>0</v>
      </c>
      <c r="BG250" s="169">
        <f>IF(N250="zákl. prenesená",J250,0)</f>
        <v>0</v>
      </c>
      <c r="BH250" s="169">
        <f>IF(N250="zníž. prenesená",J250,0)</f>
        <v>0</v>
      </c>
      <c r="BI250" s="169">
        <f>IF(N250="nulová",J250,0)</f>
        <v>0</v>
      </c>
      <c r="BJ250" s="17" t="s">
        <v>86</v>
      </c>
      <c r="BK250" s="169">
        <f>ROUND(I250*H250,2)</f>
        <v>0</v>
      </c>
      <c r="BL250" s="17" t="s">
        <v>214</v>
      </c>
      <c r="BM250" s="168" t="s">
        <v>2112</v>
      </c>
    </row>
    <row r="251" spans="1:65" s="13" customFormat="1" ht="11.25">
      <c r="B251" s="187"/>
      <c r="D251" s="188" t="s">
        <v>683</v>
      </c>
      <c r="E251" s="189" t="s">
        <v>1</v>
      </c>
      <c r="F251" s="190" t="s">
        <v>2041</v>
      </c>
      <c r="H251" s="189" t="s">
        <v>1</v>
      </c>
      <c r="I251" s="191"/>
      <c r="L251" s="187"/>
      <c r="M251" s="192"/>
      <c r="N251" s="193"/>
      <c r="O251" s="193"/>
      <c r="P251" s="193"/>
      <c r="Q251" s="193"/>
      <c r="R251" s="193"/>
      <c r="S251" s="193"/>
      <c r="T251" s="194"/>
      <c r="AT251" s="189" t="s">
        <v>683</v>
      </c>
      <c r="AU251" s="189" t="s">
        <v>86</v>
      </c>
      <c r="AV251" s="13" t="s">
        <v>80</v>
      </c>
      <c r="AW251" s="13" t="s">
        <v>29</v>
      </c>
      <c r="AX251" s="13" t="s">
        <v>73</v>
      </c>
      <c r="AY251" s="189" t="s">
        <v>189</v>
      </c>
    </row>
    <row r="252" spans="1:65" s="14" customFormat="1" ht="11.25">
      <c r="B252" s="195"/>
      <c r="D252" s="188" t="s">
        <v>683</v>
      </c>
      <c r="E252" s="196" t="s">
        <v>1</v>
      </c>
      <c r="F252" s="197" t="s">
        <v>2113</v>
      </c>
      <c r="H252" s="198">
        <v>10.96</v>
      </c>
      <c r="I252" s="199"/>
      <c r="L252" s="195"/>
      <c r="M252" s="200"/>
      <c r="N252" s="201"/>
      <c r="O252" s="201"/>
      <c r="P252" s="201"/>
      <c r="Q252" s="201"/>
      <c r="R252" s="201"/>
      <c r="S252" s="201"/>
      <c r="T252" s="202"/>
      <c r="AT252" s="196" t="s">
        <v>683</v>
      </c>
      <c r="AU252" s="196" t="s">
        <v>86</v>
      </c>
      <c r="AV252" s="14" t="s">
        <v>86</v>
      </c>
      <c r="AW252" s="14" t="s">
        <v>29</v>
      </c>
      <c r="AX252" s="14" t="s">
        <v>80</v>
      </c>
      <c r="AY252" s="196" t="s">
        <v>189</v>
      </c>
    </row>
    <row r="253" spans="1:65" s="2" customFormat="1" ht="24.2" customHeight="1">
      <c r="A253" s="32"/>
      <c r="B253" s="155"/>
      <c r="C253" s="156" t="s">
        <v>261</v>
      </c>
      <c r="D253" s="156" t="s">
        <v>191</v>
      </c>
      <c r="E253" s="157" t="s">
        <v>2114</v>
      </c>
      <c r="F253" s="158" t="s">
        <v>2115</v>
      </c>
      <c r="G253" s="159" t="s">
        <v>238</v>
      </c>
      <c r="H253" s="160">
        <v>4</v>
      </c>
      <c r="I253" s="161"/>
      <c r="J253" s="162">
        <f>ROUND(I253*H253,2)</f>
        <v>0</v>
      </c>
      <c r="K253" s="163"/>
      <c r="L253" s="33"/>
      <c r="M253" s="164" t="s">
        <v>1</v>
      </c>
      <c r="N253" s="165" t="s">
        <v>39</v>
      </c>
      <c r="O253" s="61"/>
      <c r="P253" s="166">
        <f>O253*H253</f>
        <v>0</v>
      </c>
      <c r="Q253" s="166">
        <v>9.1799999999999995E-5</v>
      </c>
      <c r="R253" s="166">
        <f>Q253*H253</f>
        <v>3.6719999999999998E-4</v>
      </c>
      <c r="S253" s="166">
        <v>0</v>
      </c>
      <c r="T253" s="167">
        <f>S253*H253</f>
        <v>0</v>
      </c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R253" s="168" t="s">
        <v>214</v>
      </c>
      <c r="AT253" s="168" t="s">
        <v>191</v>
      </c>
      <c r="AU253" s="168" t="s">
        <v>86</v>
      </c>
      <c r="AY253" s="17" t="s">
        <v>189</v>
      </c>
      <c r="BE253" s="169">
        <f>IF(N253="základná",J253,0)</f>
        <v>0</v>
      </c>
      <c r="BF253" s="169">
        <f>IF(N253="znížená",J253,0)</f>
        <v>0</v>
      </c>
      <c r="BG253" s="169">
        <f>IF(N253="zákl. prenesená",J253,0)</f>
        <v>0</v>
      </c>
      <c r="BH253" s="169">
        <f>IF(N253="zníž. prenesená",J253,0)</f>
        <v>0</v>
      </c>
      <c r="BI253" s="169">
        <f>IF(N253="nulová",J253,0)</f>
        <v>0</v>
      </c>
      <c r="BJ253" s="17" t="s">
        <v>86</v>
      </c>
      <c r="BK253" s="169">
        <f>ROUND(I253*H253,2)</f>
        <v>0</v>
      </c>
      <c r="BL253" s="17" t="s">
        <v>214</v>
      </c>
      <c r="BM253" s="168" t="s">
        <v>2116</v>
      </c>
    </row>
    <row r="254" spans="1:65" s="13" customFormat="1" ht="11.25">
      <c r="B254" s="187"/>
      <c r="D254" s="188" t="s">
        <v>683</v>
      </c>
      <c r="E254" s="189" t="s">
        <v>1</v>
      </c>
      <c r="F254" s="190" t="s">
        <v>2041</v>
      </c>
      <c r="H254" s="189" t="s">
        <v>1</v>
      </c>
      <c r="I254" s="191"/>
      <c r="L254" s="187"/>
      <c r="M254" s="192"/>
      <c r="N254" s="193"/>
      <c r="O254" s="193"/>
      <c r="P254" s="193"/>
      <c r="Q254" s="193"/>
      <c r="R254" s="193"/>
      <c r="S254" s="193"/>
      <c r="T254" s="194"/>
      <c r="AT254" s="189" t="s">
        <v>683</v>
      </c>
      <c r="AU254" s="189" t="s">
        <v>86</v>
      </c>
      <c r="AV254" s="13" t="s">
        <v>80</v>
      </c>
      <c r="AW254" s="13" t="s">
        <v>29</v>
      </c>
      <c r="AX254" s="13" t="s">
        <v>73</v>
      </c>
      <c r="AY254" s="189" t="s">
        <v>189</v>
      </c>
    </row>
    <row r="255" spans="1:65" s="14" customFormat="1" ht="11.25">
      <c r="B255" s="195"/>
      <c r="D255" s="188" t="s">
        <v>683</v>
      </c>
      <c r="E255" s="196" t="s">
        <v>1</v>
      </c>
      <c r="F255" s="197" t="s">
        <v>130</v>
      </c>
      <c r="H255" s="198">
        <v>4</v>
      </c>
      <c r="I255" s="199"/>
      <c r="L255" s="195"/>
      <c r="M255" s="200"/>
      <c r="N255" s="201"/>
      <c r="O255" s="201"/>
      <c r="P255" s="201"/>
      <c r="Q255" s="201"/>
      <c r="R255" s="201"/>
      <c r="S255" s="201"/>
      <c r="T255" s="202"/>
      <c r="AT255" s="196" t="s">
        <v>683</v>
      </c>
      <c r="AU255" s="196" t="s">
        <v>86</v>
      </c>
      <c r="AV255" s="14" t="s">
        <v>86</v>
      </c>
      <c r="AW255" s="14" t="s">
        <v>29</v>
      </c>
      <c r="AX255" s="14" t="s">
        <v>80</v>
      </c>
      <c r="AY255" s="196" t="s">
        <v>189</v>
      </c>
    </row>
    <row r="256" spans="1:65" s="2" customFormat="1" ht="16.5" customHeight="1">
      <c r="A256" s="32"/>
      <c r="B256" s="155"/>
      <c r="C256" s="156" t="s">
        <v>332</v>
      </c>
      <c r="D256" s="156" t="s">
        <v>191</v>
      </c>
      <c r="E256" s="157" t="s">
        <v>2117</v>
      </c>
      <c r="F256" s="158" t="s">
        <v>2118</v>
      </c>
      <c r="G256" s="159" t="s">
        <v>243</v>
      </c>
      <c r="H256" s="160">
        <v>30.18</v>
      </c>
      <c r="I256" s="161"/>
      <c r="J256" s="162">
        <f>ROUND(I256*H256,2)</f>
        <v>0</v>
      </c>
      <c r="K256" s="163"/>
      <c r="L256" s="33"/>
      <c r="M256" s="164" t="s">
        <v>1</v>
      </c>
      <c r="N256" s="165" t="s">
        <v>39</v>
      </c>
      <c r="O256" s="61"/>
      <c r="P256" s="166">
        <f>O256*H256</f>
        <v>0</v>
      </c>
      <c r="Q256" s="166">
        <v>1.7240000000000001E-3</v>
      </c>
      <c r="R256" s="166">
        <f>Q256*H256</f>
        <v>5.2030319999999998E-2</v>
      </c>
      <c r="S256" s="166">
        <v>0</v>
      </c>
      <c r="T256" s="167">
        <f>S256*H256</f>
        <v>0</v>
      </c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R256" s="168" t="s">
        <v>214</v>
      </c>
      <c r="AT256" s="168" t="s">
        <v>191</v>
      </c>
      <c r="AU256" s="168" t="s">
        <v>86</v>
      </c>
      <c r="AY256" s="17" t="s">
        <v>189</v>
      </c>
      <c r="BE256" s="169">
        <f>IF(N256="základná",J256,0)</f>
        <v>0</v>
      </c>
      <c r="BF256" s="169">
        <f>IF(N256="znížená",J256,0)</f>
        <v>0</v>
      </c>
      <c r="BG256" s="169">
        <f>IF(N256="zákl. prenesená",J256,0)</f>
        <v>0</v>
      </c>
      <c r="BH256" s="169">
        <f>IF(N256="zníž. prenesená",J256,0)</f>
        <v>0</v>
      </c>
      <c r="BI256" s="169">
        <f>IF(N256="nulová",J256,0)</f>
        <v>0</v>
      </c>
      <c r="BJ256" s="17" t="s">
        <v>86</v>
      </c>
      <c r="BK256" s="169">
        <f>ROUND(I256*H256,2)</f>
        <v>0</v>
      </c>
      <c r="BL256" s="17" t="s">
        <v>214</v>
      </c>
      <c r="BM256" s="168" t="s">
        <v>2119</v>
      </c>
    </row>
    <row r="257" spans="1:65" s="13" customFormat="1" ht="11.25">
      <c r="B257" s="187"/>
      <c r="D257" s="188" t="s">
        <v>683</v>
      </c>
      <c r="E257" s="189" t="s">
        <v>1</v>
      </c>
      <c r="F257" s="190" t="s">
        <v>2041</v>
      </c>
      <c r="H257" s="189" t="s">
        <v>1</v>
      </c>
      <c r="I257" s="191"/>
      <c r="L257" s="187"/>
      <c r="M257" s="192"/>
      <c r="N257" s="193"/>
      <c r="O257" s="193"/>
      <c r="P257" s="193"/>
      <c r="Q257" s="193"/>
      <c r="R257" s="193"/>
      <c r="S257" s="193"/>
      <c r="T257" s="194"/>
      <c r="AT257" s="189" t="s">
        <v>683</v>
      </c>
      <c r="AU257" s="189" t="s">
        <v>86</v>
      </c>
      <c r="AV257" s="13" t="s">
        <v>80</v>
      </c>
      <c r="AW257" s="13" t="s">
        <v>29</v>
      </c>
      <c r="AX257" s="13" t="s">
        <v>73</v>
      </c>
      <c r="AY257" s="189" t="s">
        <v>189</v>
      </c>
    </row>
    <row r="258" spans="1:65" s="14" customFormat="1" ht="11.25">
      <c r="B258" s="195"/>
      <c r="D258" s="188" t="s">
        <v>683</v>
      </c>
      <c r="E258" s="196" t="s">
        <v>1</v>
      </c>
      <c r="F258" s="197" t="s">
        <v>2120</v>
      </c>
      <c r="H258" s="198">
        <v>30.18</v>
      </c>
      <c r="I258" s="199"/>
      <c r="L258" s="195"/>
      <c r="M258" s="200"/>
      <c r="N258" s="201"/>
      <c r="O258" s="201"/>
      <c r="P258" s="201"/>
      <c r="Q258" s="201"/>
      <c r="R258" s="201"/>
      <c r="S258" s="201"/>
      <c r="T258" s="202"/>
      <c r="AT258" s="196" t="s">
        <v>683</v>
      </c>
      <c r="AU258" s="196" t="s">
        <v>86</v>
      </c>
      <c r="AV258" s="14" t="s">
        <v>86</v>
      </c>
      <c r="AW258" s="14" t="s">
        <v>29</v>
      </c>
      <c r="AX258" s="14" t="s">
        <v>80</v>
      </c>
      <c r="AY258" s="196" t="s">
        <v>189</v>
      </c>
    </row>
    <row r="259" spans="1:65" s="2" customFormat="1" ht="21.75" customHeight="1">
      <c r="A259" s="32"/>
      <c r="B259" s="155"/>
      <c r="C259" s="170" t="s">
        <v>265</v>
      </c>
      <c r="D259" s="170" t="s">
        <v>226</v>
      </c>
      <c r="E259" s="171" t="s">
        <v>2121</v>
      </c>
      <c r="F259" s="172" t="s">
        <v>2122</v>
      </c>
      <c r="G259" s="173" t="s">
        <v>243</v>
      </c>
      <c r="H259" s="174">
        <v>30.18</v>
      </c>
      <c r="I259" s="175"/>
      <c r="J259" s="176">
        <f>ROUND(I259*H259,2)</f>
        <v>0</v>
      </c>
      <c r="K259" s="177"/>
      <c r="L259" s="178"/>
      <c r="M259" s="179" t="s">
        <v>1</v>
      </c>
      <c r="N259" s="180" t="s">
        <v>39</v>
      </c>
      <c r="O259" s="61"/>
      <c r="P259" s="166">
        <f>O259*H259</f>
        <v>0</v>
      </c>
      <c r="Q259" s="166">
        <v>1.1999999999999999E-3</v>
      </c>
      <c r="R259" s="166">
        <f>Q259*H259</f>
        <v>3.6215999999999998E-2</v>
      </c>
      <c r="S259" s="166">
        <v>0</v>
      </c>
      <c r="T259" s="167">
        <f>S259*H259</f>
        <v>0</v>
      </c>
      <c r="U259" s="32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R259" s="168" t="s">
        <v>247</v>
      </c>
      <c r="AT259" s="168" t="s">
        <v>226</v>
      </c>
      <c r="AU259" s="168" t="s">
        <v>86</v>
      </c>
      <c r="AY259" s="17" t="s">
        <v>189</v>
      </c>
      <c r="BE259" s="169">
        <f>IF(N259="základná",J259,0)</f>
        <v>0</v>
      </c>
      <c r="BF259" s="169">
        <f>IF(N259="znížená",J259,0)</f>
        <v>0</v>
      </c>
      <c r="BG259" s="169">
        <f>IF(N259="zákl. prenesená",J259,0)</f>
        <v>0</v>
      </c>
      <c r="BH259" s="169">
        <f>IF(N259="zníž. prenesená",J259,0)</f>
        <v>0</v>
      </c>
      <c r="BI259" s="169">
        <f>IF(N259="nulová",J259,0)</f>
        <v>0</v>
      </c>
      <c r="BJ259" s="17" t="s">
        <v>86</v>
      </c>
      <c r="BK259" s="169">
        <f>ROUND(I259*H259,2)</f>
        <v>0</v>
      </c>
      <c r="BL259" s="17" t="s">
        <v>214</v>
      </c>
      <c r="BM259" s="168" t="s">
        <v>2123</v>
      </c>
    </row>
    <row r="260" spans="1:65" s="2" customFormat="1" ht="16.5" customHeight="1">
      <c r="A260" s="32"/>
      <c r="B260" s="155"/>
      <c r="C260" s="156" t="s">
        <v>339</v>
      </c>
      <c r="D260" s="156" t="s">
        <v>191</v>
      </c>
      <c r="E260" s="157" t="s">
        <v>2124</v>
      </c>
      <c r="F260" s="158" t="s">
        <v>2125</v>
      </c>
      <c r="G260" s="159" t="s">
        <v>243</v>
      </c>
      <c r="H260" s="160">
        <v>10.96</v>
      </c>
      <c r="I260" s="161"/>
      <c r="J260" s="162">
        <f>ROUND(I260*H260,2)</f>
        <v>0</v>
      </c>
      <c r="K260" s="163"/>
      <c r="L260" s="33"/>
      <c r="M260" s="164" t="s">
        <v>1</v>
      </c>
      <c r="N260" s="165" t="s">
        <v>39</v>
      </c>
      <c r="O260" s="61"/>
      <c r="P260" s="166">
        <f>O260*H260</f>
        <v>0</v>
      </c>
      <c r="Q260" s="166">
        <v>1.7240000000000001E-3</v>
      </c>
      <c r="R260" s="166">
        <f>Q260*H260</f>
        <v>1.8895040000000002E-2</v>
      </c>
      <c r="S260" s="166">
        <v>0</v>
      </c>
      <c r="T260" s="167">
        <f>S260*H260</f>
        <v>0</v>
      </c>
      <c r="U260" s="32"/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  <c r="AR260" s="168" t="s">
        <v>214</v>
      </c>
      <c r="AT260" s="168" t="s">
        <v>191</v>
      </c>
      <c r="AU260" s="168" t="s">
        <v>86</v>
      </c>
      <c r="AY260" s="17" t="s">
        <v>189</v>
      </c>
      <c r="BE260" s="169">
        <f>IF(N260="základná",J260,0)</f>
        <v>0</v>
      </c>
      <c r="BF260" s="169">
        <f>IF(N260="znížená",J260,0)</f>
        <v>0</v>
      </c>
      <c r="BG260" s="169">
        <f>IF(N260="zákl. prenesená",J260,0)</f>
        <v>0</v>
      </c>
      <c r="BH260" s="169">
        <f>IF(N260="zníž. prenesená",J260,0)</f>
        <v>0</v>
      </c>
      <c r="BI260" s="169">
        <f>IF(N260="nulová",J260,0)</f>
        <v>0</v>
      </c>
      <c r="BJ260" s="17" t="s">
        <v>86</v>
      </c>
      <c r="BK260" s="169">
        <f>ROUND(I260*H260,2)</f>
        <v>0</v>
      </c>
      <c r="BL260" s="17" t="s">
        <v>214</v>
      </c>
      <c r="BM260" s="168" t="s">
        <v>2126</v>
      </c>
    </row>
    <row r="261" spans="1:65" s="13" customFormat="1" ht="11.25">
      <c r="B261" s="187"/>
      <c r="D261" s="188" t="s">
        <v>683</v>
      </c>
      <c r="E261" s="189" t="s">
        <v>1</v>
      </c>
      <c r="F261" s="190" t="s">
        <v>2041</v>
      </c>
      <c r="H261" s="189" t="s">
        <v>1</v>
      </c>
      <c r="I261" s="191"/>
      <c r="L261" s="187"/>
      <c r="M261" s="192"/>
      <c r="N261" s="193"/>
      <c r="O261" s="193"/>
      <c r="P261" s="193"/>
      <c r="Q261" s="193"/>
      <c r="R261" s="193"/>
      <c r="S261" s="193"/>
      <c r="T261" s="194"/>
      <c r="AT261" s="189" t="s">
        <v>683</v>
      </c>
      <c r="AU261" s="189" t="s">
        <v>86</v>
      </c>
      <c r="AV261" s="13" t="s">
        <v>80</v>
      </c>
      <c r="AW261" s="13" t="s">
        <v>29</v>
      </c>
      <c r="AX261" s="13" t="s">
        <v>73</v>
      </c>
      <c r="AY261" s="189" t="s">
        <v>189</v>
      </c>
    </row>
    <row r="262" spans="1:65" s="14" customFormat="1" ht="11.25">
      <c r="B262" s="195"/>
      <c r="D262" s="188" t="s">
        <v>683</v>
      </c>
      <c r="E262" s="196" t="s">
        <v>1</v>
      </c>
      <c r="F262" s="197" t="s">
        <v>2127</v>
      </c>
      <c r="H262" s="198">
        <v>10.96</v>
      </c>
      <c r="I262" s="199"/>
      <c r="L262" s="195"/>
      <c r="M262" s="200"/>
      <c r="N262" s="201"/>
      <c r="O262" s="201"/>
      <c r="P262" s="201"/>
      <c r="Q262" s="201"/>
      <c r="R262" s="201"/>
      <c r="S262" s="201"/>
      <c r="T262" s="202"/>
      <c r="AT262" s="196" t="s">
        <v>683</v>
      </c>
      <c r="AU262" s="196" t="s">
        <v>86</v>
      </c>
      <c r="AV262" s="14" t="s">
        <v>86</v>
      </c>
      <c r="AW262" s="14" t="s">
        <v>29</v>
      </c>
      <c r="AX262" s="14" t="s">
        <v>80</v>
      </c>
      <c r="AY262" s="196" t="s">
        <v>189</v>
      </c>
    </row>
    <row r="263" spans="1:65" s="2" customFormat="1" ht="24.2" customHeight="1">
      <c r="A263" s="32"/>
      <c r="B263" s="155"/>
      <c r="C263" s="170" t="s">
        <v>268</v>
      </c>
      <c r="D263" s="170" t="s">
        <v>226</v>
      </c>
      <c r="E263" s="171" t="s">
        <v>2128</v>
      </c>
      <c r="F263" s="172" t="s">
        <v>2129</v>
      </c>
      <c r="G263" s="173" t="s">
        <v>243</v>
      </c>
      <c r="H263" s="174">
        <v>10.96</v>
      </c>
      <c r="I263" s="175"/>
      <c r="J263" s="176">
        <f>ROUND(I263*H263,2)</f>
        <v>0</v>
      </c>
      <c r="K263" s="177"/>
      <c r="L263" s="178"/>
      <c r="M263" s="179" t="s">
        <v>1</v>
      </c>
      <c r="N263" s="180" t="s">
        <v>39</v>
      </c>
      <c r="O263" s="61"/>
      <c r="P263" s="166">
        <f>O263*H263</f>
        <v>0</v>
      </c>
      <c r="Q263" s="166">
        <v>1.1999999999999999E-3</v>
      </c>
      <c r="R263" s="166">
        <f>Q263*H263</f>
        <v>1.3152E-2</v>
      </c>
      <c r="S263" s="166">
        <v>0</v>
      </c>
      <c r="T263" s="167">
        <f>S263*H263</f>
        <v>0</v>
      </c>
      <c r="U263" s="32"/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  <c r="AR263" s="168" t="s">
        <v>247</v>
      </c>
      <c r="AT263" s="168" t="s">
        <v>226</v>
      </c>
      <c r="AU263" s="168" t="s">
        <v>86</v>
      </c>
      <c r="AY263" s="17" t="s">
        <v>189</v>
      </c>
      <c r="BE263" s="169">
        <f>IF(N263="základná",J263,0)</f>
        <v>0</v>
      </c>
      <c r="BF263" s="169">
        <f>IF(N263="znížená",J263,0)</f>
        <v>0</v>
      </c>
      <c r="BG263" s="169">
        <f>IF(N263="zákl. prenesená",J263,0)</f>
        <v>0</v>
      </c>
      <c r="BH263" s="169">
        <f>IF(N263="zníž. prenesená",J263,0)</f>
        <v>0</v>
      </c>
      <c r="BI263" s="169">
        <f>IF(N263="nulová",J263,0)</f>
        <v>0</v>
      </c>
      <c r="BJ263" s="17" t="s">
        <v>86</v>
      </c>
      <c r="BK263" s="169">
        <f>ROUND(I263*H263,2)</f>
        <v>0</v>
      </c>
      <c r="BL263" s="17" t="s">
        <v>214</v>
      </c>
      <c r="BM263" s="168" t="s">
        <v>2130</v>
      </c>
    </row>
    <row r="264" spans="1:65" s="2" customFormat="1" ht="44.25" customHeight="1">
      <c r="A264" s="32"/>
      <c r="B264" s="155"/>
      <c r="C264" s="156" t="s">
        <v>346</v>
      </c>
      <c r="D264" s="156" t="s">
        <v>191</v>
      </c>
      <c r="E264" s="157" t="s">
        <v>2131</v>
      </c>
      <c r="F264" s="158" t="s">
        <v>2132</v>
      </c>
      <c r="G264" s="159" t="s">
        <v>668</v>
      </c>
      <c r="H264" s="160">
        <v>1</v>
      </c>
      <c r="I264" s="161"/>
      <c r="J264" s="162">
        <f>ROUND(I264*H264,2)</f>
        <v>0</v>
      </c>
      <c r="K264" s="163"/>
      <c r="L264" s="33"/>
      <c r="M264" s="164" t="s">
        <v>1</v>
      </c>
      <c r="N264" s="165" t="s">
        <v>39</v>
      </c>
      <c r="O264" s="61"/>
      <c r="P264" s="166">
        <f>O264*H264</f>
        <v>0</v>
      </c>
      <c r="Q264" s="166">
        <v>0.30680000000000002</v>
      </c>
      <c r="R264" s="166">
        <f>Q264*H264</f>
        <v>0.30680000000000002</v>
      </c>
      <c r="S264" s="166">
        <v>0</v>
      </c>
      <c r="T264" s="167">
        <f>S264*H264</f>
        <v>0</v>
      </c>
      <c r="U264" s="32"/>
      <c r="V264" s="32"/>
      <c r="W264" s="32"/>
      <c r="X264" s="32"/>
      <c r="Y264" s="32"/>
      <c r="Z264" s="32"/>
      <c r="AA264" s="32"/>
      <c r="AB264" s="32"/>
      <c r="AC264" s="32"/>
      <c r="AD264" s="32"/>
      <c r="AE264" s="32"/>
      <c r="AR264" s="168" t="s">
        <v>214</v>
      </c>
      <c r="AT264" s="168" t="s">
        <v>191</v>
      </c>
      <c r="AU264" s="168" t="s">
        <v>86</v>
      </c>
      <c r="AY264" s="17" t="s">
        <v>189</v>
      </c>
      <c r="BE264" s="169">
        <f>IF(N264="základná",J264,0)</f>
        <v>0</v>
      </c>
      <c r="BF264" s="169">
        <f>IF(N264="znížená",J264,0)</f>
        <v>0</v>
      </c>
      <c r="BG264" s="169">
        <f>IF(N264="zákl. prenesená",J264,0)</f>
        <v>0</v>
      </c>
      <c r="BH264" s="169">
        <f>IF(N264="zníž. prenesená",J264,0)</f>
        <v>0</v>
      </c>
      <c r="BI264" s="169">
        <f>IF(N264="nulová",J264,0)</f>
        <v>0</v>
      </c>
      <c r="BJ264" s="17" t="s">
        <v>86</v>
      </c>
      <c r="BK264" s="169">
        <f>ROUND(I264*H264,2)</f>
        <v>0</v>
      </c>
      <c r="BL264" s="17" t="s">
        <v>214</v>
      </c>
      <c r="BM264" s="168" t="s">
        <v>2133</v>
      </c>
    </row>
    <row r="265" spans="1:65" s="13" customFormat="1" ht="11.25">
      <c r="B265" s="187"/>
      <c r="D265" s="188" t="s">
        <v>683</v>
      </c>
      <c r="E265" s="189" t="s">
        <v>1</v>
      </c>
      <c r="F265" s="190" t="s">
        <v>2134</v>
      </c>
      <c r="H265" s="189" t="s">
        <v>1</v>
      </c>
      <c r="I265" s="191"/>
      <c r="L265" s="187"/>
      <c r="M265" s="192"/>
      <c r="N265" s="193"/>
      <c r="O265" s="193"/>
      <c r="P265" s="193"/>
      <c r="Q265" s="193"/>
      <c r="R265" s="193"/>
      <c r="S265" s="193"/>
      <c r="T265" s="194"/>
      <c r="AT265" s="189" t="s">
        <v>683</v>
      </c>
      <c r="AU265" s="189" t="s">
        <v>86</v>
      </c>
      <c r="AV265" s="13" t="s">
        <v>80</v>
      </c>
      <c r="AW265" s="13" t="s">
        <v>29</v>
      </c>
      <c r="AX265" s="13" t="s">
        <v>73</v>
      </c>
      <c r="AY265" s="189" t="s">
        <v>189</v>
      </c>
    </row>
    <row r="266" spans="1:65" s="14" customFormat="1" ht="11.25">
      <c r="B266" s="195"/>
      <c r="D266" s="188" t="s">
        <v>683</v>
      </c>
      <c r="E266" s="196" t="s">
        <v>1</v>
      </c>
      <c r="F266" s="197" t="s">
        <v>80</v>
      </c>
      <c r="H266" s="198">
        <v>1</v>
      </c>
      <c r="I266" s="199"/>
      <c r="L266" s="195"/>
      <c r="M266" s="200"/>
      <c r="N266" s="201"/>
      <c r="O266" s="201"/>
      <c r="P266" s="201"/>
      <c r="Q266" s="201"/>
      <c r="R266" s="201"/>
      <c r="S266" s="201"/>
      <c r="T266" s="202"/>
      <c r="AT266" s="196" t="s">
        <v>683</v>
      </c>
      <c r="AU266" s="196" t="s">
        <v>86</v>
      </c>
      <c r="AV266" s="14" t="s">
        <v>86</v>
      </c>
      <c r="AW266" s="14" t="s">
        <v>29</v>
      </c>
      <c r="AX266" s="14" t="s">
        <v>80</v>
      </c>
      <c r="AY266" s="196" t="s">
        <v>189</v>
      </c>
    </row>
    <row r="267" spans="1:65" s="2" customFormat="1" ht="16.5" customHeight="1">
      <c r="A267" s="32"/>
      <c r="B267" s="155"/>
      <c r="C267" s="156" t="s">
        <v>272</v>
      </c>
      <c r="D267" s="156" t="s">
        <v>191</v>
      </c>
      <c r="E267" s="157" t="s">
        <v>2135</v>
      </c>
      <c r="F267" s="158" t="s">
        <v>2136</v>
      </c>
      <c r="G267" s="159" t="s">
        <v>1204</v>
      </c>
      <c r="H267" s="160">
        <v>83.79</v>
      </c>
      <c r="I267" s="161"/>
      <c r="J267" s="162">
        <f>ROUND(I267*H267,2)</f>
        <v>0</v>
      </c>
      <c r="K267" s="163"/>
      <c r="L267" s="33"/>
      <c r="M267" s="164" t="s">
        <v>1</v>
      </c>
      <c r="N267" s="165" t="s">
        <v>39</v>
      </c>
      <c r="O267" s="61"/>
      <c r="P267" s="166">
        <f>O267*H267</f>
        <v>0</v>
      </c>
      <c r="Q267" s="166">
        <v>0</v>
      </c>
      <c r="R267" s="166">
        <f>Q267*H267</f>
        <v>0</v>
      </c>
      <c r="S267" s="166">
        <v>0</v>
      </c>
      <c r="T267" s="167">
        <f>S267*H267</f>
        <v>0</v>
      </c>
      <c r="U267" s="32"/>
      <c r="V267" s="32"/>
      <c r="W267" s="32"/>
      <c r="X267" s="32"/>
      <c r="Y267" s="32"/>
      <c r="Z267" s="32"/>
      <c r="AA267" s="32"/>
      <c r="AB267" s="32"/>
      <c r="AC267" s="32"/>
      <c r="AD267" s="32"/>
      <c r="AE267" s="32"/>
      <c r="AR267" s="168" t="s">
        <v>214</v>
      </c>
      <c r="AT267" s="168" t="s">
        <v>191</v>
      </c>
      <c r="AU267" s="168" t="s">
        <v>86</v>
      </c>
      <c r="AY267" s="17" t="s">
        <v>189</v>
      </c>
      <c r="BE267" s="169">
        <f>IF(N267="základná",J267,0)</f>
        <v>0</v>
      </c>
      <c r="BF267" s="169">
        <f>IF(N267="znížená",J267,0)</f>
        <v>0</v>
      </c>
      <c r="BG267" s="169">
        <f>IF(N267="zákl. prenesená",J267,0)</f>
        <v>0</v>
      </c>
      <c r="BH267" s="169">
        <f>IF(N267="zníž. prenesená",J267,0)</f>
        <v>0</v>
      </c>
      <c r="BI267" s="169">
        <f>IF(N267="nulová",J267,0)</f>
        <v>0</v>
      </c>
      <c r="BJ267" s="17" t="s">
        <v>86</v>
      </c>
      <c r="BK267" s="169">
        <f>ROUND(I267*H267,2)</f>
        <v>0</v>
      </c>
      <c r="BL267" s="17" t="s">
        <v>214</v>
      </c>
      <c r="BM267" s="168" t="s">
        <v>2137</v>
      </c>
    </row>
    <row r="268" spans="1:65" s="13" customFormat="1" ht="11.25">
      <c r="B268" s="187"/>
      <c r="D268" s="188" t="s">
        <v>683</v>
      </c>
      <c r="E268" s="189" t="s">
        <v>1</v>
      </c>
      <c r="F268" s="190" t="s">
        <v>2041</v>
      </c>
      <c r="H268" s="189" t="s">
        <v>1</v>
      </c>
      <c r="I268" s="191"/>
      <c r="L268" s="187"/>
      <c r="M268" s="192"/>
      <c r="N268" s="193"/>
      <c r="O268" s="193"/>
      <c r="P268" s="193"/>
      <c r="Q268" s="193"/>
      <c r="R268" s="193"/>
      <c r="S268" s="193"/>
      <c r="T268" s="194"/>
      <c r="AT268" s="189" t="s">
        <v>683</v>
      </c>
      <c r="AU268" s="189" t="s">
        <v>86</v>
      </c>
      <c r="AV268" s="13" t="s">
        <v>80</v>
      </c>
      <c r="AW268" s="13" t="s">
        <v>29</v>
      </c>
      <c r="AX268" s="13" t="s">
        <v>73</v>
      </c>
      <c r="AY268" s="189" t="s">
        <v>189</v>
      </c>
    </row>
    <row r="269" spans="1:65" s="14" customFormat="1" ht="11.25">
      <c r="B269" s="195"/>
      <c r="D269" s="188" t="s">
        <v>683</v>
      </c>
      <c r="E269" s="196" t="s">
        <v>1</v>
      </c>
      <c r="F269" s="197" t="s">
        <v>2138</v>
      </c>
      <c r="H269" s="198">
        <v>83.79</v>
      </c>
      <c r="I269" s="199"/>
      <c r="L269" s="195"/>
      <c r="M269" s="200"/>
      <c r="N269" s="201"/>
      <c r="O269" s="201"/>
      <c r="P269" s="201"/>
      <c r="Q269" s="201"/>
      <c r="R269" s="201"/>
      <c r="S269" s="201"/>
      <c r="T269" s="202"/>
      <c r="AT269" s="196" t="s">
        <v>683</v>
      </c>
      <c r="AU269" s="196" t="s">
        <v>86</v>
      </c>
      <c r="AV269" s="14" t="s">
        <v>86</v>
      </c>
      <c r="AW269" s="14" t="s">
        <v>29</v>
      </c>
      <c r="AX269" s="14" t="s">
        <v>80</v>
      </c>
      <c r="AY269" s="196" t="s">
        <v>189</v>
      </c>
    </row>
    <row r="270" spans="1:65" s="2" customFormat="1" ht="16.5" customHeight="1">
      <c r="A270" s="32"/>
      <c r="B270" s="155"/>
      <c r="C270" s="170" t="s">
        <v>355</v>
      </c>
      <c r="D270" s="170" t="s">
        <v>226</v>
      </c>
      <c r="E270" s="171" t="s">
        <v>1412</v>
      </c>
      <c r="F270" s="172" t="s">
        <v>1413</v>
      </c>
      <c r="G270" s="173" t="s">
        <v>218</v>
      </c>
      <c r="H270" s="174">
        <v>9.1999999999999998E-2</v>
      </c>
      <c r="I270" s="175"/>
      <c r="J270" s="176">
        <f>ROUND(I270*H270,2)</f>
        <v>0</v>
      </c>
      <c r="K270" s="177"/>
      <c r="L270" s="178"/>
      <c r="M270" s="179" t="s">
        <v>1</v>
      </c>
      <c r="N270" s="180" t="s">
        <v>39</v>
      </c>
      <c r="O270" s="61"/>
      <c r="P270" s="166">
        <f>O270*H270</f>
        <v>0</v>
      </c>
      <c r="Q270" s="166">
        <v>1</v>
      </c>
      <c r="R270" s="166">
        <f>Q270*H270</f>
        <v>9.1999999999999998E-2</v>
      </c>
      <c r="S270" s="166">
        <v>0</v>
      </c>
      <c r="T270" s="167">
        <f>S270*H270</f>
        <v>0</v>
      </c>
      <c r="U270" s="32"/>
      <c r="V270" s="32"/>
      <c r="W270" s="32"/>
      <c r="X270" s="32"/>
      <c r="Y270" s="32"/>
      <c r="Z270" s="32"/>
      <c r="AA270" s="32"/>
      <c r="AB270" s="32"/>
      <c r="AC270" s="32"/>
      <c r="AD270" s="32"/>
      <c r="AE270" s="32"/>
      <c r="AR270" s="168" t="s">
        <v>247</v>
      </c>
      <c r="AT270" s="168" t="s">
        <v>226</v>
      </c>
      <c r="AU270" s="168" t="s">
        <v>86</v>
      </c>
      <c r="AY270" s="17" t="s">
        <v>189</v>
      </c>
      <c r="BE270" s="169">
        <f>IF(N270="základná",J270,0)</f>
        <v>0</v>
      </c>
      <c r="BF270" s="169">
        <f>IF(N270="znížená",J270,0)</f>
        <v>0</v>
      </c>
      <c r="BG270" s="169">
        <f>IF(N270="zákl. prenesená",J270,0)</f>
        <v>0</v>
      </c>
      <c r="BH270" s="169">
        <f>IF(N270="zníž. prenesená",J270,0)</f>
        <v>0</v>
      </c>
      <c r="BI270" s="169">
        <f>IF(N270="nulová",J270,0)</f>
        <v>0</v>
      </c>
      <c r="BJ270" s="17" t="s">
        <v>86</v>
      </c>
      <c r="BK270" s="169">
        <f>ROUND(I270*H270,2)</f>
        <v>0</v>
      </c>
      <c r="BL270" s="17" t="s">
        <v>214</v>
      </c>
      <c r="BM270" s="168" t="s">
        <v>2139</v>
      </c>
    </row>
    <row r="271" spans="1:65" s="13" customFormat="1" ht="11.25">
      <c r="B271" s="187"/>
      <c r="D271" s="188" t="s">
        <v>683</v>
      </c>
      <c r="E271" s="189" t="s">
        <v>1</v>
      </c>
      <c r="F271" s="190" t="s">
        <v>2041</v>
      </c>
      <c r="H271" s="189" t="s">
        <v>1</v>
      </c>
      <c r="I271" s="191"/>
      <c r="L271" s="187"/>
      <c r="M271" s="192"/>
      <c r="N271" s="193"/>
      <c r="O271" s="193"/>
      <c r="P271" s="193"/>
      <c r="Q271" s="193"/>
      <c r="R271" s="193"/>
      <c r="S271" s="193"/>
      <c r="T271" s="194"/>
      <c r="AT271" s="189" t="s">
        <v>683</v>
      </c>
      <c r="AU271" s="189" t="s">
        <v>86</v>
      </c>
      <c r="AV271" s="13" t="s">
        <v>80</v>
      </c>
      <c r="AW271" s="13" t="s">
        <v>29</v>
      </c>
      <c r="AX271" s="13" t="s">
        <v>73</v>
      </c>
      <c r="AY271" s="189" t="s">
        <v>189</v>
      </c>
    </row>
    <row r="272" spans="1:65" s="14" customFormat="1" ht="11.25">
      <c r="B272" s="195"/>
      <c r="D272" s="188" t="s">
        <v>683</v>
      </c>
      <c r="E272" s="196" t="s">
        <v>1</v>
      </c>
      <c r="F272" s="197" t="s">
        <v>2140</v>
      </c>
      <c r="H272" s="198">
        <v>8.4000000000000005E-2</v>
      </c>
      <c r="I272" s="199"/>
      <c r="L272" s="195"/>
      <c r="M272" s="200"/>
      <c r="N272" s="201"/>
      <c r="O272" s="201"/>
      <c r="P272" s="201"/>
      <c r="Q272" s="201"/>
      <c r="R272" s="201"/>
      <c r="S272" s="201"/>
      <c r="T272" s="202"/>
      <c r="AT272" s="196" t="s">
        <v>683</v>
      </c>
      <c r="AU272" s="196" t="s">
        <v>86</v>
      </c>
      <c r="AV272" s="14" t="s">
        <v>86</v>
      </c>
      <c r="AW272" s="14" t="s">
        <v>29</v>
      </c>
      <c r="AX272" s="14" t="s">
        <v>80</v>
      </c>
      <c r="AY272" s="196" t="s">
        <v>189</v>
      </c>
    </row>
    <row r="273" spans="1:65" s="14" customFormat="1" ht="11.25">
      <c r="B273" s="195"/>
      <c r="D273" s="188" t="s">
        <v>683</v>
      </c>
      <c r="F273" s="197" t="s">
        <v>2141</v>
      </c>
      <c r="H273" s="198">
        <v>9.1999999999999998E-2</v>
      </c>
      <c r="I273" s="199"/>
      <c r="L273" s="195"/>
      <c r="M273" s="200"/>
      <c r="N273" s="201"/>
      <c r="O273" s="201"/>
      <c r="P273" s="201"/>
      <c r="Q273" s="201"/>
      <c r="R273" s="201"/>
      <c r="S273" s="201"/>
      <c r="T273" s="202"/>
      <c r="AT273" s="196" t="s">
        <v>683</v>
      </c>
      <c r="AU273" s="196" t="s">
        <v>86</v>
      </c>
      <c r="AV273" s="14" t="s">
        <v>86</v>
      </c>
      <c r="AW273" s="14" t="s">
        <v>3</v>
      </c>
      <c r="AX273" s="14" t="s">
        <v>80</v>
      </c>
      <c r="AY273" s="196" t="s">
        <v>189</v>
      </c>
    </row>
    <row r="274" spans="1:65" s="2" customFormat="1" ht="24.2" customHeight="1">
      <c r="A274" s="32"/>
      <c r="B274" s="155"/>
      <c r="C274" s="156" t="s">
        <v>275</v>
      </c>
      <c r="D274" s="156" t="s">
        <v>191</v>
      </c>
      <c r="E274" s="157" t="s">
        <v>1422</v>
      </c>
      <c r="F274" s="158" t="s">
        <v>1423</v>
      </c>
      <c r="G274" s="159" t="s">
        <v>1204</v>
      </c>
      <c r="H274" s="160">
        <v>83.79</v>
      </c>
      <c r="I274" s="161"/>
      <c r="J274" s="162">
        <f>ROUND(I274*H274,2)</f>
        <v>0</v>
      </c>
      <c r="K274" s="163"/>
      <c r="L274" s="33"/>
      <c r="M274" s="164" t="s">
        <v>1</v>
      </c>
      <c r="N274" s="165" t="s">
        <v>39</v>
      </c>
      <c r="O274" s="61"/>
      <c r="P274" s="166">
        <f>O274*H274</f>
        <v>0</v>
      </c>
      <c r="Q274" s="166">
        <v>0</v>
      </c>
      <c r="R274" s="166">
        <f>Q274*H274</f>
        <v>0</v>
      </c>
      <c r="S274" s="166">
        <v>0</v>
      </c>
      <c r="T274" s="167">
        <f>S274*H274</f>
        <v>0</v>
      </c>
      <c r="U274" s="32"/>
      <c r="V274" s="32"/>
      <c r="W274" s="32"/>
      <c r="X274" s="32"/>
      <c r="Y274" s="32"/>
      <c r="Z274" s="32"/>
      <c r="AA274" s="32"/>
      <c r="AB274" s="32"/>
      <c r="AC274" s="32"/>
      <c r="AD274" s="32"/>
      <c r="AE274" s="32"/>
      <c r="AR274" s="168" t="s">
        <v>214</v>
      </c>
      <c r="AT274" s="168" t="s">
        <v>191</v>
      </c>
      <c r="AU274" s="168" t="s">
        <v>86</v>
      </c>
      <c r="AY274" s="17" t="s">
        <v>189</v>
      </c>
      <c r="BE274" s="169">
        <f>IF(N274="základná",J274,0)</f>
        <v>0</v>
      </c>
      <c r="BF274" s="169">
        <f>IF(N274="znížená",J274,0)</f>
        <v>0</v>
      </c>
      <c r="BG274" s="169">
        <f>IF(N274="zákl. prenesená",J274,0)</f>
        <v>0</v>
      </c>
      <c r="BH274" s="169">
        <f>IF(N274="zníž. prenesená",J274,0)</f>
        <v>0</v>
      </c>
      <c r="BI274" s="169">
        <f>IF(N274="nulová",J274,0)</f>
        <v>0</v>
      </c>
      <c r="BJ274" s="17" t="s">
        <v>86</v>
      </c>
      <c r="BK274" s="169">
        <f>ROUND(I274*H274,2)</f>
        <v>0</v>
      </c>
      <c r="BL274" s="17" t="s">
        <v>214</v>
      </c>
      <c r="BM274" s="168" t="s">
        <v>2142</v>
      </c>
    </row>
    <row r="275" spans="1:65" s="13" customFormat="1" ht="11.25">
      <c r="B275" s="187"/>
      <c r="D275" s="188" t="s">
        <v>683</v>
      </c>
      <c r="E275" s="189" t="s">
        <v>1</v>
      </c>
      <c r="F275" s="190" t="s">
        <v>2041</v>
      </c>
      <c r="H275" s="189" t="s">
        <v>1</v>
      </c>
      <c r="I275" s="191"/>
      <c r="L275" s="187"/>
      <c r="M275" s="192"/>
      <c r="N275" s="193"/>
      <c r="O275" s="193"/>
      <c r="P275" s="193"/>
      <c r="Q275" s="193"/>
      <c r="R275" s="193"/>
      <c r="S275" s="193"/>
      <c r="T275" s="194"/>
      <c r="AT275" s="189" t="s">
        <v>683</v>
      </c>
      <c r="AU275" s="189" t="s">
        <v>86</v>
      </c>
      <c r="AV275" s="13" t="s">
        <v>80</v>
      </c>
      <c r="AW275" s="13" t="s">
        <v>29</v>
      </c>
      <c r="AX275" s="13" t="s">
        <v>73</v>
      </c>
      <c r="AY275" s="189" t="s">
        <v>189</v>
      </c>
    </row>
    <row r="276" spans="1:65" s="14" customFormat="1" ht="11.25">
      <c r="B276" s="195"/>
      <c r="D276" s="188" t="s">
        <v>683</v>
      </c>
      <c r="E276" s="196" t="s">
        <v>1</v>
      </c>
      <c r="F276" s="197" t="s">
        <v>2138</v>
      </c>
      <c r="H276" s="198">
        <v>83.79</v>
      </c>
      <c r="I276" s="199"/>
      <c r="L276" s="195"/>
      <c r="M276" s="200"/>
      <c r="N276" s="201"/>
      <c r="O276" s="201"/>
      <c r="P276" s="201"/>
      <c r="Q276" s="201"/>
      <c r="R276" s="201"/>
      <c r="S276" s="201"/>
      <c r="T276" s="202"/>
      <c r="AT276" s="196" t="s">
        <v>683</v>
      </c>
      <c r="AU276" s="196" t="s">
        <v>86</v>
      </c>
      <c r="AV276" s="14" t="s">
        <v>86</v>
      </c>
      <c r="AW276" s="14" t="s">
        <v>29</v>
      </c>
      <c r="AX276" s="14" t="s">
        <v>80</v>
      </c>
      <c r="AY276" s="196" t="s">
        <v>189</v>
      </c>
    </row>
    <row r="277" spans="1:65" s="2" customFormat="1" ht="24.2" customHeight="1">
      <c r="A277" s="32"/>
      <c r="B277" s="155"/>
      <c r="C277" s="156" t="s">
        <v>366</v>
      </c>
      <c r="D277" s="156" t="s">
        <v>191</v>
      </c>
      <c r="E277" s="157" t="s">
        <v>1426</v>
      </c>
      <c r="F277" s="158" t="s">
        <v>1427</v>
      </c>
      <c r="G277" s="159" t="s">
        <v>218</v>
      </c>
      <c r="H277" s="160">
        <v>0.51900000000000002</v>
      </c>
      <c r="I277" s="161"/>
      <c r="J277" s="162">
        <f>ROUND(I277*H277,2)</f>
        <v>0</v>
      </c>
      <c r="K277" s="163"/>
      <c r="L277" s="33"/>
      <c r="M277" s="164" t="s">
        <v>1</v>
      </c>
      <c r="N277" s="165" t="s">
        <v>39</v>
      </c>
      <c r="O277" s="61"/>
      <c r="P277" s="166">
        <f>O277*H277</f>
        <v>0</v>
      </c>
      <c r="Q277" s="166">
        <v>0</v>
      </c>
      <c r="R277" s="166">
        <f>Q277*H277</f>
        <v>0</v>
      </c>
      <c r="S277" s="166">
        <v>0</v>
      </c>
      <c r="T277" s="167">
        <f>S277*H277</f>
        <v>0</v>
      </c>
      <c r="U277" s="32"/>
      <c r="V277" s="32"/>
      <c r="W277" s="32"/>
      <c r="X277" s="32"/>
      <c r="Y277" s="32"/>
      <c r="Z277" s="32"/>
      <c r="AA277" s="32"/>
      <c r="AB277" s="32"/>
      <c r="AC277" s="32"/>
      <c r="AD277" s="32"/>
      <c r="AE277" s="32"/>
      <c r="AR277" s="168" t="s">
        <v>214</v>
      </c>
      <c r="AT277" s="168" t="s">
        <v>191</v>
      </c>
      <c r="AU277" s="168" t="s">
        <v>86</v>
      </c>
      <c r="AY277" s="17" t="s">
        <v>189</v>
      </c>
      <c r="BE277" s="169">
        <f>IF(N277="základná",J277,0)</f>
        <v>0</v>
      </c>
      <c r="BF277" s="169">
        <f>IF(N277="znížená",J277,0)</f>
        <v>0</v>
      </c>
      <c r="BG277" s="169">
        <f>IF(N277="zákl. prenesená",J277,0)</f>
        <v>0</v>
      </c>
      <c r="BH277" s="169">
        <f>IF(N277="zníž. prenesená",J277,0)</f>
        <v>0</v>
      </c>
      <c r="BI277" s="169">
        <f>IF(N277="nulová",J277,0)</f>
        <v>0</v>
      </c>
      <c r="BJ277" s="17" t="s">
        <v>86</v>
      </c>
      <c r="BK277" s="169">
        <f>ROUND(I277*H277,2)</f>
        <v>0</v>
      </c>
      <c r="BL277" s="17" t="s">
        <v>214</v>
      </c>
      <c r="BM277" s="168" t="s">
        <v>2143</v>
      </c>
    </row>
    <row r="278" spans="1:65" s="12" customFormat="1" ht="22.9" customHeight="1">
      <c r="B278" s="142"/>
      <c r="D278" s="143" t="s">
        <v>72</v>
      </c>
      <c r="E278" s="153" t="s">
        <v>1890</v>
      </c>
      <c r="F278" s="153" t="s">
        <v>1891</v>
      </c>
      <c r="I278" s="145"/>
      <c r="J278" s="154">
        <f>BK278</f>
        <v>0</v>
      </c>
      <c r="L278" s="142"/>
      <c r="M278" s="147"/>
      <c r="N278" s="148"/>
      <c r="O278" s="148"/>
      <c r="P278" s="149">
        <f>SUM(P279:P282)</f>
        <v>0</v>
      </c>
      <c r="Q278" s="148"/>
      <c r="R278" s="149">
        <f>SUM(R279:R282)</f>
        <v>0.67319999999999991</v>
      </c>
      <c r="S278" s="148"/>
      <c r="T278" s="150">
        <f>SUM(T279:T282)</f>
        <v>0</v>
      </c>
      <c r="AR278" s="143" t="s">
        <v>86</v>
      </c>
      <c r="AT278" s="151" t="s">
        <v>72</v>
      </c>
      <c r="AU278" s="151" t="s">
        <v>80</v>
      </c>
      <c r="AY278" s="143" t="s">
        <v>189</v>
      </c>
      <c r="BK278" s="152">
        <f>SUM(BK279:BK282)</f>
        <v>0</v>
      </c>
    </row>
    <row r="279" spans="1:65" s="2" customFormat="1" ht="24.2" customHeight="1">
      <c r="A279" s="32"/>
      <c r="B279" s="155"/>
      <c r="C279" s="156" t="s">
        <v>279</v>
      </c>
      <c r="D279" s="156" t="s">
        <v>191</v>
      </c>
      <c r="E279" s="157" t="s">
        <v>2144</v>
      </c>
      <c r="F279" s="158" t="s">
        <v>2145</v>
      </c>
      <c r="G279" s="159" t="s">
        <v>373</v>
      </c>
      <c r="H279" s="160">
        <v>74.8</v>
      </c>
      <c r="I279" s="161"/>
      <c r="J279" s="162">
        <f>ROUND(I279*H279,2)</f>
        <v>0</v>
      </c>
      <c r="K279" s="163"/>
      <c r="L279" s="33"/>
      <c r="M279" s="164" t="s">
        <v>1</v>
      </c>
      <c r="N279" s="165" t="s">
        <v>39</v>
      </c>
      <c r="O279" s="61"/>
      <c r="P279" s="166">
        <f>O279*H279</f>
        <v>0</v>
      </c>
      <c r="Q279" s="166">
        <v>8.9999999999999993E-3</v>
      </c>
      <c r="R279" s="166">
        <f>Q279*H279</f>
        <v>0.67319999999999991</v>
      </c>
      <c r="S279" s="166">
        <v>0</v>
      </c>
      <c r="T279" s="167">
        <f>S279*H279</f>
        <v>0</v>
      </c>
      <c r="U279" s="32"/>
      <c r="V279" s="32"/>
      <c r="W279" s="32"/>
      <c r="X279" s="32"/>
      <c r="Y279" s="32"/>
      <c r="Z279" s="32"/>
      <c r="AA279" s="32"/>
      <c r="AB279" s="32"/>
      <c r="AC279" s="32"/>
      <c r="AD279" s="32"/>
      <c r="AE279" s="32"/>
      <c r="AR279" s="168" t="s">
        <v>214</v>
      </c>
      <c r="AT279" s="168" t="s">
        <v>191</v>
      </c>
      <c r="AU279" s="168" t="s">
        <v>86</v>
      </c>
      <c r="AY279" s="17" t="s">
        <v>189</v>
      </c>
      <c r="BE279" s="169">
        <f>IF(N279="základná",J279,0)</f>
        <v>0</v>
      </c>
      <c r="BF279" s="169">
        <f>IF(N279="znížená",J279,0)</f>
        <v>0</v>
      </c>
      <c r="BG279" s="169">
        <f>IF(N279="zákl. prenesená",J279,0)</f>
        <v>0</v>
      </c>
      <c r="BH279" s="169">
        <f>IF(N279="zníž. prenesená",J279,0)</f>
        <v>0</v>
      </c>
      <c r="BI279" s="169">
        <f>IF(N279="nulová",J279,0)</f>
        <v>0</v>
      </c>
      <c r="BJ279" s="17" t="s">
        <v>86</v>
      </c>
      <c r="BK279" s="169">
        <f>ROUND(I279*H279,2)</f>
        <v>0</v>
      </c>
      <c r="BL279" s="17" t="s">
        <v>214</v>
      </c>
      <c r="BM279" s="168" t="s">
        <v>2146</v>
      </c>
    </row>
    <row r="280" spans="1:65" s="13" customFormat="1" ht="11.25">
      <c r="B280" s="187"/>
      <c r="D280" s="188" t="s">
        <v>683</v>
      </c>
      <c r="E280" s="189" t="s">
        <v>1</v>
      </c>
      <c r="F280" s="190" t="s">
        <v>854</v>
      </c>
      <c r="H280" s="189" t="s">
        <v>1</v>
      </c>
      <c r="I280" s="191"/>
      <c r="L280" s="187"/>
      <c r="M280" s="192"/>
      <c r="N280" s="193"/>
      <c r="O280" s="193"/>
      <c r="P280" s="193"/>
      <c r="Q280" s="193"/>
      <c r="R280" s="193"/>
      <c r="S280" s="193"/>
      <c r="T280" s="194"/>
      <c r="AT280" s="189" t="s">
        <v>683</v>
      </c>
      <c r="AU280" s="189" t="s">
        <v>86</v>
      </c>
      <c r="AV280" s="13" t="s">
        <v>80</v>
      </c>
      <c r="AW280" s="13" t="s">
        <v>29</v>
      </c>
      <c r="AX280" s="13" t="s">
        <v>73</v>
      </c>
      <c r="AY280" s="189" t="s">
        <v>189</v>
      </c>
    </row>
    <row r="281" spans="1:65" s="14" customFormat="1" ht="11.25">
      <c r="B281" s="195"/>
      <c r="D281" s="188" t="s">
        <v>683</v>
      </c>
      <c r="E281" s="196" t="s">
        <v>1</v>
      </c>
      <c r="F281" s="197" t="s">
        <v>879</v>
      </c>
      <c r="H281" s="198">
        <v>74.8</v>
      </c>
      <c r="I281" s="199"/>
      <c r="L281" s="195"/>
      <c r="M281" s="200"/>
      <c r="N281" s="201"/>
      <c r="O281" s="201"/>
      <c r="P281" s="201"/>
      <c r="Q281" s="201"/>
      <c r="R281" s="201"/>
      <c r="S281" s="201"/>
      <c r="T281" s="202"/>
      <c r="AT281" s="196" t="s">
        <v>683</v>
      </c>
      <c r="AU281" s="196" t="s">
        <v>86</v>
      </c>
      <c r="AV281" s="14" t="s">
        <v>86</v>
      </c>
      <c r="AW281" s="14" t="s">
        <v>29</v>
      </c>
      <c r="AX281" s="14" t="s">
        <v>80</v>
      </c>
      <c r="AY281" s="196" t="s">
        <v>189</v>
      </c>
    </row>
    <row r="282" spans="1:65" s="2" customFormat="1" ht="24.2" customHeight="1">
      <c r="A282" s="32"/>
      <c r="B282" s="155"/>
      <c r="C282" s="156" t="s">
        <v>375</v>
      </c>
      <c r="D282" s="156" t="s">
        <v>191</v>
      </c>
      <c r="E282" s="157" t="s">
        <v>1948</v>
      </c>
      <c r="F282" s="158" t="s">
        <v>1949</v>
      </c>
      <c r="G282" s="159" t="s">
        <v>218</v>
      </c>
      <c r="H282" s="160">
        <v>0.67300000000000004</v>
      </c>
      <c r="I282" s="161"/>
      <c r="J282" s="162">
        <f>ROUND(I282*H282,2)</f>
        <v>0</v>
      </c>
      <c r="K282" s="163"/>
      <c r="L282" s="33"/>
      <c r="M282" s="164" t="s">
        <v>1</v>
      </c>
      <c r="N282" s="165" t="s">
        <v>39</v>
      </c>
      <c r="O282" s="61"/>
      <c r="P282" s="166">
        <f>O282*H282</f>
        <v>0</v>
      </c>
      <c r="Q282" s="166">
        <v>0</v>
      </c>
      <c r="R282" s="166">
        <f>Q282*H282</f>
        <v>0</v>
      </c>
      <c r="S282" s="166">
        <v>0</v>
      </c>
      <c r="T282" s="167">
        <f>S282*H282</f>
        <v>0</v>
      </c>
      <c r="U282" s="32"/>
      <c r="V282" s="32"/>
      <c r="W282" s="32"/>
      <c r="X282" s="32"/>
      <c r="Y282" s="32"/>
      <c r="Z282" s="32"/>
      <c r="AA282" s="32"/>
      <c r="AB282" s="32"/>
      <c r="AC282" s="32"/>
      <c r="AD282" s="32"/>
      <c r="AE282" s="32"/>
      <c r="AR282" s="168" t="s">
        <v>214</v>
      </c>
      <c r="AT282" s="168" t="s">
        <v>191</v>
      </c>
      <c r="AU282" s="168" t="s">
        <v>86</v>
      </c>
      <c r="AY282" s="17" t="s">
        <v>189</v>
      </c>
      <c r="BE282" s="169">
        <f>IF(N282="základná",J282,0)</f>
        <v>0</v>
      </c>
      <c r="BF282" s="169">
        <f>IF(N282="znížená",J282,0)</f>
        <v>0</v>
      </c>
      <c r="BG282" s="169">
        <f>IF(N282="zákl. prenesená",J282,0)</f>
        <v>0</v>
      </c>
      <c r="BH282" s="169">
        <f>IF(N282="zníž. prenesená",J282,0)</f>
        <v>0</v>
      </c>
      <c r="BI282" s="169">
        <f>IF(N282="nulová",J282,0)</f>
        <v>0</v>
      </c>
      <c r="BJ282" s="17" t="s">
        <v>86</v>
      </c>
      <c r="BK282" s="169">
        <f>ROUND(I282*H282,2)</f>
        <v>0</v>
      </c>
      <c r="BL282" s="17" t="s">
        <v>214</v>
      </c>
      <c r="BM282" s="168" t="s">
        <v>2147</v>
      </c>
    </row>
    <row r="283" spans="1:65" s="12" customFormat="1" ht="22.9" customHeight="1">
      <c r="B283" s="142"/>
      <c r="D283" s="143" t="s">
        <v>72</v>
      </c>
      <c r="E283" s="153" t="s">
        <v>647</v>
      </c>
      <c r="F283" s="153" t="s">
        <v>648</v>
      </c>
      <c r="I283" s="145"/>
      <c r="J283" s="154">
        <f>BK283</f>
        <v>0</v>
      </c>
      <c r="L283" s="142"/>
      <c r="M283" s="147"/>
      <c r="N283" s="148"/>
      <c r="O283" s="148"/>
      <c r="P283" s="149">
        <f>SUM(P284:P291)</f>
        <v>0</v>
      </c>
      <c r="Q283" s="148"/>
      <c r="R283" s="149">
        <f>SUM(R284:R291)</f>
        <v>1.0238560000000001E-2</v>
      </c>
      <c r="S283" s="148"/>
      <c r="T283" s="150">
        <f>SUM(T284:T291)</f>
        <v>0</v>
      </c>
      <c r="AR283" s="143" t="s">
        <v>86</v>
      </c>
      <c r="AT283" s="151" t="s">
        <v>72</v>
      </c>
      <c r="AU283" s="151" t="s">
        <v>80</v>
      </c>
      <c r="AY283" s="143" t="s">
        <v>189</v>
      </c>
      <c r="BK283" s="152">
        <f>SUM(BK284:BK291)</f>
        <v>0</v>
      </c>
    </row>
    <row r="284" spans="1:65" s="2" customFormat="1" ht="21.75" customHeight="1">
      <c r="A284" s="32"/>
      <c r="B284" s="155"/>
      <c r="C284" s="156" t="s">
        <v>282</v>
      </c>
      <c r="D284" s="156" t="s">
        <v>191</v>
      </c>
      <c r="E284" s="157" t="s">
        <v>2148</v>
      </c>
      <c r="F284" s="158" t="s">
        <v>2149</v>
      </c>
      <c r="G284" s="159" t="s">
        <v>373</v>
      </c>
      <c r="H284" s="160">
        <v>14.24</v>
      </c>
      <c r="I284" s="161"/>
      <c r="J284" s="162">
        <f>ROUND(I284*H284,2)</f>
        <v>0</v>
      </c>
      <c r="K284" s="163"/>
      <c r="L284" s="33"/>
      <c r="M284" s="164" t="s">
        <v>1</v>
      </c>
      <c r="N284" s="165" t="s">
        <v>39</v>
      </c>
      <c r="O284" s="61"/>
      <c r="P284" s="166">
        <f>O284*H284</f>
        <v>0</v>
      </c>
      <c r="Q284" s="166">
        <v>5.2999999999999998E-4</v>
      </c>
      <c r="R284" s="166">
        <f>Q284*H284</f>
        <v>7.5471999999999996E-3</v>
      </c>
      <c r="S284" s="166">
        <v>0</v>
      </c>
      <c r="T284" s="167">
        <f>S284*H284</f>
        <v>0</v>
      </c>
      <c r="U284" s="32"/>
      <c r="V284" s="32"/>
      <c r="W284" s="32"/>
      <c r="X284" s="32"/>
      <c r="Y284" s="32"/>
      <c r="Z284" s="32"/>
      <c r="AA284" s="32"/>
      <c r="AB284" s="32"/>
      <c r="AC284" s="32"/>
      <c r="AD284" s="32"/>
      <c r="AE284" s="32"/>
      <c r="AR284" s="168" t="s">
        <v>214</v>
      </c>
      <c r="AT284" s="168" t="s">
        <v>191</v>
      </c>
      <c r="AU284" s="168" t="s">
        <v>86</v>
      </c>
      <c r="AY284" s="17" t="s">
        <v>189</v>
      </c>
      <c r="BE284" s="169">
        <f>IF(N284="základná",J284,0)</f>
        <v>0</v>
      </c>
      <c r="BF284" s="169">
        <f>IF(N284="znížená",J284,0)</f>
        <v>0</v>
      </c>
      <c r="BG284" s="169">
        <f>IF(N284="zákl. prenesená",J284,0)</f>
        <v>0</v>
      </c>
      <c r="BH284" s="169">
        <f>IF(N284="zníž. prenesená",J284,0)</f>
        <v>0</v>
      </c>
      <c r="BI284" s="169">
        <f>IF(N284="nulová",J284,0)</f>
        <v>0</v>
      </c>
      <c r="BJ284" s="17" t="s">
        <v>86</v>
      </c>
      <c r="BK284" s="169">
        <f>ROUND(I284*H284,2)</f>
        <v>0</v>
      </c>
      <c r="BL284" s="17" t="s">
        <v>214</v>
      </c>
      <c r="BM284" s="168" t="s">
        <v>2150</v>
      </c>
    </row>
    <row r="285" spans="1:65" s="13" customFormat="1" ht="11.25">
      <c r="B285" s="187"/>
      <c r="D285" s="188" t="s">
        <v>683</v>
      </c>
      <c r="E285" s="189" t="s">
        <v>1</v>
      </c>
      <c r="F285" s="190" t="s">
        <v>2041</v>
      </c>
      <c r="H285" s="189" t="s">
        <v>1</v>
      </c>
      <c r="I285" s="191"/>
      <c r="L285" s="187"/>
      <c r="M285" s="192"/>
      <c r="N285" s="193"/>
      <c r="O285" s="193"/>
      <c r="P285" s="193"/>
      <c r="Q285" s="193"/>
      <c r="R285" s="193"/>
      <c r="S285" s="193"/>
      <c r="T285" s="194"/>
      <c r="AT285" s="189" t="s">
        <v>683</v>
      </c>
      <c r="AU285" s="189" t="s">
        <v>86</v>
      </c>
      <c r="AV285" s="13" t="s">
        <v>80</v>
      </c>
      <c r="AW285" s="13" t="s">
        <v>29</v>
      </c>
      <c r="AX285" s="13" t="s">
        <v>73</v>
      </c>
      <c r="AY285" s="189" t="s">
        <v>189</v>
      </c>
    </row>
    <row r="286" spans="1:65" s="14" customFormat="1" ht="11.25">
      <c r="B286" s="195"/>
      <c r="D286" s="188" t="s">
        <v>683</v>
      </c>
      <c r="E286" s="196" t="s">
        <v>1</v>
      </c>
      <c r="F286" s="197" t="s">
        <v>2151</v>
      </c>
      <c r="H286" s="198">
        <v>12.945</v>
      </c>
      <c r="I286" s="199"/>
      <c r="L286" s="195"/>
      <c r="M286" s="200"/>
      <c r="N286" s="201"/>
      <c r="O286" s="201"/>
      <c r="P286" s="201"/>
      <c r="Q286" s="201"/>
      <c r="R286" s="201"/>
      <c r="S286" s="201"/>
      <c r="T286" s="202"/>
      <c r="AT286" s="196" t="s">
        <v>683</v>
      </c>
      <c r="AU286" s="196" t="s">
        <v>86</v>
      </c>
      <c r="AV286" s="14" t="s">
        <v>86</v>
      </c>
      <c r="AW286" s="14" t="s">
        <v>29</v>
      </c>
      <c r="AX286" s="14" t="s">
        <v>80</v>
      </c>
      <c r="AY286" s="196" t="s">
        <v>189</v>
      </c>
    </row>
    <row r="287" spans="1:65" s="14" customFormat="1" ht="11.25">
      <c r="B287" s="195"/>
      <c r="D287" s="188" t="s">
        <v>683</v>
      </c>
      <c r="F287" s="197" t="s">
        <v>2152</v>
      </c>
      <c r="H287" s="198">
        <v>14.24</v>
      </c>
      <c r="I287" s="199"/>
      <c r="L287" s="195"/>
      <c r="M287" s="200"/>
      <c r="N287" s="201"/>
      <c r="O287" s="201"/>
      <c r="P287" s="201"/>
      <c r="Q287" s="201"/>
      <c r="R287" s="201"/>
      <c r="S287" s="201"/>
      <c r="T287" s="202"/>
      <c r="AT287" s="196" t="s">
        <v>683</v>
      </c>
      <c r="AU287" s="196" t="s">
        <v>86</v>
      </c>
      <c r="AV287" s="14" t="s">
        <v>86</v>
      </c>
      <c r="AW287" s="14" t="s">
        <v>3</v>
      </c>
      <c r="AX287" s="14" t="s">
        <v>80</v>
      </c>
      <c r="AY287" s="196" t="s">
        <v>189</v>
      </c>
    </row>
    <row r="288" spans="1:65" s="2" customFormat="1" ht="24.2" customHeight="1">
      <c r="A288" s="32"/>
      <c r="B288" s="155"/>
      <c r="C288" s="156" t="s">
        <v>384</v>
      </c>
      <c r="D288" s="156" t="s">
        <v>191</v>
      </c>
      <c r="E288" s="157" t="s">
        <v>2153</v>
      </c>
      <c r="F288" s="158" t="s">
        <v>2154</v>
      </c>
      <c r="G288" s="159" t="s">
        <v>373</v>
      </c>
      <c r="H288" s="160">
        <v>14.24</v>
      </c>
      <c r="I288" s="161"/>
      <c r="J288" s="162">
        <f>ROUND(I288*H288,2)</f>
        <v>0</v>
      </c>
      <c r="K288" s="163"/>
      <c r="L288" s="33"/>
      <c r="M288" s="164" t="s">
        <v>1</v>
      </c>
      <c r="N288" s="165" t="s">
        <v>39</v>
      </c>
      <c r="O288" s="61"/>
      <c r="P288" s="166">
        <f>O288*H288</f>
        <v>0</v>
      </c>
      <c r="Q288" s="166">
        <v>1.8900000000000001E-4</v>
      </c>
      <c r="R288" s="166">
        <f>Q288*H288</f>
        <v>2.6913600000000003E-3</v>
      </c>
      <c r="S288" s="166">
        <v>0</v>
      </c>
      <c r="T288" s="167">
        <f>S288*H288</f>
        <v>0</v>
      </c>
      <c r="U288" s="32"/>
      <c r="V288" s="32"/>
      <c r="W288" s="32"/>
      <c r="X288" s="32"/>
      <c r="Y288" s="32"/>
      <c r="Z288" s="32"/>
      <c r="AA288" s="32"/>
      <c r="AB288" s="32"/>
      <c r="AC288" s="32"/>
      <c r="AD288" s="32"/>
      <c r="AE288" s="32"/>
      <c r="AR288" s="168" t="s">
        <v>214</v>
      </c>
      <c r="AT288" s="168" t="s">
        <v>191</v>
      </c>
      <c r="AU288" s="168" t="s">
        <v>86</v>
      </c>
      <c r="AY288" s="17" t="s">
        <v>189</v>
      </c>
      <c r="BE288" s="169">
        <f>IF(N288="základná",J288,0)</f>
        <v>0</v>
      </c>
      <c r="BF288" s="169">
        <f>IF(N288="znížená",J288,0)</f>
        <v>0</v>
      </c>
      <c r="BG288" s="169">
        <f>IF(N288="zákl. prenesená",J288,0)</f>
        <v>0</v>
      </c>
      <c r="BH288" s="169">
        <f>IF(N288="zníž. prenesená",J288,0)</f>
        <v>0</v>
      </c>
      <c r="BI288" s="169">
        <f>IF(N288="nulová",J288,0)</f>
        <v>0</v>
      </c>
      <c r="BJ288" s="17" t="s">
        <v>86</v>
      </c>
      <c r="BK288" s="169">
        <f>ROUND(I288*H288,2)</f>
        <v>0</v>
      </c>
      <c r="BL288" s="17" t="s">
        <v>214</v>
      </c>
      <c r="BM288" s="168" t="s">
        <v>2155</v>
      </c>
    </row>
    <row r="289" spans="1:65" s="13" customFormat="1" ht="11.25">
      <c r="B289" s="187"/>
      <c r="D289" s="188" t="s">
        <v>683</v>
      </c>
      <c r="E289" s="189" t="s">
        <v>1</v>
      </c>
      <c r="F289" s="190" t="s">
        <v>2041</v>
      </c>
      <c r="H289" s="189" t="s">
        <v>1</v>
      </c>
      <c r="I289" s="191"/>
      <c r="L289" s="187"/>
      <c r="M289" s="192"/>
      <c r="N289" s="193"/>
      <c r="O289" s="193"/>
      <c r="P289" s="193"/>
      <c r="Q289" s="193"/>
      <c r="R289" s="193"/>
      <c r="S289" s="193"/>
      <c r="T289" s="194"/>
      <c r="AT289" s="189" t="s">
        <v>683</v>
      </c>
      <c r="AU289" s="189" t="s">
        <v>86</v>
      </c>
      <c r="AV289" s="13" t="s">
        <v>80</v>
      </c>
      <c r="AW289" s="13" t="s">
        <v>29</v>
      </c>
      <c r="AX289" s="13" t="s">
        <v>73</v>
      </c>
      <c r="AY289" s="189" t="s">
        <v>189</v>
      </c>
    </row>
    <row r="290" spans="1:65" s="14" customFormat="1" ht="11.25">
      <c r="B290" s="195"/>
      <c r="D290" s="188" t="s">
        <v>683</v>
      </c>
      <c r="E290" s="196" t="s">
        <v>1</v>
      </c>
      <c r="F290" s="197" t="s">
        <v>2151</v>
      </c>
      <c r="H290" s="198">
        <v>12.945</v>
      </c>
      <c r="I290" s="199"/>
      <c r="L290" s="195"/>
      <c r="M290" s="200"/>
      <c r="N290" s="201"/>
      <c r="O290" s="201"/>
      <c r="P290" s="201"/>
      <c r="Q290" s="201"/>
      <c r="R290" s="201"/>
      <c r="S290" s="201"/>
      <c r="T290" s="202"/>
      <c r="AT290" s="196" t="s">
        <v>683</v>
      </c>
      <c r="AU290" s="196" t="s">
        <v>86</v>
      </c>
      <c r="AV290" s="14" t="s">
        <v>86</v>
      </c>
      <c r="AW290" s="14" t="s">
        <v>29</v>
      </c>
      <c r="AX290" s="14" t="s">
        <v>80</v>
      </c>
      <c r="AY290" s="196" t="s">
        <v>189</v>
      </c>
    </row>
    <row r="291" spans="1:65" s="14" customFormat="1" ht="11.25">
      <c r="B291" s="195"/>
      <c r="D291" s="188" t="s">
        <v>683</v>
      </c>
      <c r="F291" s="197" t="s">
        <v>2152</v>
      </c>
      <c r="H291" s="198">
        <v>14.24</v>
      </c>
      <c r="I291" s="199"/>
      <c r="L291" s="195"/>
      <c r="M291" s="200"/>
      <c r="N291" s="201"/>
      <c r="O291" s="201"/>
      <c r="P291" s="201"/>
      <c r="Q291" s="201"/>
      <c r="R291" s="201"/>
      <c r="S291" s="201"/>
      <c r="T291" s="202"/>
      <c r="AT291" s="196" t="s">
        <v>683</v>
      </c>
      <c r="AU291" s="196" t="s">
        <v>86</v>
      </c>
      <c r="AV291" s="14" t="s">
        <v>86</v>
      </c>
      <c r="AW291" s="14" t="s">
        <v>3</v>
      </c>
      <c r="AX291" s="14" t="s">
        <v>80</v>
      </c>
      <c r="AY291" s="196" t="s">
        <v>189</v>
      </c>
    </row>
    <row r="292" spans="1:65" s="12" customFormat="1" ht="25.9" customHeight="1">
      <c r="B292" s="142"/>
      <c r="D292" s="143" t="s">
        <v>72</v>
      </c>
      <c r="E292" s="144" t="s">
        <v>458</v>
      </c>
      <c r="F292" s="144" t="s">
        <v>459</v>
      </c>
      <c r="I292" s="145"/>
      <c r="J292" s="146">
        <f>BK292</f>
        <v>0</v>
      </c>
      <c r="L292" s="142"/>
      <c r="M292" s="147"/>
      <c r="N292" s="148"/>
      <c r="O292" s="148"/>
      <c r="P292" s="149">
        <f>SUM(P293:P296)</f>
        <v>0</v>
      </c>
      <c r="Q292" s="148"/>
      <c r="R292" s="149">
        <f>SUM(R293:R296)</f>
        <v>0.12791999999999998</v>
      </c>
      <c r="S292" s="148"/>
      <c r="T292" s="150">
        <f>SUM(T293:T296)</f>
        <v>0</v>
      </c>
      <c r="AR292" s="143" t="s">
        <v>130</v>
      </c>
      <c r="AT292" s="151" t="s">
        <v>72</v>
      </c>
      <c r="AU292" s="151" t="s">
        <v>73</v>
      </c>
      <c r="AY292" s="143" t="s">
        <v>189</v>
      </c>
      <c r="BK292" s="152">
        <f>SUM(BK293:BK296)</f>
        <v>0</v>
      </c>
    </row>
    <row r="293" spans="1:65" s="2" customFormat="1" ht="37.9" customHeight="1">
      <c r="A293" s="32"/>
      <c r="B293" s="155"/>
      <c r="C293" s="156" t="s">
        <v>286</v>
      </c>
      <c r="D293" s="156" t="s">
        <v>191</v>
      </c>
      <c r="E293" s="157" t="s">
        <v>2156</v>
      </c>
      <c r="F293" s="158" t="s">
        <v>2157</v>
      </c>
      <c r="G293" s="159" t="s">
        <v>463</v>
      </c>
      <c r="H293" s="160">
        <v>2</v>
      </c>
      <c r="I293" s="161"/>
      <c r="J293" s="162">
        <f>ROUND(I293*H293,2)</f>
        <v>0</v>
      </c>
      <c r="K293" s="163"/>
      <c r="L293" s="33"/>
      <c r="M293" s="164" t="s">
        <v>1</v>
      </c>
      <c r="N293" s="165" t="s">
        <v>39</v>
      </c>
      <c r="O293" s="61"/>
      <c r="P293" s="166">
        <f>O293*H293</f>
        <v>0</v>
      </c>
      <c r="Q293" s="166">
        <v>0</v>
      </c>
      <c r="R293" s="166">
        <f>Q293*H293</f>
        <v>0</v>
      </c>
      <c r="S293" s="166">
        <v>0</v>
      </c>
      <c r="T293" s="167">
        <f>S293*H293</f>
        <v>0</v>
      </c>
      <c r="U293" s="32"/>
      <c r="V293" s="32"/>
      <c r="W293" s="32"/>
      <c r="X293" s="32"/>
      <c r="Y293" s="32"/>
      <c r="Z293" s="32"/>
      <c r="AA293" s="32"/>
      <c r="AB293" s="32"/>
      <c r="AC293" s="32"/>
      <c r="AD293" s="32"/>
      <c r="AE293" s="32"/>
      <c r="AR293" s="168" t="s">
        <v>2158</v>
      </c>
      <c r="AT293" s="168" t="s">
        <v>191</v>
      </c>
      <c r="AU293" s="168" t="s">
        <v>80</v>
      </c>
      <c r="AY293" s="17" t="s">
        <v>189</v>
      </c>
      <c r="BE293" s="169">
        <f>IF(N293="základná",J293,0)</f>
        <v>0</v>
      </c>
      <c r="BF293" s="169">
        <f>IF(N293="znížená",J293,0)</f>
        <v>0</v>
      </c>
      <c r="BG293" s="169">
        <f>IF(N293="zákl. prenesená",J293,0)</f>
        <v>0</v>
      </c>
      <c r="BH293" s="169">
        <f>IF(N293="zníž. prenesená",J293,0)</f>
        <v>0</v>
      </c>
      <c r="BI293" s="169">
        <f>IF(N293="nulová",J293,0)</f>
        <v>0</v>
      </c>
      <c r="BJ293" s="17" t="s">
        <v>86</v>
      </c>
      <c r="BK293" s="169">
        <f>ROUND(I293*H293,2)</f>
        <v>0</v>
      </c>
      <c r="BL293" s="17" t="s">
        <v>2158</v>
      </c>
      <c r="BM293" s="168" t="s">
        <v>2159</v>
      </c>
    </row>
    <row r="294" spans="1:65" s="13" customFormat="1" ht="11.25">
      <c r="B294" s="187"/>
      <c r="D294" s="188" t="s">
        <v>683</v>
      </c>
      <c r="E294" s="189" t="s">
        <v>1</v>
      </c>
      <c r="F294" s="190" t="s">
        <v>2160</v>
      </c>
      <c r="H294" s="189" t="s">
        <v>1</v>
      </c>
      <c r="I294" s="191"/>
      <c r="L294" s="187"/>
      <c r="M294" s="192"/>
      <c r="N294" s="193"/>
      <c r="O294" s="193"/>
      <c r="P294" s="193"/>
      <c r="Q294" s="193"/>
      <c r="R294" s="193"/>
      <c r="S294" s="193"/>
      <c r="T294" s="194"/>
      <c r="AT294" s="189" t="s">
        <v>683</v>
      </c>
      <c r="AU294" s="189" t="s">
        <v>80</v>
      </c>
      <c r="AV294" s="13" t="s">
        <v>80</v>
      </c>
      <c r="AW294" s="13" t="s">
        <v>29</v>
      </c>
      <c r="AX294" s="13" t="s">
        <v>73</v>
      </c>
      <c r="AY294" s="189" t="s">
        <v>189</v>
      </c>
    </row>
    <row r="295" spans="1:65" s="14" customFormat="1" ht="11.25">
      <c r="B295" s="195"/>
      <c r="D295" s="188" t="s">
        <v>683</v>
      </c>
      <c r="E295" s="196" t="s">
        <v>1</v>
      </c>
      <c r="F295" s="197" t="s">
        <v>2161</v>
      </c>
      <c r="H295" s="198">
        <v>2</v>
      </c>
      <c r="I295" s="199"/>
      <c r="L295" s="195"/>
      <c r="M295" s="200"/>
      <c r="N295" s="201"/>
      <c r="O295" s="201"/>
      <c r="P295" s="201"/>
      <c r="Q295" s="201"/>
      <c r="R295" s="201"/>
      <c r="S295" s="201"/>
      <c r="T295" s="202"/>
      <c r="AT295" s="196" t="s">
        <v>683</v>
      </c>
      <c r="AU295" s="196" t="s">
        <v>80</v>
      </c>
      <c r="AV295" s="14" t="s">
        <v>86</v>
      </c>
      <c r="AW295" s="14" t="s">
        <v>29</v>
      </c>
      <c r="AX295" s="14" t="s">
        <v>80</v>
      </c>
      <c r="AY295" s="196" t="s">
        <v>189</v>
      </c>
    </row>
    <row r="296" spans="1:65" s="2" customFormat="1" ht="24.2" customHeight="1">
      <c r="A296" s="32"/>
      <c r="B296" s="155"/>
      <c r="C296" s="170" t="s">
        <v>391</v>
      </c>
      <c r="D296" s="170" t="s">
        <v>226</v>
      </c>
      <c r="E296" s="171" t="s">
        <v>2162</v>
      </c>
      <c r="F296" s="172" t="s">
        <v>2163</v>
      </c>
      <c r="G296" s="173" t="s">
        <v>238</v>
      </c>
      <c r="H296" s="174">
        <v>6</v>
      </c>
      <c r="I296" s="175"/>
      <c r="J296" s="176">
        <f>ROUND(I296*H296,2)</f>
        <v>0</v>
      </c>
      <c r="K296" s="177"/>
      <c r="L296" s="178"/>
      <c r="M296" s="217" t="s">
        <v>1</v>
      </c>
      <c r="N296" s="218" t="s">
        <v>39</v>
      </c>
      <c r="O296" s="183"/>
      <c r="P296" s="184">
        <f>O296*H296</f>
        <v>0</v>
      </c>
      <c r="Q296" s="184">
        <v>2.1319999999999999E-2</v>
      </c>
      <c r="R296" s="184">
        <f>Q296*H296</f>
        <v>0.12791999999999998</v>
      </c>
      <c r="S296" s="184">
        <v>0</v>
      </c>
      <c r="T296" s="185">
        <f>S296*H296</f>
        <v>0</v>
      </c>
      <c r="U296" s="32"/>
      <c r="V296" s="32"/>
      <c r="W296" s="32"/>
      <c r="X296" s="32"/>
      <c r="Y296" s="32"/>
      <c r="Z296" s="32"/>
      <c r="AA296" s="32"/>
      <c r="AB296" s="32"/>
      <c r="AC296" s="32"/>
      <c r="AD296" s="32"/>
      <c r="AE296" s="32"/>
      <c r="AR296" s="168" t="s">
        <v>201</v>
      </c>
      <c r="AT296" s="168" t="s">
        <v>226</v>
      </c>
      <c r="AU296" s="168" t="s">
        <v>80</v>
      </c>
      <c r="AY296" s="17" t="s">
        <v>189</v>
      </c>
      <c r="BE296" s="169">
        <f>IF(N296="základná",J296,0)</f>
        <v>0</v>
      </c>
      <c r="BF296" s="169">
        <f>IF(N296="znížená",J296,0)</f>
        <v>0</v>
      </c>
      <c r="BG296" s="169">
        <f>IF(N296="zákl. prenesená",J296,0)</f>
        <v>0</v>
      </c>
      <c r="BH296" s="169">
        <f>IF(N296="zníž. prenesená",J296,0)</f>
        <v>0</v>
      </c>
      <c r="BI296" s="169">
        <f>IF(N296="nulová",J296,0)</f>
        <v>0</v>
      </c>
      <c r="BJ296" s="17" t="s">
        <v>86</v>
      </c>
      <c r="BK296" s="169">
        <f>ROUND(I296*H296,2)</f>
        <v>0</v>
      </c>
      <c r="BL296" s="17" t="s">
        <v>130</v>
      </c>
      <c r="BM296" s="168" t="s">
        <v>2164</v>
      </c>
    </row>
    <row r="297" spans="1:65" s="2" customFormat="1" ht="6.95" customHeight="1">
      <c r="A297" s="32"/>
      <c r="B297" s="50"/>
      <c r="C297" s="51"/>
      <c r="D297" s="51"/>
      <c r="E297" s="51"/>
      <c r="F297" s="51"/>
      <c r="G297" s="51"/>
      <c r="H297" s="51"/>
      <c r="I297" s="51"/>
      <c r="J297" s="51"/>
      <c r="K297" s="51"/>
      <c r="L297" s="33"/>
      <c r="M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  <c r="AA297" s="32"/>
      <c r="AB297" s="32"/>
      <c r="AC297" s="32"/>
      <c r="AD297" s="32"/>
      <c r="AE297" s="32"/>
    </row>
  </sheetData>
  <autoFilter ref="C138:K296" xr:uid="{00000000-0009-0000-0000-00000B000000}"/>
  <mergeCells count="15">
    <mergeCell ref="E125:H125"/>
    <mergeCell ref="E129:H129"/>
    <mergeCell ref="E127:H127"/>
    <mergeCell ref="E131:H131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BM269"/>
  <sheetViews>
    <sheetView showGridLines="0" workbookViewId="0">
      <selection activeCell="F127" sqref="F127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65" t="s">
        <v>5</v>
      </c>
      <c r="M2" s="247"/>
      <c r="N2" s="247"/>
      <c r="O2" s="247"/>
      <c r="P2" s="247"/>
      <c r="Q2" s="247"/>
      <c r="R2" s="247"/>
      <c r="S2" s="247"/>
      <c r="T2" s="247"/>
      <c r="U2" s="247"/>
      <c r="V2" s="247"/>
      <c r="AT2" s="17" t="s">
        <v>121</v>
      </c>
    </row>
    <row r="3" spans="1:46" s="1" customFormat="1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73</v>
      </c>
    </row>
    <row r="4" spans="1:46" s="1" customFormat="1" ht="24.95" hidden="1" customHeight="1">
      <c r="B4" s="20"/>
      <c r="D4" s="21" t="s">
        <v>154</v>
      </c>
      <c r="L4" s="20"/>
      <c r="M4" s="101" t="s">
        <v>9</v>
      </c>
      <c r="AT4" s="17" t="s">
        <v>3</v>
      </c>
    </row>
    <row r="5" spans="1:46" s="1" customFormat="1" ht="6.95" hidden="1" customHeight="1">
      <c r="B5" s="20"/>
      <c r="L5" s="20"/>
    </row>
    <row r="6" spans="1:46" s="1" customFormat="1" ht="12" hidden="1" customHeight="1">
      <c r="B6" s="20"/>
      <c r="D6" s="27" t="s">
        <v>15</v>
      </c>
      <c r="L6" s="20"/>
    </row>
    <row r="7" spans="1:46" s="1" customFormat="1" ht="16.5" hidden="1" customHeight="1">
      <c r="B7" s="20"/>
      <c r="E7" s="266" t="str">
        <f>'Rekapitulácia stavby'!K6</f>
        <v>Prístavba materskej škôlky v meste Podolínec</v>
      </c>
      <c r="F7" s="267"/>
      <c r="G7" s="267"/>
      <c r="H7" s="267"/>
      <c r="L7" s="20"/>
    </row>
    <row r="8" spans="1:46" s="1" customFormat="1" ht="12" hidden="1" customHeight="1">
      <c r="B8" s="20"/>
      <c r="D8" s="27" t="s">
        <v>155</v>
      </c>
      <c r="L8" s="20"/>
    </row>
    <row r="9" spans="1:46" s="2" customFormat="1" ht="16.5" hidden="1" customHeight="1">
      <c r="A9" s="32"/>
      <c r="B9" s="33"/>
      <c r="C9" s="32"/>
      <c r="D9" s="32"/>
      <c r="E9" s="266" t="s">
        <v>790</v>
      </c>
      <c r="F9" s="268"/>
      <c r="G9" s="268"/>
      <c r="H9" s="268"/>
      <c r="I9" s="32"/>
      <c r="J9" s="32"/>
      <c r="K9" s="32"/>
      <c r="L9" s="45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hidden="1" customHeight="1">
      <c r="A10" s="32"/>
      <c r="B10" s="33"/>
      <c r="C10" s="32"/>
      <c r="D10" s="27" t="s">
        <v>157</v>
      </c>
      <c r="E10" s="32"/>
      <c r="F10" s="32"/>
      <c r="G10" s="32"/>
      <c r="H10" s="32"/>
      <c r="I10" s="32"/>
      <c r="J10" s="32"/>
      <c r="K10" s="32"/>
      <c r="L10" s="45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hidden="1" customHeight="1">
      <c r="A11" s="32"/>
      <c r="B11" s="33"/>
      <c r="C11" s="32"/>
      <c r="D11" s="32"/>
      <c r="E11" s="227" t="s">
        <v>2165</v>
      </c>
      <c r="F11" s="268"/>
      <c r="G11" s="268"/>
      <c r="H11" s="268"/>
      <c r="I11" s="32"/>
      <c r="J11" s="32"/>
      <c r="K11" s="32"/>
      <c r="L11" s="45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1.25" hidden="1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5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hidden="1" customHeight="1">
      <c r="A13" s="32"/>
      <c r="B13" s="33"/>
      <c r="C13" s="32"/>
      <c r="D13" s="27" t="s">
        <v>17</v>
      </c>
      <c r="E13" s="32"/>
      <c r="F13" s="25" t="s">
        <v>1</v>
      </c>
      <c r="G13" s="32"/>
      <c r="H13" s="32"/>
      <c r="I13" s="27" t="s">
        <v>18</v>
      </c>
      <c r="J13" s="25" t="s">
        <v>1</v>
      </c>
      <c r="K13" s="32"/>
      <c r="L13" s="45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hidden="1" customHeight="1">
      <c r="A14" s="32"/>
      <c r="B14" s="33"/>
      <c r="C14" s="32"/>
      <c r="D14" s="27" t="s">
        <v>19</v>
      </c>
      <c r="E14" s="32"/>
      <c r="F14" s="25" t="s">
        <v>20</v>
      </c>
      <c r="G14" s="32"/>
      <c r="H14" s="32"/>
      <c r="I14" s="27" t="s">
        <v>21</v>
      </c>
      <c r="J14" s="58" t="str">
        <f>'Rekapitulácia stavby'!AN8</f>
        <v>05_2022</v>
      </c>
      <c r="K14" s="32"/>
      <c r="L14" s="45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hidden="1" customHeight="1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5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hidden="1" customHeight="1">
      <c r="A16" s="32"/>
      <c r="B16" s="33"/>
      <c r="C16" s="32"/>
      <c r="D16" s="27" t="s">
        <v>22</v>
      </c>
      <c r="E16" s="32"/>
      <c r="F16" s="32"/>
      <c r="G16" s="32"/>
      <c r="H16" s="32"/>
      <c r="I16" s="27" t="s">
        <v>23</v>
      </c>
      <c r="J16" s="25" t="s">
        <v>1</v>
      </c>
      <c r="K16" s="32"/>
      <c r="L16" s="45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hidden="1" customHeight="1">
      <c r="A17" s="32"/>
      <c r="B17" s="33"/>
      <c r="C17" s="32"/>
      <c r="D17" s="32"/>
      <c r="E17" s="25" t="s">
        <v>24</v>
      </c>
      <c r="F17" s="32"/>
      <c r="G17" s="32"/>
      <c r="H17" s="32"/>
      <c r="I17" s="27" t="s">
        <v>25</v>
      </c>
      <c r="J17" s="25" t="s">
        <v>1</v>
      </c>
      <c r="K17" s="32"/>
      <c r="L17" s="45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6.95" hidden="1" customHeight="1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5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hidden="1" customHeight="1">
      <c r="A19" s="32"/>
      <c r="B19" s="33"/>
      <c r="C19" s="32"/>
      <c r="D19" s="27" t="s">
        <v>26</v>
      </c>
      <c r="E19" s="32"/>
      <c r="F19" s="32"/>
      <c r="G19" s="32"/>
      <c r="H19" s="32"/>
      <c r="I19" s="27" t="s">
        <v>23</v>
      </c>
      <c r="J19" s="28">
        <f>'Rekapitulácia stavby'!AN13</f>
        <v>0</v>
      </c>
      <c r="K19" s="32"/>
      <c r="L19" s="45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hidden="1" customHeight="1">
      <c r="A20" s="32"/>
      <c r="B20" s="33"/>
      <c r="C20" s="32"/>
      <c r="D20" s="32"/>
      <c r="E20" s="269">
        <f>'Rekapitulácia stavby'!E14</f>
        <v>0</v>
      </c>
      <c r="F20" s="246"/>
      <c r="G20" s="246"/>
      <c r="H20" s="246"/>
      <c r="I20" s="27" t="s">
        <v>25</v>
      </c>
      <c r="J20" s="28">
        <f>'Rekapitulácia stavby'!AN14</f>
        <v>0</v>
      </c>
      <c r="K20" s="32"/>
      <c r="L20" s="45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6.95" hidden="1" customHeight="1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5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hidden="1" customHeight="1">
      <c r="A22" s="32"/>
      <c r="B22" s="33"/>
      <c r="C22" s="32"/>
      <c r="D22" s="27" t="s">
        <v>27</v>
      </c>
      <c r="E22" s="32"/>
      <c r="F22" s="32"/>
      <c r="G22" s="32"/>
      <c r="H22" s="32"/>
      <c r="I22" s="27" t="s">
        <v>23</v>
      </c>
      <c r="J22" s="25" t="s">
        <v>1</v>
      </c>
      <c r="K22" s="32"/>
      <c r="L22" s="45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hidden="1" customHeight="1">
      <c r="A23" s="32"/>
      <c r="B23" s="33"/>
      <c r="C23" s="32"/>
      <c r="D23" s="32"/>
      <c r="E23" s="25" t="s">
        <v>28</v>
      </c>
      <c r="F23" s="32"/>
      <c r="G23" s="32"/>
      <c r="H23" s="32"/>
      <c r="I23" s="27" t="s">
        <v>25</v>
      </c>
      <c r="J23" s="25" t="s">
        <v>1</v>
      </c>
      <c r="K23" s="32"/>
      <c r="L23" s="45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6.95" hidden="1" customHeight="1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5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hidden="1" customHeight="1">
      <c r="A25" s="32"/>
      <c r="B25" s="33"/>
      <c r="C25" s="32"/>
      <c r="D25" s="27" t="s">
        <v>30</v>
      </c>
      <c r="E25" s="32"/>
      <c r="F25" s="32"/>
      <c r="G25" s="32"/>
      <c r="H25" s="32"/>
      <c r="I25" s="27" t="s">
        <v>23</v>
      </c>
      <c r="J25" s="25" t="str">
        <f>IF('Rekapitulácia stavby'!AN19="","",'Rekapitulácia stavby'!AN19)</f>
        <v/>
      </c>
      <c r="K25" s="32"/>
      <c r="L25" s="45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hidden="1" customHeight="1">
      <c r="A26" s="32"/>
      <c r="B26" s="33"/>
      <c r="C26" s="32"/>
      <c r="D26" s="32"/>
      <c r="E26" s="25" t="str">
        <f>IF('Rekapitulácia stavby'!E20="","",'Rekapitulácia stavby'!E20)</f>
        <v xml:space="preserve"> </v>
      </c>
      <c r="F26" s="32"/>
      <c r="G26" s="32"/>
      <c r="H26" s="32"/>
      <c r="I26" s="27" t="s">
        <v>25</v>
      </c>
      <c r="J26" s="25" t="str">
        <f>IF('Rekapitulácia stavby'!AN20="","",'Rekapitulácia stavby'!AN20)</f>
        <v/>
      </c>
      <c r="K26" s="32"/>
      <c r="L26" s="45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5" hidden="1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5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hidden="1" customHeight="1">
      <c r="A28" s="32"/>
      <c r="B28" s="33"/>
      <c r="C28" s="32"/>
      <c r="D28" s="27" t="s">
        <v>32</v>
      </c>
      <c r="E28" s="32"/>
      <c r="F28" s="32"/>
      <c r="G28" s="32"/>
      <c r="H28" s="32"/>
      <c r="I28" s="32"/>
      <c r="J28" s="32"/>
      <c r="K28" s="32"/>
      <c r="L28" s="45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hidden="1" customHeight="1">
      <c r="A29" s="102"/>
      <c r="B29" s="103"/>
      <c r="C29" s="102"/>
      <c r="D29" s="102"/>
      <c r="E29" s="251" t="s">
        <v>1</v>
      </c>
      <c r="F29" s="251"/>
      <c r="G29" s="251"/>
      <c r="H29" s="251"/>
      <c r="I29" s="102"/>
      <c r="J29" s="102"/>
      <c r="K29" s="102"/>
      <c r="L29" s="104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</row>
    <row r="30" spans="1:31" s="2" customFormat="1" ht="6.95" hidden="1" customHeight="1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5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hidden="1" customHeight="1">
      <c r="A31" s="32"/>
      <c r="B31" s="33"/>
      <c r="C31" s="32"/>
      <c r="D31" s="69"/>
      <c r="E31" s="69"/>
      <c r="F31" s="69"/>
      <c r="G31" s="69"/>
      <c r="H31" s="69"/>
      <c r="I31" s="69"/>
      <c r="J31" s="69"/>
      <c r="K31" s="69"/>
      <c r="L31" s="45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35" hidden="1" customHeight="1">
      <c r="A32" s="32"/>
      <c r="B32" s="33"/>
      <c r="C32" s="32"/>
      <c r="D32" s="105" t="s">
        <v>33</v>
      </c>
      <c r="E32" s="32"/>
      <c r="F32" s="32"/>
      <c r="G32" s="32"/>
      <c r="H32" s="32"/>
      <c r="I32" s="32"/>
      <c r="J32" s="74">
        <f>ROUND(J130, 2)</f>
        <v>0</v>
      </c>
      <c r="K32" s="32"/>
      <c r="L32" s="45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hidden="1" customHeight="1">
      <c r="A33" s="32"/>
      <c r="B33" s="33"/>
      <c r="C33" s="32"/>
      <c r="D33" s="69"/>
      <c r="E33" s="69"/>
      <c r="F33" s="69"/>
      <c r="G33" s="69"/>
      <c r="H33" s="69"/>
      <c r="I33" s="69"/>
      <c r="J33" s="69"/>
      <c r="K33" s="69"/>
      <c r="L33" s="45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hidden="1" customHeight="1">
      <c r="A34" s="32"/>
      <c r="B34" s="33"/>
      <c r="C34" s="32"/>
      <c r="D34" s="32"/>
      <c r="E34" s="32"/>
      <c r="F34" s="36" t="s">
        <v>35</v>
      </c>
      <c r="G34" s="32"/>
      <c r="H34" s="32"/>
      <c r="I34" s="36" t="s">
        <v>34</v>
      </c>
      <c r="J34" s="36" t="s">
        <v>36</v>
      </c>
      <c r="K34" s="32"/>
      <c r="L34" s="45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3"/>
      <c r="C35" s="32"/>
      <c r="D35" s="106" t="s">
        <v>37</v>
      </c>
      <c r="E35" s="38" t="s">
        <v>38</v>
      </c>
      <c r="F35" s="107">
        <f>ROUND((SUM(BE130:BE268)),  2)</f>
        <v>0</v>
      </c>
      <c r="G35" s="108"/>
      <c r="H35" s="108"/>
      <c r="I35" s="109">
        <v>0.2</v>
      </c>
      <c r="J35" s="107">
        <f>ROUND(((SUM(BE130:BE268))*I35),  2)</f>
        <v>0</v>
      </c>
      <c r="K35" s="32"/>
      <c r="L35" s="45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3"/>
      <c r="C36" s="32"/>
      <c r="D36" s="32"/>
      <c r="E36" s="38" t="s">
        <v>39</v>
      </c>
      <c r="F36" s="107">
        <f>ROUND((SUM(BF130:BF268)),  2)</f>
        <v>0</v>
      </c>
      <c r="G36" s="108"/>
      <c r="H36" s="108"/>
      <c r="I36" s="109">
        <v>0.2</v>
      </c>
      <c r="J36" s="107">
        <f>ROUND(((SUM(BF130:BF268))*I36),  2)</f>
        <v>0</v>
      </c>
      <c r="K36" s="32"/>
      <c r="L36" s="45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40</v>
      </c>
      <c r="F37" s="110">
        <f>ROUND((SUM(BG130:BG268)),  2)</f>
        <v>0</v>
      </c>
      <c r="G37" s="32"/>
      <c r="H37" s="32"/>
      <c r="I37" s="111">
        <v>0.2</v>
      </c>
      <c r="J37" s="110">
        <f>0</f>
        <v>0</v>
      </c>
      <c r="K37" s="32"/>
      <c r="L37" s="45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hidden="1" customHeight="1">
      <c r="A38" s="32"/>
      <c r="B38" s="33"/>
      <c r="C38" s="32"/>
      <c r="D38" s="32"/>
      <c r="E38" s="27" t="s">
        <v>41</v>
      </c>
      <c r="F38" s="110">
        <f>ROUND((SUM(BH130:BH268)),  2)</f>
        <v>0</v>
      </c>
      <c r="G38" s="32"/>
      <c r="H38" s="32"/>
      <c r="I38" s="111">
        <v>0.2</v>
      </c>
      <c r="J38" s="110">
        <f>0</f>
        <v>0</v>
      </c>
      <c r="K38" s="32"/>
      <c r="L38" s="45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38" t="s">
        <v>42</v>
      </c>
      <c r="F39" s="107">
        <f>ROUND((SUM(BI130:BI268)),  2)</f>
        <v>0</v>
      </c>
      <c r="G39" s="108"/>
      <c r="H39" s="108"/>
      <c r="I39" s="109">
        <v>0</v>
      </c>
      <c r="J39" s="107">
        <f>0</f>
        <v>0</v>
      </c>
      <c r="K39" s="32"/>
      <c r="L39" s="45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6.95" hidden="1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5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35" hidden="1" customHeight="1">
      <c r="A41" s="32"/>
      <c r="B41" s="33"/>
      <c r="C41" s="112"/>
      <c r="D41" s="113" t="s">
        <v>43</v>
      </c>
      <c r="E41" s="63"/>
      <c r="F41" s="63"/>
      <c r="G41" s="114" t="s">
        <v>44</v>
      </c>
      <c r="H41" s="115" t="s">
        <v>45</v>
      </c>
      <c r="I41" s="63"/>
      <c r="J41" s="116">
        <f>SUM(J32:J39)</f>
        <v>0</v>
      </c>
      <c r="K41" s="117"/>
      <c r="L41" s="45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45" hidden="1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5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45" hidden="1" customHeight="1">
      <c r="B43" s="20"/>
      <c r="L43" s="20"/>
    </row>
    <row r="44" spans="1:31" s="1" customFormat="1" ht="14.45" hidden="1" customHeight="1">
      <c r="B44" s="20"/>
      <c r="L44" s="20"/>
    </row>
    <row r="45" spans="1:31" s="1" customFormat="1" ht="14.45" hidden="1" customHeight="1">
      <c r="B45" s="20"/>
      <c r="L45" s="20"/>
    </row>
    <row r="46" spans="1:31" s="1" customFormat="1" ht="14.45" hidden="1" customHeight="1">
      <c r="B46" s="20"/>
      <c r="L46" s="20"/>
    </row>
    <row r="47" spans="1:31" s="1" customFormat="1" ht="14.45" hidden="1" customHeight="1">
      <c r="B47" s="20"/>
      <c r="L47" s="20"/>
    </row>
    <row r="48" spans="1:31" s="1" customFormat="1" ht="14.45" hidden="1" customHeight="1">
      <c r="B48" s="20"/>
      <c r="L48" s="20"/>
    </row>
    <row r="49" spans="1:31" s="1" customFormat="1" ht="14.45" hidden="1" customHeight="1">
      <c r="B49" s="20"/>
      <c r="L49" s="20"/>
    </row>
    <row r="50" spans="1:31" s="2" customFormat="1" ht="14.45" hidden="1" customHeight="1">
      <c r="B50" s="45"/>
      <c r="D50" s="46" t="s">
        <v>46</v>
      </c>
      <c r="E50" s="47"/>
      <c r="F50" s="47"/>
      <c r="G50" s="46" t="s">
        <v>47</v>
      </c>
      <c r="H50" s="47"/>
      <c r="I50" s="47"/>
      <c r="J50" s="47"/>
      <c r="K50" s="47"/>
      <c r="L50" s="45"/>
    </row>
    <row r="51" spans="1:31" ht="11.25" hidden="1">
      <c r="B51" s="20"/>
      <c r="L51" s="20"/>
    </row>
    <row r="52" spans="1:31" ht="11.25" hidden="1">
      <c r="B52" s="20"/>
      <c r="L52" s="20"/>
    </row>
    <row r="53" spans="1:31" ht="11.25" hidden="1">
      <c r="B53" s="20"/>
      <c r="L53" s="20"/>
    </row>
    <row r="54" spans="1:31" ht="11.25" hidden="1">
      <c r="B54" s="20"/>
      <c r="L54" s="20"/>
    </row>
    <row r="55" spans="1:31" ht="11.25" hidden="1">
      <c r="B55" s="20"/>
      <c r="L55" s="20"/>
    </row>
    <row r="56" spans="1:31" ht="11.25" hidden="1">
      <c r="B56" s="20"/>
      <c r="L56" s="20"/>
    </row>
    <row r="57" spans="1:31" ht="11.25" hidden="1">
      <c r="B57" s="20"/>
      <c r="L57" s="20"/>
    </row>
    <row r="58" spans="1:31" ht="11.25" hidden="1">
      <c r="B58" s="20"/>
      <c r="L58" s="20"/>
    </row>
    <row r="59" spans="1:31" ht="11.25" hidden="1">
      <c r="B59" s="20"/>
      <c r="L59" s="20"/>
    </row>
    <row r="60" spans="1:31" ht="11.25" hidden="1">
      <c r="B60" s="20"/>
      <c r="L60" s="20"/>
    </row>
    <row r="61" spans="1:31" s="2" customFormat="1" ht="12.75" hidden="1">
      <c r="A61" s="32"/>
      <c r="B61" s="33"/>
      <c r="C61" s="32"/>
      <c r="D61" s="48" t="s">
        <v>48</v>
      </c>
      <c r="E61" s="35"/>
      <c r="F61" s="118" t="s">
        <v>49</v>
      </c>
      <c r="G61" s="48" t="s">
        <v>48</v>
      </c>
      <c r="H61" s="35"/>
      <c r="I61" s="35"/>
      <c r="J61" s="119" t="s">
        <v>49</v>
      </c>
      <c r="K61" s="35"/>
      <c r="L61" s="45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 hidden="1">
      <c r="B62" s="20"/>
      <c r="L62" s="20"/>
    </row>
    <row r="63" spans="1:31" ht="11.25" hidden="1">
      <c r="B63" s="20"/>
      <c r="L63" s="20"/>
    </row>
    <row r="64" spans="1:31" ht="11.25" hidden="1">
      <c r="B64" s="20"/>
      <c r="L64" s="20"/>
    </row>
    <row r="65" spans="1:31" s="2" customFormat="1" ht="12.75" hidden="1">
      <c r="A65" s="32"/>
      <c r="B65" s="33"/>
      <c r="C65" s="32"/>
      <c r="D65" s="46" t="s">
        <v>50</v>
      </c>
      <c r="E65" s="49"/>
      <c r="F65" s="49"/>
      <c r="G65" s="46" t="s">
        <v>51</v>
      </c>
      <c r="H65" s="49"/>
      <c r="I65" s="49"/>
      <c r="J65" s="49"/>
      <c r="K65" s="49"/>
      <c r="L65" s="45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 hidden="1">
      <c r="B66" s="20"/>
      <c r="L66" s="20"/>
    </row>
    <row r="67" spans="1:31" ht="11.25" hidden="1">
      <c r="B67" s="20"/>
      <c r="L67" s="20"/>
    </row>
    <row r="68" spans="1:31" ht="11.25" hidden="1">
      <c r="B68" s="20"/>
      <c r="L68" s="20"/>
    </row>
    <row r="69" spans="1:31" ht="11.25" hidden="1">
      <c r="B69" s="20"/>
      <c r="L69" s="20"/>
    </row>
    <row r="70" spans="1:31" ht="11.25" hidden="1">
      <c r="B70" s="20"/>
      <c r="L70" s="20"/>
    </row>
    <row r="71" spans="1:31" ht="11.25" hidden="1">
      <c r="B71" s="20"/>
      <c r="L71" s="20"/>
    </row>
    <row r="72" spans="1:31" ht="11.25" hidden="1">
      <c r="B72" s="20"/>
      <c r="L72" s="20"/>
    </row>
    <row r="73" spans="1:31" ht="11.25" hidden="1">
      <c r="B73" s="20"/>
      <c r="L73" s="20"/>
    </row>
    <row r="74" spans="1:31" ht="11.25" hidden="1">
      <c r="B74" s="20"/>
      <c r="L74" s="20"/>
    </row>
    <row r="75" spans="1:31" ht="11.25" hidden="1">
      <c r="B75" s="20"/>
      <c r="L75" s="20"/>
    </row>
    <row r="76" spans="1:31" s="2" customFormat="1" ht="12.75" hidden="1">
      <c r="A76" s="32"/>
      <c r="B76" s="33"/>
      <c r="C76" s="32"/>
      <c r="D76" s="48" t="s">
        <v>48</v>
      </c>
      <c r="E76" s="35"/>
      <c r="F76" s="118" t="s">
        <v>49</v>
      </c>
      <c r="G76" s="48" t="s">
        <v>48</v>
      </c>
      <c r="H76" s="35"/>
      <c r="I76" s="35"/>
      <c r="J76" s="119" t="s">
        <v>49</v>
      </c>
      <c r="K76" s="35"/>
      <c r="L76" s="45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hidden="1" customHeight="1">
      <c r="A77" s="32"/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45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78" spans="1:31" ht="11.25" hidden="1"/>
    <row r="79" spans="1:31" ht="11.25" hidden="1"/>
    <row r="80" spans="1:31" ht="11.25" hidden="1"/>
    <row r="81" spans="1:31" s="2" customFormat="1" ht="6.95" hidden="1" customHeight="1">
      <c r="A81" s="32"/>
      <c r="B81" s="52"/>
      <c r="C81" s="53"/>
      <c r="D81" s="53"/>
      <c r="E81" s="53"/>
      <c r="F81" s="53"/>
      <c r="G81" s="53"/>
      <c r="H81" s="53"/>
      <c r="I81" s="53"/>
      <c r="J81" s="53"/>
      <c r="K81" s="53"/>
      <c r="L81" s="45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5" hidden="1" customHeight="1">
      <c r="A82" s="32"/>
      <c r="B82" s="33"/>
      <c r="C82" s="21" t="s">
        <v>159</v>
      </c>
      <c r="D82" s="32"/>
      <c r="E82" s="32"/>
      <c r="F82" s="32"/>
      <c r="G82" s="32"/>
      <c r="H82" s="32"/>
      <c r="I82" s="32"/>
      <c r="J82" s="32"/>
      <c r="K82" s="32"/>
      <c r="L82" s="45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5" hidden="1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5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hidden="1" customHeight="1">
      <c r="A84" s="32"/>
      <c r="B84" s="33"/>
      <c r="C84" s="27" t="s">
        <v>15</v>
      </c>
      <c r="D84" s="32"/>
      <c r="E84" s="32"/>
      <c r="F84" s="32"/>
      <c r="G84" s="32"/>
      <c r="H84" s="32"/>
      <c r="I84" s="32"/>
      <c r="J84" s="32"/>
      <c r="K84" s="32"/>
      <c r="L84" s="45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hidden="1" customHeight="1">
      <c r="A85" s="32"/>
      <c r="B85" s="33"/>
      <c r="C85" s="32"/>
      <c r="D85" s="32"/>
      <c r="E85" s="266" t="str">
        <f>E7</f>
        <v>Prístavba materskej škôlky v meste Podolínec</v>
      </c>
      <c r="F85" s="267"/>
      <c r="G85" s="267"/>
      <c r="H85" s="267"/>
      <c r="I85" s="32"/>
      <c r="J85" s="32"/>
      <c r="K85" s="32"/>
      <c r="L85" s="45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hidden="1" customHeight="1">
      <c r="B86" s="20"/>
      <c r="C86" s="27" t="s">
        <v>155</v>
      </c>
      <c r="L86" s="20"/>
    </row>
    <row r="87" spans="1:31" s="2" customFormat="1" ht="16.5" hidden="1" customHeight="1">
      <c r="A87" s="32"/>
      <c r="B87" s="33"/>
      <c r="C87" s="32"/>
      <c r="D87" s="32"/>
      <c r="E87" s="266" t="s">
        <v>790</v>
      </c>
      <c r="F87" s="268"/>
      <c r="G87" s="268"/>
      <c r="H87" s="268"/>
      <c r="I87" s="32"/>
      <c r="J87" s="32"/>
      <c r="K87" s="32"/>
      <c r="L87" s="45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hidden="1" customHeight="1">
      <c r="A88" s="32"/>
      <c r="B88" s="33"/>
      <c r="C88" s="27" t="s">
        <v>157</v>
      </c>
      <c r="D88" s="32"/>
      <c r="E88" s="32"/>
      <c r="F88" s="32"/>
      <c r="G88" s="32"/>
      <c r="H88" s="32"/>
      <c r="I88" s="32"/>
      <c r="J88" s="32"/>
      <c r="K88" s="32"/>
      <c r="L88" s="45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hidden="1" customHeight="1">
      <c r="A89" s="32"/>
      <c r="B89" s="33"/>
      <c r="C89" s="32"/>
      <c r="D89" s="32"/>
      <c r="E89" s="227" t="str">
        <f>E11</f>
        <v>2 - ZTI - Zdravotechnické inštalácie</v>
      </c>
      <c r="F89" s="268"/>
      <c r="G89" s="268"/>
      <c r="H89" s="268"/>
      <c r="I89" s="32"/>
      <c r="J89" s="32"/>
      <c r="K89" s="32"/>
      <c r="L89" s="45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6.95" hidden="1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5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hidden="1" customHeight="1">
      <c r="A91" s="32"/>
      <c r="B91" s="33"/>
      <c r="C91" s="27" t="s">
        <v>19</v>
      </c>
      <c r="D91" s="32"/>
      <c r="E91" s="32"/>
      <c r="F91" s="25" t="str">
        <f>F14</f>
        <v>Podolínec</v>
      </c>
      <c r="G91" s="32"/>
      <c r="H91" s="32"/>
      <c r="I91" s="27" t="s">
        <v>21</v>
      </c>
      <c r="J91" s="58" t="str">
        <f>IF(J14="","",J14)</f>
        <v>05_2022</v>
      </c>
      <c r="K91" s="32"/>
      <c r="L91" s="45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5" hidden="1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5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5.2" hidden="1" customHeight="1">
      <c r="A93" s="32"/>
      <c r="B93" s="33"/>
      <c r="C93" s="27" t="s">
        <v>22</v>
      </c>
      <c r="D93" s="32"/>
      <c r="E93" s="32"/>
      <c r="F93" s="25" t="str">
        <f>E17</f>
        <v>Mesto Podolínec</v>
      </c>
      <c r="G93" s="32"/>
      <c r="H93" s="32"/>
      <c r="I93" s="27" t="s">
        <v>27</v>
      </c>
      <c r="J93" s="30" t="str">
        <f>E23</f>
        <v>AIP projekt s.r.o.</v>
      </c>
      <c r="K93" s="32"/>
      <c r="L93" s="45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15.2" hidden="1" customHeight="1">
      <c r="A94" s="32"/>
      <c r="B94" s="33"/>
      <c r="C94" s="27" t="s">
        <v>26</v>
      </c>
      <c r="D94" s="32"/>
      <c r="E94" s="32"/>
      <c r="F94" s="25">
        <f>IF(E20="","",E20)</f>
        <v>0</v>
      </c>
      <c r="G94" s="32"/>
      <c r="H94" s="32"/>
      <c r="I94" s="27" t="s">
        <v>30</v>
      </c>
      <c r="J94" s="30" t="str">
        <f>E26</f>
        <v xml:space="preserve"> </v>
      </c>
      <c r="K94" s="32"/>
      <c r="L94" s="45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35" hidden="1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5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hidden="1" customHeight="1">
      <c r="A96" s="32"/>
      <c r="B96" s="33"/>
      <c r="C96" s="120" t="s">
        <v>160</v>
      </c>
      <c r="D96" s="112"/>
      <c r="E96" s="112"/>
      <c r="F96" s="112"/>
      <c r="G96" s="112"/>
      <c r="H96" s="112"/>
      <c r="I96" s="112"/>
      <c r="J96" s="121" t="s">
        <v>161</v>
      </c>
      <c r="K96" s="112"/>
      <c r="L96" s="45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hidden="1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5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hidden="1" customHeight="1">
      <c r="A98" s="32"/>
      <c r="B98" s="33"/>
      <c r="C98" s="122" t="s">
        <v>162</v>
      </c>
      <c r="D98" s="32"/>
      <c r="E98" s="32"/>
      <c r="F98" s="32"/>
      <c r="G98" s="32"/>
      <c r="H98" s="32"/>
      <c r="I98" s="32"/>
      <c r="J98" s="74">
        <f>J130</f>
        <v>0</v>
      </c>
      <c r="K98" s="32"/>
      <c r="L98" s="45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163</v>
      </c>
    </row>
    <row r="99" spans="1:47" s="9" customFormat="1" ht="24.95" hidden="1" customHeight="1">
      <c r="B99" s="123"/>
      <c r="D99" s="124" t="s">
        <v>2166</v>
      </c>
      <c r="E99" s="125"/>
      <c r="F99" s="125"/>
      <c r="G99" s="125"/>
      <c r="H99" s="125"/>
      <c r="I99" s="125"/>
      <c r="J99" s="126">
        <f>J131</f>
        <v>0</v>
      </c>
      <c r="L99" s="123"/>
    </row>
    <row r="100" spans="1:47" s="9" customFormat="1" ht="24.95" hidden="1" customHeight="1">
      <c r="B100" s="123"/>
      <c r="D100" s="124" t="s">
        <v>2167</v>
      </c>
      <c r="E100" s="125"/>
      <c r="F100" s="125"/>
      <c r="G100" s="125"/>
      <c r="H100" s="125"/>
      <c r="I100" s="125"/>
      <c r="J100" s="126">
        <f>J134</f>
        <v>0</v>
      </c>
      <c r="L100" s="123"/>
    </row>
    <row r="101" spans="1:47" s="9" customFormat="1" ht="24.95" hidden="1" customHeight="1">
      <c r="B101" s="123"/>
      <c r="D101" s="124" t="s">
        <v>169</v>
      </c>
      <c r="E101" s="125"/>
      <c r="F101" s="125"/>
      <c r="G101" s="125"/>
      <c r="H101" s="125"/>
      <c r="I101" s="125"/>
      <c r="J101" s="126">
        <f>J139</f>
        <v>0</v>
      </c>
      <c r="L101" s="123"/>
    </row>
    <row r="102" spans="1:47" s="10" customFormat="1" ht="19.899999999999999" hidden="1" customHeight="1">
      <c r="B102" s="127"/>
      <c r="D102" s="128" t="s">
        <v>1150</v>
      </c>
      <c r="E102" s="129"/>
      <c r="F102" s="129"/>
      <c r="G102" s="129"/>
      <c r="H102" s="129"/>
      <c r="I102" s="129"/>
      <c r="J102" s="130">
        <f>J140</f>
        <v>0</v>
      </c>
      <c r="L102" s="127"/>
    </row>
    <row r="103" spans="1:47" s="10" customFormat="1" ht="19.899999999999999" hidden="1" customHeight="1">
      <c r="B103" s="127"/>
      <c r="D103" s="128" t="s">
        <v>2168</v>
      </c>
      <c r="E103" s="129"/>
      <c r="F103" s="129"/>
      <c r="G103" s="129"/>
      <c r="H103" s="129"/>
      <c r="I103" s="129"/>
      <c r="J103" s="130">
        <f>J153</f>
        <v>0</v>
      </c>
      <c r="L103" s="127"/>
    </row>
    <row r="104" spans="1:47" s="10" customFormat="1" ht="19.899999999999999" hidden="1" customHeight="1">
      <c r="B104" s="127"/>
      <c r="D104" s="128" t="s">
        <v>171</v>
      </c>
      <c r="E104" s="129"/>
      <c r="F104" s="129"/>
      <c r="G104" s="129"/>
      <c r="H104" s="129"/>
      <c r="I104" s="129"/>
      <c r="J104" s="130">
        <f>J194</f>
        <v>0</v>
      </c>
      <c r="L104" s="127"/>
    </row>
    <row r="105" spans="1:47" s="10" customFormat="1" ht="19.899999999999999" hidden="1" customHeight="1">
      <c r="B105" s="127"/>
      <c r="D105" s="128" t="s">
        <v>678</v>
      </c>
      <c r="E105" s="129"/>
      <c r="F105" s="129"/>
      <c r="G105" s="129"/>
      <c r="H105" s="129"/>
      <c r="I105" s="129"/>
      <c r="J105" s="130">
        <f>J228</f>
        <v>0</v>
      </c>
      <c r="L105" s="127"/>
    </row>
    <row r="106" spans="1:47" s="9" customFormat="1" ht="24.95" hidden="1" customHeight="1">
      <c r="B106" s="123"/>
      <c r="D106" s="124" t="s">
        <v>172</v>
      </c>
      <c r="E106" s="125"/>
      <c r="F106" s="125"/>
      <c r="G106" s="125"/>
      <c r="H106" s="125"/>
      <c r="I106" s="125"/>
      <c r="J106" s="126">
        <f>J261</f>
        <v>0</v>
      </c>
      <c r="L106" s="123"/>
    </row>
    <row r="107" spans="1:47" s="10" customFormat="1" ht="19.899999999999999" hidden="1" customHeight="1">
      <c r="B107" s="127"/>
      <c r="D107" s="128" t="s">
        <v>173</v>
      </c>
      <c r="E107" s="129"/>
      <c r="F107" s="129"/>
      <c r="G107" s="129"/>
      <c r="H107" s="129"/>
      <c r="I107" s="129"/>
      <c r="J107" s="130">
        <f>J262</f>
        <v>0</v>
      </c>
      <c r="L107" s="127"/>
    </row>
    <row r="108" spans="1:47" s="9" customFormat="1" ht="24.95" hidden="1" customHeight="1">
      <c r="B108" s="123"/>
      <c r="D108" s="124" t="s">
        <v>174</v>
      </c>
      <c r="E108" s="125"/>
      <c r="F108" s="125"/>
      <c r="G108" s="125"/>
      <c r="H108" s="125"/>
      <c r="I108" s="125"/>
      <c r="J108" s="126">
        <f>J266</f>
        <v>0</v>
      </c>
      <c r="L108" s="123"/>
    </row>
    <row r="109" spans="1:47" s="2" customFormat="1" ht="21.75" hidden="1" customHeight="1">
      <c r="A109" s="32"/>
      <c r="B109" s="33"/>
      <c r="C109" s="32"/>
      <c r="D109" s="32"/>
      <c r="E109" s="32"/>
      <c r="F109" s="32"/>
      <c r="G109" s="32"/>
      <c r="H109" s="32"/>
      <c r="I109" s="32"/>
      <c r="J109" s="32"/>
      <c r="K109" s="32"/>
      <c r="L109" s="45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47" s="2" customFormat="1" ht="6.95" hidden="1" customHeight="1">
      <c r="A110" s="32"/>
      <c r="B110" s="50"/>
      <c r="C110" s="51"/>
      <c r="D110" s="51"/>
      <c r="E110" s="51"/>
      <c r="F110" s="51"/>
      <c r="G110" s="51"/>
      <c r="H110" s="51"/>
      <c r="I110" s="51"/>
      <c r="J110" s="51"/>
      <c r="K110" s="51"/>
      <c r="L110" s="45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47" ht="11.25" hidden="1"/>
    <row r="112" spans="1:47" ht="11.25" hidden="1"/>
    <row r="113" spans="1:31" ht="11.25" hidden="1"/>
    <row r="114" spans="1:31" s="2" customFormat="1" ht="6.95" customHeight="1">
      <c r="A114" s="32"/>
      <c r="B114" s="52"/>
      <c r="C114" s="53"/>
      <c r="D114" s="53"/>
      <c r="E114" s="53"/>
      <c r="F114" s="53"/>
      <c r="G114" s="53"/>
      <c r="H114" s="53"/>
      <c r="I114" s="53"/>
      <c r="J114" s="53"/>
      <c r="K114" s="53"/>
      <c r="L114" s="45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31" s="2" customFormat="1" ht="24.95" customHeight="1">
      <c r="A115" s="32"/>
      <c r="B115" s="33"/>
      <c r="C115" s="21" t="s">
        <v>175</v>
      </c>
      <c r="D115" s="32"/>
      <c r="E115" s="32"/>
      <c r="F115" s="32"/>
      <c r="G115" s="32"/>
      <c r="H115" s="32"/>
      <c r="I115" s="32"/>
      <c r="J115" s="32"/>
      <c r="K115" s="32"/>
      <c r="L115" s="45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31" s="2" customFormat="1" ht="6.95" customHeight="1">
      <c r="A116" s="32"/>
      <c r="B116" s="33"/>
      <c r="C116" s="32"/>
      <c r="D116" s="32"/>
      <c r="E116" s="32"/>
      <c r="F116" s="32"/>
      <c r="G116" s="32"/>
      <c r="H116" s="32"/>
      <c r="I116" s="32"/>
      <c r="J116" s="32"/>
      <c r="K116" s="32"/>
      <c r="L116" s="45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31" s="2" customFormat="1" ht="12" customHeight="1">
      <c r="A117" s="32"/>
      <c r="B117" s="33"/>
      <c r="C117" s="27" t="s">
        <v>15</v>
      </c>
      <c r="D117" s="32"/>
      <c r="E117" s="32"/>
      <c r="F117" s="32"/>
      <c r="G117" s="32"/>
      <c r="H117" s="32"/>
      <c r="I117" s="32"/>
      <c r="J117" s="32"/>
      <c r="K117" s="32"/>
      <c r="L117" s="45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31" s="2" customFormat="1" ht="16.5" customHeight="1">
      <c r="A118" s="32"/>
      <c r="B118" s="33"/>
      <c r="C118" s="32"/>
      <c r="D118" s="32"/>
      <c r="E118" s="266" t="str">
        <f>E7</f>
        <v>Prístavba materskej škôlky v meste Podolínec</v>
      </c>
      <c r="F118" s="267"/>
      <c r="G118" s="267"/>
      <c r="H118" s="267"/>
      <c r="I118" s="32"/>
      <c r="J118" s="32"/>
      <c r="K118" s="32"/>
      <c r="L118" s="45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31" s="1" customFormat="1" ht="12" customHeight="1">
      <c r="B119" s="20"/>
      <c r="C119" s="27" t="s">
        <v>155</v>
      </c>
      <c r="L119" s="20"/>
    </row>
    <row r="120" spans="1:31" s="2" customFormat="1" ht="16.5" customHeight="1">
      <c r="A120" s="32"/>
      <c r="B120" s="33"/>
      <c r="C120" s="32"/>
      <c r="D120" s="32"/>
      <c r="E120" s="266" t="s">
        <v>790</v>
      </c>
      <c r="F120" s="268"/>
      <c r="G120" s="268"/>
      <c r="H120" s="268"/>
      <c r="I120" s="32"/>
      <c r="J120" s="32"/>
      <c r="K120" s="32"/>
      <c r="L120" s="45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31" s="2" customFormat="1" ht="12" customHeight="1">
      <c r="A121" s="32"/>
      <c r="B121" s="33"/>
      <c r="C121" s="27" t="s">
        <v>157</v>
      </c>
      <c r="D121" s="32"/>
      <c r="E121" s="32"/>
      <c r="F121" s="32"/>
      <c r="G121" s="32"/>
      <c r="H121" s="32"/>
      <c r="I121" s="32"/>
      <c r="J121" s="32"/>
      <c r="K121" s="32"/>
      <c r="L121" s="45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31" s="2" customFormat="1" ht="16.5" customHeight="1">
      <c r="A122" s="32"/>
      <c r="B122" s="33"/>
      <c r="C122" s="32"/>
      <c r="D122" s="32"/>
      <c r="E122" s="227" t="str">
        <f>E11</f>
        <v>2 - ZTI - Zdravotechnické inštalácie</v>
      </c>
      <c r="F122" s="268"/>
      <c r="G122" s="268"/>
      <c r="H122" s="268"/>
      <c r="I122" s="32"/>
      <c r="J122" s="32"/>
      <c r="K122" s="32"/>
      <c r="L122" s="45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31" s="2" customFormat="1" ht="6.95" customHeight="1">
      <c r="A123" s="32"/>
      <c r="B123" s="33"/>
      <c r="C123" s="32"/>
      <c r="D123" s="32"/>
      <c r="E123" s="32"/>
      <c r="F123" s="32"/>
      <c r="G123" s="32"/>
      <c r="H123" s="32"/>
      <c r="I123" s="32"/>
      <c r="J123" s="32"/>
      <c r="K123" s="32"/>
      <c r="L123" s="45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31" s="2" customFormat="1" ht="12" customHeight="1">
      <c r="A124" s="32"/>
      <c r="B124" s="33"/>
      <c r="C124" s="27" t="s">
        <v>19</v>
      </c>
      <c r="D124" s="32"/>
      <c r="E124" s="32"/>
      <c r="F124" s="25" t="str">
        <f>F14</f>
        <v>Podolínec</v>
      </c>
      <c r="G124" s="32"/>
      <c r="H124" s="32"/>
      <c r="I124" s="27" t="s">
        <v>21</v>
      </c>
      <c r="J124" s="58" t="str">
        <f>IF(J14="","",J14)</f>
        <v>05_2022</v>
      </c>
      <c r="K124" s="32"/>
      <c r="L124" s="45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31" s="2" customFormat="1" ht="6.95" customHeight="1">
      <c r="A125" s="32"/>
      <c r="B125" s="33"/>
      <c r="C125" s="32"/>
      <c r="D125" s="32"/>
      <c r="E125" s="32"/>
      <c r="F125" s="32"/>
      <c r="G125" s="32"/>
      <c r="H125" s="32"/>
      <c r="I125" s="32"/>
      <c r="J125" s="32"/>
      <c r="K125" s="32"/>
      <c r="L125" s="45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31" s="2" customFormat="1" ht="15.2" customHeight="1">
      <c r="A126" s="32"/>
      <c r="B126" s="33"/>
      <c r="C126" s="27" t="s">
        <v>22</v>
      </c>
      <c r="D126" s="32"/>
      <c r="E126" s="32"/>
      <c r="F126" s="25" t="str">
        <f>E17</f>
        <v>Mesto Podolínec</v>
      </c>
      <c r="G126" s="32"/>
      <c r="H126" s="32"/>
      <c r="I126" s="27" t="s">
        <v>27</v>
      </c>
      <c r="J126" s="30" t="str">
        <f>E23</f>
        <v>AIP projekt s.r.o.</v>
      </c>
      <c r="K126" s="32"/>
      <c r="L126" s="45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</row>
    <row r="127" spans="1:31" s="2" customFormat="1" ht="15.2" customHeight="1">
      <c r="A127" s="32"/>
      <c r="B127" s="33"/>
      <c r="C127" s="27" t="s">
        <v>26</v>
      </c>
      <c r="D127" s="32"/>
      <c r="E127" s="32"/>
      <c r="F127" s="25"/>
      <c r="G127" s="32"/>
      <c r="H127" s="32"/>
      <c r="I127" s="27" t="s">
        <v>30</v>
      </c>
      <c r="J127" s="30" t="str">
        <f>E26</f>
        <v xml:space="preserve"> </v>
      </c>
      <c r="K127" s="32"/>
      <c r="L127" s="45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</row>
    <row r="128" spans="1:31" s="2" customFormat="1" ht="10.35" customHeight="1">
      <c r="A128" s="32"/>
      <c r="B128" s="33"/>
      <c r="C128" s="32"/>
      <c r="D128" s="32"/>
      <c r="E128" s="32"/>
      <c r="F128" s="32"/>
      <c r="G128" s="32"/>
      <c r="H128" s="32"/>
      <c r="I128" s="32"/>
      <c r="J128" s="32"/>
      <c r="K128" s="32"/>
      <c r="L128" s="45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</row>
    <row r="129" spans="1:65" s="11" customFormat="1" ht="29.25" customHeight="1">
      <c r="A129" s="131"/>
      <c r="B129" s="132"/>
      <c r="C129" s="133" t="s">
        <v>176</v>
      </c>
      <c r="D129" s="134" t="s">
        <v>58</v>
      </c>
      <c r="E129" s="134" t="s">
        <v>54</v>
      </c>
      <c r="F129" s="134" t="s">
        <v>55</v>
      </c>
      <c r="G129" s="134" t="s">
        <v>177</v>
      </c>
      <c r="H129" s="134" t="s">
        <v>178</v>
      </c>
      <c r="I129" s="134" t="s">
        <v>179</v>
      </c>
      <c r="J129" s="135" t="s">
        <v>161</v>
      </c>
      <c r="K129" s="136" t="s">
        <v>180</v>
      </c>
      <c r="L129" s="137"/>
      <c r="M129" s="65" t="s">
        <v>1</v>
      </c>
      <c r="N129" s="66" t="s">
        <v>37</v>
      </c>
      <c r="O129" s="66" t="s">
        <v>181</v>
      </c>
      <c r="P129" s="66" t="s">
        <v>182</v>
      </c>
      <c r="Q129" s="66" t="s">
        <v>183</v>
      </c>
      <c r="R129" s="66" t="s">
        <v>184</v>
      </c>
      <c r="S129" s="66" t="s">
        <v>185</v>
      </c>
      <c r="T129" s="67" t="s">
        <v>186</v>
      </c>
      <c r="U129" s="131"/>
      <c r="V129" s="131"/>
      <c r="W129" s="131"/>
      <c r="X129" s="131"/>
      <c r="Y129" s="131"/>
      <c r="Z129" s="131"/>
      <c r="AA129" s="131"/>
      <c r="AB129" s="131"/>
      <c r="AC129" s="131"/>
      <c r="AD129" s="131"/>
      <c r="AE129" s="131"/>
    </row>
    <row r="130" spans="1:65" s="2" customFormat="1" ht="22.9" customHeight="1">
      <c r="A130" s="32"/>
      <c r="B130" s="33"/>
      <c r="C130" s="72" t="s">
        <v>162</v>
      </c>
      <c r="D130" s="32"/>
      <c r="E130" s="32"/>
      <c r="F130" s="32"/>
      <c r="G130" s="32"/>
      <c r="H130" s="32"/>
      <c r="I130" s="32"/>
      <c r="J130" s="138">
        <f>BK130</f>
        <v>0</v>
      </c>
      <c r="K130" s="32"/>
      <c r="L130" s="33"/>
      <c r="M130" s="68"/>
      <c r="N130" s="59"/>
      <c r="O130" s="69"/>
      <c r="P130" s="139">
        <f>P131+P134+P139+P261+P266</f>
        <v>0</v>
      </c>
      <c r="Q130" s="69"/>
      <c r="R130" s="139">
        <f>R131+R134+R139+R261+R266</f>
        <v>0.94276758000000005</v>
      </c>
      <c r="S130" s="69"/>
      <c r="T130" s="140">
        <f>T131+T134+T139+T261+T266</f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T130" s="17" t="s">
        <v>72</v>
      </c>
      <c r="AU130" s="17" t="s">
        <v>163</v>
      </c>
      <c r="BK130" s="141">
        <f>BK131+BK134+BK139+BK261+BK266</f>
        <v>0</v>
      </c>
    </row>
    <row r="131" spans="1:65" s="12" customFormat="1" ht="25.9" customHeight="1">
      <c r="B131" s="142"/>
      <c r="D131" s="143" t="s">
        <v>72</v>
      </c>
      <c r="E131" s="144" t="s">
        <v>2169</v>
      </c>
      <c r="F131" s="144" t="s">
        <v>2170</v>
      </c>
      <c r="I131" s="145"/>
      <c r="J131" s="146">
        <f>BK131</f>
        <v>0</v>
      </c>
      <c r="L131" s="142"/>
      <c r="M131" s="147"/>
      <c r="N131" s="148"/>
      <c r="O131" s="148"/>
      <c r="P131" s="149">
        <f>SUM(P132:P133)</f>
        <v>0</v>
      </c>
      <c r="Q131" s="148"/>
      <c r="R131" s="149">
        <f>SUM(R132:R133)</f>
        <v>0</v>
      </c>
      <c r="S131" s="148"/>
      <c r="T131" s="150">
        <f>SUM(T132:T133)</f>
        <v>0</v>
      </c>
      <c r="AR131" s="143" t="s">
        <v>86</v>
      </c>
      <c r="AT131" s="151" t="s">
        <v>72</v>
      </c>
      <c r="AU131" s="151" t="s">
        <v>73</v>
      </c>
      <c r="AY131" s="143" t="s">
        <v>189</v>
      </c>
      <c r="BK131" s="152">
        <f>SUM(BK132:BK133)</f>
        <v>0</v>
      </c>
    </row>
    <row r="132" spans="1:65" s="2" customFormat="1" ht="24.2" customHeight="1">
      <c r="A132" s="32"/>
      <c r="B132" s="155"/>
      <c r="C132" s="156" t="s">
        <v>80</v>
      </c>
      <c r="D132" s="156" t="s">
        <v>191</v>
      </c>
      <c r="E132" s="157" t="s">
        <v>2171</v>
      </c>
      <c r="F132" s="158" t="s">
        <v>2172</v>
      </c>
      <c r="G132" s="159" t="s">
        <v>238</v>
      </c>
      <c r="H132" s="160">
        <v>1</v>
      </c>
      <c r="I132" s="161"/>
      <c r="J132" s="162">
        <f>ROUND(I132*H132,2)</f>
        <v>0</v>
      </c>
      <c r="K132" s="163"/>
      <c r="L132" s="33"/>
      <c r="M132" s="164" t="s">
        <v>1</v>
      </c>
      <c r="N132" s="165" t="s">
        <v>39</v>
      </c>
      <c r="O132" s="61"/>
      <c r="P132" s="166">
        <f>O132*H132</f>
        <v>0</v>
      </c>
      <c r="Q132" s="166">
        <v>0</v>
      </c>
      <c r="R132" s="166">
        <f>Q132*H132</f>
        <v>0</v>
      </c>
      <c r="S132" s="166">
        <v>0</v>
      </c>
      <c r="T132" s="167">
        <f>S132*H132</f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68" t="s">
        <v>214</v>
      </c>
      <c r="AT132" s="168" t="s">
        <v>191</v>
      </c>
      <c r="AU132" s="168" t="s">
        <v>80</v>
      </c>
      <c r="AY132" s="17" t="s">
        <v>189</v>
      </c>
      <c r="BE132" s="169">
        <f>IF(N132="základná",J132,0)</f>
        <v>0</v>
      </c>
      <c r="BF132" s="169">
        <f>IF(N132="znížená",J132,0)</f>
        <v>0</v>
      </c>
      <c r="BG132" s="169">
        <f>IF(N132="zákl. prenesená",J132,0)</f>
        <v>0</v>
      </c>
      <c r="BH132" s="169">
        <f>IF(N132="zníž. prenesená",J132,0)</f>
        <v>0</v>
      </c>
      <c r="BI132" s="169">
        <f>IF(N132="nulová",J132,0)</f>
        <v>0</v>
      </c>
      <c r="BJ132" s="17" t="s">
        <v>86</v>
      </c>
      <c r="BK132" s="169">
        <f>ROUND(I132*H132,2)</f>
        <v>0</v>
      </c>
      <c r="BL132" s="17" t="s">
        <v>214</v>
      </c>
      <c r="BM132" s="168" t="s">
        <v>86</v>
      </c>
    </row>
    <row r="133" spans="1:65" s="2" customFormat="1" ht="33" customHeight="1">
      <c r="A133" s="32"/>
      <c r="B133" s="155"/>
      <c r="C133" s="170" t="s">
        <v>86</v>
      </c>
      <c r="D133" s="170" t="s">
        <v>226</v>
      </c>
      <c r="E133" s="171" t="s">
        <v>2173</v>
      </c>
      <c r="F133" s="172" t="s">
        <v>2174</v>
      </c>
      <c r="G133" s="173" t="s">
        <v>238</v>
      </c>
      <c r="H133" s="174">
        <v>1</v>
      </c>
      <c r="I133" s="175"/>
      <c r="J133" s="176">
        <f>ROUND(I133*H133,2)</f>
        <v>0</v>
      </c>
      <c r="K133" s="177"/>
      <c r="L133" s="178"/>
      <c r="M133" s="179" t="s">
        <v>1</v>
      </c>
      <c r="N133" s="180" t="s">
        <v>39</v>
      </c>
      <c r="O133" s="61"/>
      <c r="P133" s="166">
        <f>O133*H133</f>
        <v>0</v>
      </c>
      <c r="Q133" s="166">
        <v>0</v>
      </c>
      <c r="R133" s="166">
        <f>Q133*H133</f>
        <v>0</v>
      </c>
      <c r="S133" s="166">
        <v>0</v>
      </c>
      <c r="T133" s="167">
        <f>S133*H133</f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68" t="s">
        <v>247</v>
      </c>
      <c r="AT133" s="168" t="s">
        <v>226</v>
      </c>
      <c r="AU133" s="168" t="s">
        <v>80</v>
      </c>
      <c r="AY133" s="17" t="s">
        <v>189</v>
      </c>
      <c r="BE133" s="169">
        <f>IF(N133="základná",J133,0)</f>
        <v>0</v>
      </c>
      <c r="BF133" s="169">
        <f>IF(N133="znížená",J133,0)</f>
        <v>0</v>
      </c>
      <c r="BG133" s="169">
        <f>IF(N133="zákl. prenesená",J133,0)</f>
        <v>0</v>
      </c>
      <c r="BH133" s="169">
        <f>IF(N133="zníž. prenesená",J133,0)</f>
        <v>0</v>
      </c>
      <c r="BI133" s="169">
        <f>IF(N133="nulová",J133,0)</f>
        <v>0</v>
      </c>
      <c r="BJ133" s="17" t="s">
        <v>86</v>
      </c>
      <c r="BK133" s="169">
        <f>ROUND(I133*H133,2)</f>
        <v>0</v>
      </c>
      <c r="BL133" s="17" t="s">
        <v>214</v>
      </c>
      <c r="BM133" s="168" t="s">
        <v>130</v>
      </c>
    </row>
    <row r="134" spans="1:65" s="12" customFormat="1" ht="25.9" customHeight="1">
      <c r="B134" s="142"/>
      <c r="D134" s="143" t="s">
        <v>72</v>
      </c>
      <c r="E134" s="144" t="s">
        <v>2175</v>
      </c>
      <c r="F134" s="144" t="s">
        <v>2176</v>
      </c>
      <c r="I134" s="145"/>
      <c r="J134" s="146">
        <f>BK134</f>
        <v>0</v>
      </c>
      <c r="L134" s="142"/>
      <c r="M134" s="147"/>
      <c r="N134" s="148"/>
      <c r="O134" s="148"/>
      <c r="P134" s="149">
        <f>SUM(P135:P138)</f>
        <v>0</v>
      </c>
      <c r="Q134" s="148"/>
      <c r="R134" s="149">
        <f>SUM(R135:R138)</f>
        <v>7.2600000000000003E-5</v>
      </c>
      <c r="S134" s="148"/>
      <c r="T134" s="150">
        <f>SUM(T135:T138)</f>
        <v>0</v>
      </c>
      <c r="AR134" s="143" t="s">
        <v>86</v>
      </c>
      <c r="AT134" s="151" t="s">
        <v>72</v>
      </c>
      <c r="AU134" s="151" t="s">
        <v>73</v>
      </c>
      <c r="AY134" s="143" t="s">
        <v>189</v>
      </c>
      <c r="BK134" s="152">
        <f>SUM(BK135:BK138)</f>
        <v>0</v>
      </c>
    </row>
    <row r="135" spans="1:65" s="2" customFormat="1" ht="24.2" customHeight="1">
      <c r="A135" s="32"/>
      <c r="B135" s="155"/>
      <c r="C135" s="156" t="s">
        <v>103</v>
      </c>
      <c r="D135" s="156" t="s">
        <v>191</v>
      </c>
      <c r="E135" s="157" t="s">
        <v>2177</v>
      </c>
      <c r="F135" s="158" t="s">
        <v>2178</v>
      </c>
      <c r="G135" s="159" t="s">
        <v>238</v>
      </c>
      <c r="H135" s="160">
        <v>2</v>
      </c>
      <c r="I135" s="161"/>
      <c r="J135" s="162">
        <f>ROUND(I135*H135,2)</f>
        <v>0</v>
      </c>
      <c r="K135" s="163"/>
      <c r="L135" s="33"/>
      <c r="M135" s="164" t="s">
        <v>1</v>
      </c>
      <c r="N135" s="165" t="s">
        <v>39</v>
      </c>
      <c r="O135" s="61"/>
      <c r="P135" s="166">
        <f>O135*H135</f>
        <v>0</v>
      </c>
      <c r="Q135" s="166">
        <v>3.6300000000000001E-5</v>
      </c>
      <c r="R135" s="166">
        <f>Q135*H135</f>
        <v>7.2600000000000003E-5</v>
      </c>
      <c r="S135" s="166">
        <v>0</v>
      </c>
      <c r="T135" s="167">
        <f>S135*H135</f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68" t="s">
        <v>214</v>
      </c>
      <c r="AT135" s="168" t="s">
        <v>191</v>
      </c>
      <c r="AU135" s="168" t="s">
        <v>80</v>
      </c>
      <c r="AY135" s="17" t="s">
        <v>189</v>
      </c>
      <c r="BE135" s="169">
        <f>IF(N135="základná",J135,0)</f>
        <v>0</v>
      </c>
      <c r="BF135" s="169">
        <f>IF(N135="znížená",J135,0)</f>
        <v>0</v>
      </c>
      <c r="BG135" s="169">
        <f>IF(N135="zákl. prenesená",J135,0)</f>
        <v>0</v>
      </c>
      <c r="BH135" s="169">
        <f>IF(N135="zníž. prenesená",J135,0)</f>
        <v>0</v>
      </c>
      <c r="BI135" s="169">
        <f>IF(N135="nulová",J135,0)</f>
        <v>0</v>
      </c>
      <c r="BJ135" s="17" t="s">
        <v>86</v>
      </c>
      <c r="BK135" s="169">
        <f>ROUND(I135*H135,2)</f>
        <v>0</v>
      </c>
      <c r="BL135" s="17" t="s">
        <v>214</v>
      </c>
      <c r="BM135" s="168" t="s">
        <v>136</v>
      </c>
    </row>
    <row r="136" spans="1:65" s="2" customFormat="1" ht="16.5" customHeight="1">
      <c r="A136" s="32"/>
      <c r="B136" s="155"/>
      <c r="C136" s="170" t="s">
        <v>130</v>
      </c>
      <c r="D136" s="170" t="s">
        <v>226</v>
      </c>
      <c r="E136" s="171" t="s">
        <v>2179</v>
      </c>
      <c r="F136" s="172" t="s">
        <v>2180</v>
      </c>
      <c r="G136" s="173" t="s">
        <v>238</v>
      </c>
      <c r="H136" s="174">
        <v>2</v>
      </c>
      <c r="I136" s="175"/>
      <c r="J136" s="176">
        <f>ROUND(I136*H136,2)</f>
        <v>0</v>
      </c>
      <c r="K136" s="177"/>
      <c r="L136" s="178"/>
      <c r="M136" s="179" t="s">
        <v>1</v>
      </c>
      <c r="N136" s="180" t="s">
        <v>39</v>
      </c>
      <c r="O136" s="61"/>
      <c r="P136" s="166">
        <f>O136*H136</f>
        <v>0</v>
      </c>
      <c r="Q136" s="166">
        <v>0</v>
      </c>
      <c r="R136" s="166">
        <f>Q136*H136</f>
        <v>0</v>
      </c>
      <c r="S136" s="166">
        <v>0</v>
      </c>
      <c r="T136" s="167">
        <f>S136*H136</f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68" t="s">
        <v>247</v>
      </c>
      <c r="AT136" s="168" t="s">
        <v>226</v>
      </c>
      <c r="AU136" s="168" t="s">
        <v>80</v>
      </c>
      <c r="AY136" s="17" t="s">
        <v>189</v>
      </c>
      <c r="BE136" s="169">
        <f>IF(N136="základná",J136,0)</f>
        <v>0</v>
      </c>
      <c r="BF136" s="169">
        <f>IF(N136="znížená",J136,0)</f>
        <v>0</v>
      </c>
      <c r="BG136" s="169">
        <f>IF(N136="zákl. prenesená",J136,0)</f>
        <v>0</v>
      </c>
      <c r="BH136" s="169">
        <f>IF(N136="zníž. prenesená",J136,0)</f>
        <v>0</v>
      </c>
      <c r="BI136" s="169">
        <f>IF(N136="nulová",J136,0)</f>
        <v>0</v>
      </c>
      <c r="BJ136" s="17" t="s">
        <v>86</v>
      </c>
      <c r="BK136" s="169">
        <f>ROUND(I136*H136,2)</f>
        <v>0</v>
      </c>
      <c r="BL136" s="17" t="s">
        <v>214</v>
      </c>
      <c r="BM136" s="168" t="s">
        <v>201</v>
      </c>
    </row>
    <row r="137" spans="1:65" s="2" customFormat="1" ht="21.75" customHeight="1">
      <c r="A137" s="32"/>
      <c r="B137" s="155"/>
      <c r="C137" s="156" t="s">
        <v>133</v>
      </c>
      <c r="D137" s="156" t="s">
        <v>191</v>
      </c>
      <c r="E137" s="157" t="s">
        <v>2181</v>
      </c>
      <c r="F137" s="158" t="s">
        <v>2182</v>
      </c>
      <c r="G137" s="159" t="s">
        <v>511</v>
      </c>
      <c r="H137" s="186"/>
      <c r="I137" s="161"/>
      <c r="J137" s="162">
        <f>ROUND(I137*H137,2)</f>
        <v>0</v>
      </c>
      <c r="K137" s="163"/>
      <c r="L137" s="33"/>
      <c r="M137" s="164" t="s">
        <v>1</v>
      </c>
      <c r="N137" s="165" t="s">
        <v>39</v>
      </c>
      <c r="O137" s="61"/>
      <c r="P137" s="166">
        <f>O137*H137</f>
        <v>0</v>
      </c>
      <c r="Q137" s="166">
        <v>0</v>
      </c>
      <c r="R137" s="166">
        <f>Q137*H137</f>
        <v>0</v>
      </c>
      <c r="S137" s="166">
        <v>0</v>
      </c>
      <c r="T137" s="167">
        <f>S137*H137</f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68" t="s">
        <v>214</v>
      </c>
      <c r="AT137" s="168" t="s">
        <v>191</v>
      </c>
      <c r="AU137" s="168" t="s">
        <v>80</v>
      </c>
      <c r="AY137" s="17" t="s">
        <v>189</v>
      </c>
      <c r="BE137" s="169">
        <f>IF(N137="základná",J137,0)</f>
        <v>0</v>
      </c>
      <c r="BF137" s="169">
        <f>IF(N137="znížená",J137,0)</f>
        <v>0</v>
      </c>
      <c r="BG137" s="169">
        <f>IF(N137="zákl. prenesená",J137,0)</f>
        <v>0</v>
      </c>
      <c r="BH137" s="169">
        <f>IF(N137="zníž. prenesená",J137,0)</f>
        <v>0</v>
      </c>
      <c r="BI137" s="169">
        <f>IF(N137="nulová",J137,0)</f>
        <v>0</v>
      </c>
      <c r="BJ137" s="17" t="s">
        <v>86</v>
      </c>
      <c r="BK137" s="169">
        <f>ROUND(I137*H137,2)</f>
        <v>0</v>
      </c>
      <c r="BL137" s="17" t="s">
        <v>214</v>
      </c>
      <c r="BM137" s="168" t="s">
        <v>204</v>
      </c>
    </row>
    <row r="138" spans="1:65" s="2" customFormat="1" ht="24.2" customHeight="1">
      <c r="A138" s="32"/>
      <c r="B138" s="155"/>
      <c r="C138" s="156" t="s">
        <v>136</v>
      </c>
      <c r="D138" s="156" t="s">
        <v>191</v>
      </c>
      <c r="E138" s="157" t="s">
        <v>2183</v>
      </c>
      <c r="F138" s="158" t="s">
        <v>2184</v>
      </c>
      <c r="G138" s="159" t="s">
        <v>511</v>
      </c>
      <c r="H138" s="186"/>
      <c r="I138" s="161"/>
      <c r="J138" s="162">
        <f>ROUND(I138*H138,2)</f>
        <v>0</v>
      </c>
      <c r="K138" s="163"/>
      <c r="L138" s="33"/>
      <c r="M138" s="164" t="s">
        <v>1</v>
      </c>
      <c r="N138" s="165" t="s">
        <v>39</v>
      </c>
      <c r="O138" s="61"/>
      <c r="P138" s="166">
        <f>O138*H138</f>
        <v>0</v>
      </c>
      <c r="Q138" s="166">
        <v>0</v>
      </c>
      <c r="R138" s="166">
        <f>Q138*H138</f>
        <v>0</v>
      </c>
      <c r="S138" s="166">
        <v>0</v>
      </c>
      <c r="T138" s="167">
        <f>S138*H138</f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68" t="s">
        <v>214</v>
      </c>
      <c r="AT138" s="168" t="s">
        <v>191</v>
      </c>
      <c r="AU138" s="168" t="s">
        <v>80</v>
      </c>
      <c r="AY138" s="17" t="s">
        <v>189</v>
      </c>
      <c r="BE138" s="169">
        <f>IF(N138="základná",J138,0)</f>
        <v>0</v>
      </c>
      <c r="BF138" s="169">
        <f>IF(N138="znížená",J138,0)</f>
        <v>0</v>
      </c>
      <c r="BG138" s="169">
        <f>IF(N138="zákl. prenesená",J138,0)</f>
        <v>0</v>
      </c>
      <c r="BH138" s="169">
        <f>IF(N138="zníž. prenesená",J138,0)</f>
        <v>0</v>
      </c>
      <c r="BI138" s="169">
        <f>IF(N138="nulová",J138,0)</f>
        <v>0</v>
      </c>
      <c r="BJ138" s="17" t="s">
        <v>86</v>
      </c>
      <c r="BK138" s="169">
        <f>ROUND(I138*H138,2)</f>
        <v>0</v>
      </c>
      <c r="BL138" s="17" t="s">
        <v>214</v>
      </c>
      <c r="BM138" s="168" t="s">
        <v>207</v>
      </c>
    </row>
    <row r="139" spans="1:65" s="12" customFormat="1" ht="25.9" customHeight="1">
      <c r="B139" s="142"/>
      <c r="D139" s="143" t="s">
        <v>72</v>
      </c>
      <c r="E139" s="144" t="s">
        <v>362</v>
      </c>
      <c r="F139" s="144" t="s">
        <v>363</v>
      </c>
      <c r="I139" s="145"/>
      <c r="J139" s="146">
        <f>BK139</f>
        <v>0</v>
      </c>
      <c r="L139" s="142"/>
      <c r="M139" s="147"/>
      <c r="N139" s="148"/>
      <c r="O139" s="148"/>
      <c r="P139" s="149">
        <f>P140+P153+P194+P228</f>
        <v>0</v>
      </c>
      <c r="Q139" s="148"/>
      <c r="R139" s="149">
        <f>R140+R153+R194+R228</f>
        <v>0.94269498000000007</v>
      </c>
      <c r="S139" s="148"/>
      <c r="T139" s="150">
        <f>T140+T153+T194+T228</f>
        <v>0</v>
      </c>
      <c r="AR139" s="143" t="s">
        <v>86</v>
      </c>
      <c r="AT139" s="151" t="s">
        <v>72</v>
      </c>
      <c r="AU139" s="151" t="s">
        <v>73</v>
      </c>
      <c r="AY139" s="143" t="s">
        <v>189</v>
      </c>
      <c r="BK139" s="152">
        <f>BK140+BK153+BK194+BK228</f>
        <v>0</v>
      </c>
    </row>
    <row r="140" spans="1:65" s="12" customFormat="1" ht="22.9" customHeight="1">
      <c r="B140" s="142"/>
      <c r="D140" s="143" t="s">
        <v>72</v>
      </c>
      <c r="E140" s="153" t="s">
        <v>1269</v>
      </c>
      <c r="F140" s="153" t="s">
        <v>1270</v>
      </c>
      <c r="I140" s="145"/>
      <c r="J140" s="154">
        <f>BK140</f>
        <v>0</v>
      </c>
      <c r="L140" s="142"/>
      <c r="M140" s="147"/>
      <c r="N140" s="148"/>
      <c r="O140" s="148"/>
      <c r="P140" s="149">
        <f>SUM(P141:P152)</f>
        <v>0</v>
      </c>
      <c r="Q140" s="148"/>
      <c r="R140" s="149">
        <f>SUM(R141:R152)</f>
        <v>1.856E-2</v>
      </c>
      <c r="S140" s="148"/>
      <c r="T140" s="150">
        <f>SUM(T141:T152)</f>
        <v>0</v>
      </c>
      <c r="AR140" s="143" t="s">
        <v>86</v>
      </c>
      <c r="AT140" s="151" t="s">
        <v>72</v>
      </c>
      <c r="AU140" s="151" t="s">
        <v>80</v>
      </c>
      <c r="AY140" s="143" t="s">
        <v>189</v>
      </c>
      <c r="BK140" s="152">
        <f>SUM(BK141:BK152)</f>
        <v>0</v>
      </c>
    </row>
    <row r="141" spans="1:65" s="2" customFormat="1" ht="21.75" customHeight="1">
      <c r="A141" s="32"/>
      <c r="B141" s="155"/>
      <c r="C141" s="156" t="s">
        <v>208</v>
      </c>
      <c r="D141" s="156" t="s">
        <v>191</v>
      </c>
      <c r="E141" s="157" t="s">
        <v>2185</v>
      </c>
      <c r="F141" s="158" t="s">
        <v>2186</v>
      </c>
      <c r="G141" s="159" t="s">
        <v>243</v>
      </c>
      <c r="H141" s="160">
        <v>201</v>
      </c>
      <c r="I141" s="161"/>
      <c r="J141" s="162">
        <f t="shared" ref="J141:J152" si="0">ROUND(I141*H141,2)</f>
        <v>0</v>
      </c>
      <c r="K141" s="163"/>
      <c r="L141" s="33"/>
      <c r="M141" s="164" t="s">
        <v>1</v>
      </c>
      <c r="N141" s="165" t="s">
        <v>39</v>
      </c>
      <c r="O141" s="61"/>
      <c r="P141" s="166">
        <f t="shared" ref="P141:P152" si="1">O141*H141</f>
        <v>0</v>
      </c>
      <c r="Q141" s="166">
        <v>0</v>
      </c>
      <c r="R141" s="166">
        <f t="shared" ref="R141:R152" si="2">Q141*H141</f>
        <v>0</v>
      </c>
      <c r="S141" s="166">
        <v>0</v>
      </c>
      <c r="T141" s="167">
        <f t="shared" ref="T141:T152" si="3">S141*H141</f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68" t="s">
        <v>214</v>
      </c>
      <c r="AT141" s="168" t="s">
        <v>191</v>
      </c>
      <c r="AU141" s="168" t="s">
        <v>86</v>
      </c>
      <c r="AY141" s="17" t="s">
        <v>189</v>
      </c>
      <c r="BE141" s="169">
        <f t="shared" ref="BE141:BE152" si="4">IF(N141="základná",J141,0)</f>
        <v>0</v>
      </c>
      <c r="BF141" s="169">
        <f t="shared" ref="BF141:BF152" si="5">IF(N141="znížená",J141,0)</f>
        <v>0</v>
      </c>
      <c r="BG141" s="169">
        <f t="shared" ref="BG141:BG152" si="6">IF(N141="zákl. prenesená",J141,0)</f>
        <v>0</v>
      </c>
      <c r="BH141" s="169">
        <f t="shared" ref="BH141:BH152" si="7">IF(N141="zníž. prenesená",J141,0)</f>
        <v>0</v>
      </c>
      <c r="BI141" s="169">
        <f t="shared" ref="BI141:BI152" si="8">IF(N141="nulová",J141,0)</f>
        <v>0</v>
      </c>
      <c r="BJ141" s="17" t="s">
        <v>86</v>
      </c>
      <c r="BK141" s="169">
        <f t="shared" ref="BK141:BK152" si="9">ROUND(I141*H141,2)</f>
        <v>0</v>
      </c>
      <c r="BL141" s="17" t="s">
        <v>214</v>
      </c>
      <c r="BM141" s="168" t="s">
        <v>211</v>
      </c>
    </row>
    <row r="142" spans="1:65" s="2" customFormat="1" ht="33" customHeight="1">
      <c r="A142" s="32"/>
      <c r="B142" s="155"/>
      <c r="C142" s="170" t="s">
        <v>201</v>
      </c>
      <c r="D142" s="170" t="s">
        <v>226</v>
      </c>
      <c r="E142" s="171" t="s">
        <v>2187</v>
      </c>
      <c r="F142" s="172" t="s">
        <v>2188</v>
      </c>
      <c r="G142" s="173" t="s">
        <v>243</v>
      </c>
      <c r="H142" s="174">
        <v>120</v>
      </c>
      <c r="I142" s="175"/>
      <c r="J142" s="176">
        <f t="shared" si="0"/>
        <v>0</v>
      </c>
      <c r="K142" s="177"/>
      <c r="L142" s="178"/>
      <c r="M142" s="179" t="s">
        <v>1</v>
      </c>
      <c r="N142" s="180" t="s">
        <v>39</v>
      </c>
      <c r="O142" s="61"/>
      <c r="P142" s="166">
        <f t="shared" si="1"/>
        <v>0</v>
      </c>
      <c r="Q142" s="166">
        <v>4.0000000000000003E-5</v>
      </c>
      <c r="R142" s="166">
        <f t="shared" si="2"/>
        <v>4.8000000000000004E-3</v>
      </c>
      <c r="S142" s="166">
        <v>0</v>
      </c>
      <c r="T142" s="167">
        <f t="shared" si="3"/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68" t="s">
        <v>247</v>
      </c>
      <c r="AT142" s="168" t="s">
        <v>226</v>
      </c>
      <c r="AU142" s="168" t="s">
        <v>86</v>
      </c>
      <c r="AY142" s="17" t="s">
        <v>189</v>
      </c>
      <c r="BE142" s="169">
        <f t="shared" si="4"/>
        <v>0</v>
      </c>
      <c r="BF142" s="169">
        <f t="shared" si="5"/>
        <v>0</v>
      </c>
      <c r="BG142" s="169">
        <f t="shared" si="6"/>
        <v>0</v>
      </c>
      <c r="BH142" s="169">
        <f t="shared" si="7"/>
        <v>0</v>
      </c>
      <c r="BI142" s="169">
        <f t="shared" si="8"/>
        <v>0</v>
      </c>
      <c r="BJ142" s="17" t="s">
        <v>86</v>
      </c>
      <c r="BK142" s="169">
        <f t="shared" si="9"/>
        <v>0</v>
      </c>
      <c r="BL142" s="17" t="s">
        <v>214</v>
      </c>
      <c r="BM142" s="168" t="s">
        <v>214</v>
      </c>
    </row>
    <row r="143" spans="1:65" s="2" customFormat="1" ht="33" customHeight="1">
      <c r="A143" s="32"/>
      <c r="B143" s="155"/>
      <c r="C143" s="170" t="s">
        <v>215</v>
      </c>
      <c r="D143" s="170" t="s">
        <v>226</v>
      </c>
      <c r="E143" s="171" t="s">
        <v>2189</v>
      </c>
      <c r="F143" s="172" t="s">
        <v>2190</v>
      </c>
      <c r="G143" s="173" t="s">
        <v>243</v>
      </c>
      <c r="H143" s="174">
        <v>44</v>
      </c>
      <c r="I143" s="175"/>
      <c r="J143" s="176">
        <f t="shared" si="0"/>
        <v>0</v>
      </c>
      <c r="K143" s="177"/>
      <c r="L143" s="178"/>
      <c r="M143" s="179" t="s">
        <v>1</v>
      </c>
      <c r="N143" s="180" t="s">
        <v>39</v>
      </c>
      <c r="O143" s="61"/>
      <c r="P143" s="166">
        <f t="shared" si="1"/>
        <v>0</v>
      </c>
      <c r="Q143" s="166">
        <v>1.4999999999999999E-4</v>
      </c>
      <c r="R143" s="166">
        <f t="shared" si="2"/>
        <v>6.5999999999999991E-3</v>
      </c>
      <c r="S143" s="166">
        <v>0</v>
      </c>
      <c r="T143" s="167">
        <f t="shared" si="3"/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68" t="s">
        <v>247</v>
      </c>
      <c r="AT143" s="168" t="s">
        <v>226</v>
      </c>
      <c r="AU143" s="168" t="s">
        <v>86</v>
      </c>
      <c r="AY143" s="17" t="s">
        <v>189</v>
      </c>
      <c r="BE143" s="169">
        <f t="shared" si="4"/>
        <v>0</v>
      </c>
      <c r="BF143" s="169">
        <f t="shared" si="5"/>
        <v>0</v>
      </c>
      <c r="BG143" s="169">
        <f t="shared" si="6"/>
        <v>0</v>
      </c>
      <c r="BH143" s="169">
        <f t="shared" si="7"/>
        <v>0</v>
      </c>
      <c r="BI143" s="169">
        <f t="shared" si="8"/>
        <v>0</v>
      </c>
      <c r="BJ143" s="17" t="s">
        <v>86</v>
      </c>
      <c r="BK143" s="169">
        <f t="shared" si="9"/>
        <v>0</v>
      </c>
      <c r="BL143" s="17" t="s">
        <v>214</v>
      </c>
      <c r="BM143" s="168" t="s">
        <v>219</v>
      </c>
    </row>
    <row r="144" spans="1:65" s="2" customFormat="1" ht="33" customHeight="1">
      <c r="A144" s="32"/>
      <c r="B144" s="155"/>
      <c r="C144" s="170" t="s">
        <v>204</v>
      </c>
      <c r="D144" s="170" t="s">
        <v>226</v>
      </c>
      <c r="E144" s="171" t="s">
        <v>2191</v>
      </c>
      <c r="F144" s="172" t="s">
        <v>2192</v>
      </c>
      <c r="G144" s="173" t="s">
        <v>243</v>
      </c>
      <c r="H144" s="174">
        <v>3</v>
      </c>
      <c r="I144" s="175"/>
      <c r="J144" s="176">
        <f t="shared" si="0"/>
        <v>0</v>
      </c>
      <c r="K144" s="177"/>
      <c r="L144" s="178"/>
      <c r="M144" s="179" t="s">
        <v>1</v>
      </c>
      <c r="N144" s="180" t="s">
        <v>39</v>
      </c>
      <c r="O144" s="61"/>
      <c r="P144" s="166">
        <f t="shared" si="1"/>
        <v>0</v>
      </c>
      <c r="Q144" s="166">
        <v>2.0000000000000002E-5</v>
      </c>
      <c r="R144" s="166">
        <f t="shared" si="2"/>
        <v>6.0000000000000008E-5</v>
      </c>
      <c r="S144" s="166">
        <v>0</v>
      </c>
      <c r="T144" s="167">
        <f t="shared" si="3"/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68" t="s">
        <v>247</v>
      </c>
      <c r="AT144" s="168" t="s">
        <v>226</v>
      </c>
      <c r="AU144" s="168" t="s">
        <v>86</v>
      </c>
      <c r="AY144" s="17" t="s">
        <v>189</v>
      </c>
      <c r="BE144" s="169">
        <f t="shared" si="4"/>
        <v>0</v>
      </c>
      <c r="BF144" s="169">
        <f t="shared" si="5"/>
        <v>0</v>
      </c>
      <c r="BG144" s="169">
        <f t="shared" si="6"/>
        <v>0</v>
      </c>
      <c r="BH144" s="169">
        <f t="shared" si="7"/>
        <v>0</v>
      </c>
      <c r="BI144" s="169">
        <f t="shared" si="8"/>
        <v>0</v>
      </c>
      <c r="BJ144" s="17" t="s">
        <v>86</v>
      </c>
      <c r="BK144" s="169">
        <f t="shared" si="9"/>
        <v>0</v>
      </c>
      <c r="BL144" s="17" t="s">
        <v>214</v>
      </c>
      <c r="BM144" s="168" t="s">
        <v>7</v>
      </c>
    </row>
    <row r="145" spans="1:65" s="2" customFormat="1" ht="33" customHeight="1">
      <c r="A145" s="32"/>
      <c r="B145" s="155"/>
      <c r="C145" s="170" t="s">
        <v>222</v>
      </c>
      <c r="D145" s="170" t="s">
        <v>226</v>
      </c>
      <c r="E145" s="171" t="s">
        <v>2193</v>
      </c>
      <c r="F145" s="172" t="s">
        <v>2194</v>
      </c>
      <c r="G145" s="173" t="s">
        <v>243</v>
      </c>
      <c r="H145" s="174">
        <v>14</v>
      </c>
      <c r="I145" s="175"/>
      <c r="J145" s="176">
        <f t="shared" si="0"/>
        <v>0</v>
      </c>
      <c r="K145" s="177"/>
      <c r="L145" s="178"/>
      <c r="M145" s="179" t="s">
        <v>1</v>
      </c>
      <c r="N145" s="180" t="s">
        <v>39</v>
      </c>
      <c r="O145" s="61"/>
      <c r="P145" s="166">
        <f t="shared" si="1"/>
        <v>0</v>
      </c>
      <c r="Q145" s="166">
        <v>1E-4</v>
      </c>
      <c r="R145" s="166">
        <f t="shared" si="2"/>
        <v>1.4E-3</v>
      </c>
      <c r="S145" s="166">
        <v>0</v>
      </c>
      <c r="T145" s="167">
        <f t="shared" si="3"/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68" t="s">
        <v>247</v>
      </c>
      <c r="AT145" s="168" t="s">
        <v>226</v>
      </c>
      <c r="AU145" s="168" t="s">
        <v>86</v>
      </c>
      <c r="AY145" s="17" t="s">
        <v>189</v>
      </c>
      <c r="BE145" s="169">
        <f t="shared" si="4"/>
        <v>0</v>
      </c>
      <c r="BF145" s="169">
        <f t="shared" si="5"/>
        <v>0</v>
      </c>
      <c r="BG145" s="169">
        <f t="shared" si="6"/>
        <v>0</v>
      </c>
      <c r="BH145" s="169">
        <f t="shared" si="7"/>
        <v>0</v>
      </c>
      <c r="BI145" s="169">
        <f t="shared" si="8"/>
        <v>0</v>
      </c>
      <c r="BJ145" s="17" t="s">
        <v>86</v>
      </c>
      <c r="BK145" s="169">
        <f t="shared" si="9"/>
        <v>0</v>
      </c>
      <c r="BL145" s="17" t="s">
        <v>214</v>
      </c>
      <c r="BM145" s="168" t="s">
        <v>225</v>
      </c>
    </row>
    <row r="146" spans="1:65" s="2" customFormat="1" ht="33" customHeight="1">
      <c r="A146" s="32"/>
      <c r="B146" s="155"/>
      <c r="C146" s="170" t="s">
        <v>207</v>
      </c>
      <c r="D146" s="170" t="s">
        <v>226</v>
      </c>
      <c r="E146" s="171" t="s">
        <v>2195</v>
      </c>
      <c r="F146" s="172" t="s">
        <v>2196</v>
      </c>
      <c r="G146" s="173" t="s">
        <v>243</v>
      </c>
      <c r="H146" s="174">
        <v>10</v>
      </c>
      <c r="I146" s="175"/>
      <c r="J146" s="176">
        <f t="shared" si="0"/>
        <v>0</v>
      </c>
      <c r="K146" s="177"/>
      <c r="L146" s="178"/>
      <c r="M146" s="179" t="s">
        <v>1</v>
      </c>
      <c r="N146" s="180" t="s">
        <v>39</v>
      </c>
      <c r="O146" s="61"/>
      <c r="P146" s="166">
        <f t="shared" si="1"/>
        <v>0</v>
      </c>
      <c r="Q146" s="166">
        <v>2.0000000000000001E-4</v>
      </c>
      <c r="R146" s="166">
        <f t="shared" si="2"/>
        <v>2E-3</v>
      </c>
      <c r="S146" s="166">
        <v>0</v>
      </c>
      <c r="T146" s="167">
        <f t="shared" si="3"/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68" t="s">
        <v>247</v>
      </c>
      <c r="AT146" s="168" t="s">
        <v>226</v>
      </c>
      <c r="AU146" s="168" t="s">
        <v>86</v>
      </c>
      <c r="AY146" s="17" t="s">
        <v>189</v>
      </c>
      <c r="BE146" s="169">
        <f t="shared" si="4"/>
        <v>0</v>
      </c>
      <c r="BF146" s="169">
        <f t="shared" si="5"/>
        <v>0</v>
      </c>
      <c r="BG146" s="169">
        <f t="shared" si="6"/>
        <v>0</v>
      </c>
      <c r="BH146" s="169">
        <f t="shared" si="7"/>
        <v>0</v>
      </c>
      <c r="BI146" s="169">
        <f t="shared" si="8"/>
        <v>0</v>
      </c>
      <c r="BJ146" s="17" t="s">
        <v>86</v>
      </c>
      <c r="BK146" s="169">
        <f t="shared" si="9"/>
        <v>0</v>
      </c>
      <c r="BL146" s="17" t="s">
        <v>214</v>
      </c>
      <c r="BM146" s="168" t="s">
        <v>229</v>
      </c>
    </row>
    <row r="147" spans="1:65" s="2" customFormat="1" ht="33" customHeight="1">
      <c r="A147" s="32"/>
      <c r="B147" s="155"/>
      <c r="C147" s="170" t="s">
        <v>231</v>
      </c>
      <c r="D147" s="170" t="s">
        <v>226</v>
      </c>
      <c r="E147" s="171" t="s">
        <v>2197</v>
      </c>
      <c r="F147" s="172" t="s">
        <v>2198</v>
      </c>
      <c r="G147" s="173" t="s">
        <v>243</v>
      </c>
      <c r="H147" s="174">
        <v>10</v>
      </c>
      <c r="I147" s="175"/>
      <c r="J147" s="176">
        <f t="shared" si="0"/>
        <v>0</v>
      </c>
      <c r="K147" s="177"/>
      <c r="L147" s="178"/>
      <c r="M147" s="179" t="s">
        <v>1</v>
      </c>
      <c r="N147" s="180" t="s">
        <v>39</v>
      </c>
      <c r="O147" s="61"/>
      <c r="P147" s="166">
        <f t="shared" si="1"/>
        <v>0</v>
      </c>
      <c r="Q147" s="166">
        <v>4.0000000000000003E-5</v>
      </c>
      <c r="R147" s="166">
        <f t="shared" si="2"/>
        <v>4.0000000000000002E-4</v>
      </c>
      <c r="S147" s="166">
        <v>0</v>
      </c>
      <c r="T147" s="167">
        <f t="shared" si="3"/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68" t="s">
        <v>247</v>
      </c>
      <c r="AT147" s="168" t="s">
        <v>226</v>
      </c>
      <c r="AU147" s="168" t="s">
        <v>86</v>
      </c>
      <c r="AY147" s="17" t="s">
        <v>189</v>
      </c>
      <c r="BE147" s="169">
        <f t="shared" si="4"/>
        <v>0</v>
      </c>
      <c r="BF147" s="169">
        <f t="shared" si="5"/>
        <v>0</v>
      </c>
      <c r="BG147" s="169">
        <f t="shared" si="6"/>
        <v>0</v>
      </c>
      <c r="BH147" s="169">
        <f t="shared" si="7"/>
        <v>0</v>
      </c>
      <c r="BI147" s="169">
        <f t="shared" si="8"/>
        <v>0</v>
      </c>
      <c r="BJ147" s="17" t="s">
        <v>86</v>
      </c>
      <c r="BK147" s="169">
        <f t="shared" si="9"/>
        <v>0</v>
      </c>
      <c r="BL147" s="17" t="s">
        <v>214</v>
      </c>
      <c r="BM147" s="168" t="s">
        <v>234</v>
      </c>
    </row>
    <row r="148" spans="1:65" s="2" customFormat="1" ht="21.75" customHeight="1">
      <c r="A148" s="32"/>
      <c r="B148" s="155"/>
      <c r="C148" s="156" t="s">
        <v>211</v>
      </c>
      <c r="D148" s="156" t="s">
        <v>191</v>
      </c>
      <c r="E148" s="157" t="s">
        <v>2199</v>
      </c>
      <c r="F148" s="158" t="s">
        <v>2200</v>
      </c>
      <c r="G148" s="159" t="s">
        <v>243</v>
      </c>
      <c r="H148" s="160">
        <v>33</v>
      </c>
      <c r="I148" s="161"/>
      <c r="J148" s="162">
        <f t="shared" si="0"/>
        <v>0</v>
      </c>
      <c r="K148" s="163"/>
      <c r="L148" s="33"/>
      <c r="M148" s="164" t="s">
        <v>1</v>
      </c>
      <c r="N148" s="165" t="s">
        <v>39</v>
      </c>
      <c r="O148" s="61"/>
      <c r="P148" s="166">
        <f t="shared" si="1"/>
        <v>0</v>
      </c>
      <c r="Q148" s="166">
        <v>0</v>
      </c>
      <c r="R148" s="166">
        <f t="shared" si="2"/>
        <v>0</v>
      </c>
      <c r="S148" s="166">
        <v>0</v>
      </c>
      <c r="T148" s="167">
        <f t="shared" si="3"/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68" t="s">
        <v>214</v>
      </c>
      <c r="AT148" s="168" t="s">
        <v>191</v>
      </c>
      <c r="AU148" s="168" t="s">
        <v>86</v>
      </c>
      <c r="AY148" s="17" t="s">
        <v>189</v>
      </c>
      <c r="BE148" s="169">
        <f t="shared" si="4"/>
        <v>0</v>
      </c>
      <c r="BF148" s="169">
        <f t="shared" si="5"/>
        <v>0</v>
      </c>
      <c r="BG148" s="169">
        <f t="shared" si="6"/>
        <v>0</v>
      </c>
      <c r="BH148" s="169">
        <f t="shared" si="7"/>
        <v>0</v>
      </c>
      <c r="BI148" s="169">
        <f t="shared" si="8"/>
        <v>0</v>
      </c>
      <c r="BJ148" s="17" t="s">
        <v>86</v>
      </c>
      <c r="BK148" s="169">
        <f t="shared" si="9"/>
        <v>0</v>
      </c>
      <c r="BL148" s="17" t="s">
        <v>214</v>
      </c>
      <c r="BM148" s="168" t="s">
        <v>239</v>
      </c>
    </row>
    <row r="149" spans="1:65" s="2" customFormat="1" ht="33" customHeight="1">
      <c r="A149" s="32"/>
      <c r="B149" s="155"/>
      <c r="C149" s="170" t="s">
        <v>240</v>
      </c>
      <c r="D149" s="170" t="s">
        <v>226</v>
      </c>
      <c r="E149" s="171" t="s">
        <v>2201</v>
      </c>
      <c r="F149" s="172" t="s">
        <v>2202</v>
      </c>
      <c r="G149" s="173" t="s">
        <v>243</v>
      </c>
      <c r="H149" s="174">
        <v>33</v>
      </c>
      <c r="I149" s="175"/>
      <c r="J149" s="176">
        <f t="shared" si="0"/>
        <v>0</v>
      </c>
      <c r="K149" s="177"/>
      <c r="L149" s="178"/>
      <c r="M149" s="179" t="s">
        <v>1</v>
      </c>
      <c r="N149" s="180" t="s">
        <v>39</v>
      </c>
      <c r="O149" s="61"/>
      <c r="P149" s="166">
        <f t="shared" si="1"/>
        <v>0</v>
      </c>
      <c r="Q149" s="166">
        <v>1E-4</v>
      </c>
      <c r="R149" s="166">
        <f t="shared" si="2"/>
        <v>3.3E-3</v>
      </c>
      <c r="S149" s="166">
        <v>0</v>
      </c>
      <c r="T149" s="167">
        <f t="shared" si="3"/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68" t="s">
        <v>247</v>
      </c>
      <c r="AT149" s="168" t="s">
        <v>226</v>
      </c>
      <c r="AU149" s="168" t="s">
        <v>86</v>
      </c>
      <c r="AY149" s="17" t="s">
        <v>189</v>
      </c>
      <c r="BE149" s="169">
        <f t="shared" si="4"/>
        <v>0</v>
      </c>
      <c r="BF149" s="169">
        <f t="shared" si="5"/>
        <v>0</v>
      </c>
      <c r="BG149" s="169">
        <f t="shared" si="6"/>
        <v>0</v>
      </c>
      <c r="BH149" s="169">
        <f t="shared" si="7"/>
        <v>0</v>
      </c>
      <c r="BI149" s="169">
        <f t="shared" si="8"/>
        <v>0</v>
      </c>
      <c r="BJ149" s="17" t="s">
        <v>86</v>
      </c>
      <c r="BK149" s="169">
        <f t="shared" si="9"/>
        <v>0</v>
      </c>
      <c r="BL149" s="17" t="s">
        <v>214</v>
      </c>
      <c r="BM149" s="168" t="s">
        <v>244</v>
      </c>
    </row>
    <row r="150" spans="1:65" s="2" customFormat="1" ht="24.2" customHeight="1">
      <c r="A150" s="32"/>
      <c r="B150" s="155"/>
      <c r="C150" s="156" t="s">
        <v>214</v>
      </c>
      <c r="D150" s="156" t="s">
        <v>191</v>
      </c>
      <c r="E150" s="157" t="s">
        <v>2203</v>
      </c>
      <c r="F150" s="158" t="s">
        <v>1855</v>
      </c>
      <c r="G150" s="159" t="s">
        <v>511</v>
      </c>
      <c r="H150" s="186"/>
      <c r="I150" s="161"/>
      <c r="J150" s="162">
        <f t="shared" si="0"/>
        <v>0</v>
      </c>
      <c r="K150" s="163"/>
      <c r="L150" s="33"/>
      <c r="M150" s="164" t="s">
        <v>1</v>
      </c>
      <c r="N150" s="165" t="s">
        <v>39</v>
      </c>
      <c r="O150" s="61"/>
      <c r="P150" s="166">
        <f t="shared" si="1"/>
        <v>0</v>
      </c>
      <c r="Q150" s="166">
        <v>0</v>
      </c>
      <c r="R150" s="166">
        <f t="shared" si="2"/>
        <v>0</v>
      </c>
      <c r="S150" s="166">
        <v>0</v>
      </c>
      <c r="T150" s="167">
        <f t="shared" si="3"/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68" t="s">
        <v>214</v>
      </c>
      <c r="AT150" s="168" t="s">
        <v>191</v>
      </c>
      <c r="AU150" s="168" t="s">
        <v>86</v>
      </c>
      <c r="AY150" s="17" t="s">
        <v>189</v>
      </c>
      <c r="BE150" s="169">
        <f t="shared" si="4"/>
        <v>0</v>
      </c>
      <c r="BF150" s="169">
        <f t="shared" si="5"/>
        <v>0</v>
      </c>
      <c r="BG150" s="169">
        <f t="shared" si="6"/>
        <v>0</v>
      </c>
      <c r="BH150" s="169">
        <f t="shared" si="7"/>
        <v>0</v>
      </c>
      <c r="BI150" s="169">
        <f t="shared" si="8"/>
        <v>0</v>
      </c>
      <c r="BJ150" s="17" t="s">
        <v>86</v>
      </c>
      <c r="BK150" s="169">
        <f t="shared" si="9"/>
        <v>0</v>
      </c>
      <c r="BL150" s="17" t="s">
        <v>214</v>
      </c>
      <c r="BM150" s="168" t="s">
        <v>247</v>
      </c>
    </row>
    <row r="151" spans="1:65" s="2" customFormat="1" ht="24.2" customHeight="1">
      <c r="A151" s="32"/>
      <c r="B151" s="155"/>
      <c r="C151" s="156" t="s">
        <v>248</v>
      </c>
      <c r="D151" s="156" t="s">
        <v>191</v>
      </c>
      <c r="E151" s="157" t="s">
        <v>2204</v>
      </c>
      <c r="F151" s="158" t="s">
        <v>2205</v>
      </c>
      <c r="G151" s="159" t="s">
        <v>511</v>
      </c>
      <c r="H151" s="186"/>
      <c r="I151" s="161"/>
      <c r="J151" s="162">
        <f t="shared" si="0"/>
        <v>0</v>
      </c>
      <c r="K151" s="163"/>
      <c r="L151" s="33"/>
      <c r="M151" s="164" t="s">
        <v>1</v>
      </c>
      <c r="N151" s="165" t="s">
        <v>39</v>
      </c>
      <c r="O151" s="61"/>
      <c r="P151" s="166">
        <f t="shared" si="1"/>
        <v>0</v>
      </c>
      <c r="Q151" s="166">
        <v>0</v>
      </c>
      <c r="R151" s="166">
        <f t="shared" si="2"/>
        <v>0</v>
      </c>
      <c r="S151" s="166">
        <v>0</v>
      </c>
      <c r="T151" s="167">
        <f t="shared" si="3"/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68" t="s">
        <v>214</v>
      </c>
      <c r="AT151" s="168" t="s">
        <v>191</v>
      </c>
      <c r="AU151" s="168" t="s">
        <v>86</v>
      </c>
      <c r="AY151" s="17" t="s">
        <v>189</v>
      </c>
      <c r="BE151" s="169">
        <f t="shared" si="4"/>
        <v>0</v>
      </c>
      <c r="BF151" s="169">
        <f t="shared" si="5"/>
        <v>0</v>
      </c>
      <c r="BG151" s="169">
        <f t="shared" si="6"/>
        <v>0</v>
      </c>
      <c r="BH151" s="169">
        <f t="shared" si="7"/>
        <v>0</v>
      </c>
      <c r="BI151" s="169">
        <f t="shared" si="8"/>
        <v>0</v>
      </c>
      <c r="BJ151" s="17" t="s">
        <v>86</v>
      </c>
      <c r="BK151" s="169">
        <f t="shared" si="9"/>
        <v>0</v>
      </c>
      <c r="BL151" s="17" t="s">
        <v>214</v>
      </c>
      <c r="BM151" s="168" t="s">
        <v>251</v>
      </c>
    </row>
    <row r="152" spans="1:65" s="2" customFormat="1" ht="24.2" customHeight="1">
      <c r="A152" s="32"/>
      <c r="B152" s="155"/>
      <c r="C152" s="156" t="s">
        <v>219</v>
      </c>
      <c r="D152" s="156" t="s">
        <v>191</v>
      </c>
      <c r="E152" s="157" t="s">
        <v>2206</v>
      </c>
      <c r="F152" s="158" t="s">
        <v>2207</v>
      </c>
      <c r="G152" s="159" t="s">
        <v>511</v>
      </c>
      <c r="H152" s="186"/>
      <c r="I152" s="161"/>
      <c r="J152" s="162">
        <f t="shared" si="0"/>
        <v>0</v>
      </c>
      <c r="K152" s="163"/>
      <c r="L152" s="33"/>
      <c r="M152" s="164" t="s">
        <v>1</v>
      </c>
      <c r="N152" s="165" t="s">
        <v>39</v>
      </c>
      <c r="O152" s="61"/>
      <c r="P152" s="166">
        <f t="shared" si="1"/>
        <v>0</v>
      </c>
      <c r="Q152" s="166">
        <v>0</v>
      </c>
      <c r="R152" s="166">
        <f t="shared" si="2"/>
        <v>0</v>
      </c>
      <c r="S152" s="166">
        <v>0</v>
      </c>
      <c r="T152" s="167">
        <f t="shared" si="3"/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68" t="s">
        <v>214</v>
      </c>
      <c r="AT152" s="168" t="s">
        <v>191</v>
      </c>
      <c r="AU152" s="168" t="s">
        <v>86</v>
      </c>
      <c r="AY152" s="17" t="s">
        <v>189</v>
      </c>
      <c r="BE152" s="169">
        <f t="shared" si="4"/>
        <v>0</v>
      </c>
      <c r="BF152" s="169">
        <f t="shared" si="5"/>
        <v>0</v>
      </c>
      <c r="BG152" s="169">
        <f t="shared" si="6"/>
        <v>0</v>
      </c>
      <c r="BH152" s="169">
        <f t="shared" si="7"/>
        <v>0</v>
      </c>
      <c r="BI152" s="169">
        <f t="shared" si="8"/>
        <v>0</v>
      </c>
      <c r="BJ152" s="17" t="s">
        <v>86</v>
      </c>
      <c r="BK152" s="169">
        <f t="shared" si="9"/>
        <v>0</v>
      </c>
      <c r="BL152" s="17" t="s">
        <v>214</v>
      </c>
      <c r="BM152" s="168" t="s">
        <v>254</v>
      </c>
    </row>
    <row r="153" spans="1:65" s="12" customFormat="1" ht="22.9" customHeight="1">
      <c r="B153" s="142"/>
      <c r="D153" s="143" t="s">
        <v>72</v>
      </c>
      <c r="E153" s="153" t="s">
        <v>2043</v>
      </c>
      <c r="F153" s="153" t="s">
        <v>2044</v>
      </c>
      <c r="I153" s="145"/>
      <c r="J153" s="154">
        <f>BK153</f>
        <v>0</v>
      </c>
      <c r="L153" s="142"/>
      <c r="M153" s="147"/>
      <c r="N153" s="148"/>
      <c r="O153" s="148"/>
      <c r="P153" s="149">
        <f>SUM(P154:P193)</f>
        <v>0</v>
      </c>
      <c r="Q153" s="148"/>
      <c r="R153" s="149">
        <f>SUM(R154:R193)</f>
        <v>0.12131</v>
      </c>
      <c r="S153" s="148"/>
      <c r="T153" s="150">
        <f>SUM(T154:T193)</f>
        <v>0</v>
      </c>
      <c r="AR153" s="143" t="s">
        <v>86</v>
      </c>
      <c r="AT153" s="151" t="s">
        <v>72</v>
      </c>
      <c r="AU153" s="151" t="s">
        <v>80</v>
      </c>
      <c r="AY153" s="143" t="s">
        <v>189</v>
      </c>
      <c r="BK153" s="152">
        <f>SUM(BK154:BK193)</f>
        <v>0</v>
      </c>
    </row>
    <row r="154" spans="1:65" s="2" customFormat="1" ht="16.5" customHeight="1">
      <c r="A154" s="32"/>
      <c r="B154" s="155"/>
      <c r="C154" s="156" t="s">
        <v>255</v>
      </c>
      <c r="D154" s="156" t="s">
        <v>191</v>
      </c>
      <c r="E154" s="157" t="s">
        <v>2208</v>
      </c>
      <c r="F154" s="158" t="s">
        <v>2209</v>
      </c>
      <c r="G154" s="159" t="s">
        <v>243</v>
      </c>
      <c r="H154" s="160">
        <v>1</v>
      </c>
      <c r="I154" s="161"/>
      <c r="J154" s="162">
        <f t="shared" ref="J154:J193" si="10">ROUND(I154*H154,2)</f>
        <v>0</v>
      </c>
      <c r="K154" s="163"/>
      <c r="L154" s="33"/>
      <c r="M154" s="164" t="s">
        <v>1</v>
      </c>
      <c r="N154" s="165" t="s">
        <v>39</v>
      </c>
      <c r="O154" s="61"/>
      <c r="P154" s="166">
        <f t="shared" ref="P154:P193" si="11">O154*H154</f>
        <v>0</v>
      </c>
      <c r="Q154" s="166">
        <v>0</v>
      </c>
      <c r="R154" s="166">
        <f t="shared" ref="R154:R193" si="12">Q154*H154</f>
        <v>0</v>
      </c>
      <c r="S154" s="166">
        <v>0</v>
      </c>
      <c r="T154" s="167">
        <f t="shared" ref="T154:T193" si="13">S154*H154</f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68" t="s">
        <v>214</v>
      </c>
      <c r="AT154" s="168" t="s">
        <v>191</v>
      </c>
      <c r="AU154" s="168" t="s">
        <v>86</v>
      </c>
      <c r="AY154" s="17" t="s">
        <v>189</v>
      </c>
      <c r="BE154" s="169">
        <f t="shared" ref="BE154:BE193" si="14">IF(N154="základná",J154,0)</f>
        <v>0</v>
      </c>
      <c r="BF154" s="169">
        <f t="shared" ref="BF154:BF193" si="15">IF(N154="znížená",J154,0)</f>
        <v>0</v>
      </c>
      <c r="BG154" s="169">
        <f t="shared" ref="BG154:BG193" si="16">IF(N154="zákl. prenesená",J154,0)</f>
        <v>0</v>
      </c>
      <c r="BH154" s="169">
        <f t="shared" ref="BH154:BH193" si="17">IF(N154="zníž. prenesená",J154,0)</f>
        <v>0</v>
      </c>
      <c r="BI154" s="169">
        <f t="shared" ref="BI154:BI193" si="18">IF(N154="nulová",J154,0)</f>
        <v>0</v>
      </c>
      <c r="BJ154" s="17" t="s">
        <v>86</v>
      </c>
      <c r="BK154" s="169">
        <f t="shared" ref="BK154:BK193" si="19">ROUND(I154*H154,2)</f>
        <v>0</v>
      </c>
      <c r="BL154" s="17" t="s">
        <v>214</v>
      </c>
      <c r="BM154" s="168" t="s">
        <v>258</v>
      </c>
    </row>
    <row r="155" spans="1:65" s="2" customFormat="1" ht="33" customHeight="1">
      <c r="A155" s="32"/>
      <c r="B155" s="155"/>
      <c r="C155" s="156" t="s">
        <v>7</v>
      </c>
      <c r="D155" s="156" t="s">
        <v>191</v>
      </c>
      <c r="E155" s="157" t="s">
        <v>2210</v>
      </c>
      <c r="F155" s="158" t="s">
        <v>2211</v>
      </c>
      <c r="G155" s="159" t="s">
        <v>243</v>
      </c>
      <c r="H155" s="160">
        <v>10</v>
      </c>
      <c r="I155" s="161"/>
      <c r="J155" s="162">
        <f t="shared" si="10"/>
        <v>0</v>
      </c>
      <c r="K155" s="163"/>
      <c r="L155" s="33"/>
      <c r="M155" s="164" t="s">
        <v>1</v>
      </c>
      <c r="N155" s="165" t="s">
        <v>39</v>
      </c>
      <c r="O155" s="61"/>
      <c r="P155" s="166">
        <f t="shared" si="11"/>
        <v>0</v>
      </c>
      <c r="Q155" s="166">
        <v>0</v>
      </c>
      <c r="R155" s="166">
        <f t="shared" si="12"/>
        <v>0</v>
      </c>
      <c r="S155" s="166">
        <v>0</v>
      </c>
      <c r="T155" s="167">
        <f t="shared" si="13"/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68" t="s">
        <v>214</v>
      </c>
      <c r="AT155" s="168" t="s">
        <v>191</v>
      </c>
      <c r="AU155" s="168" t="s">
        <v>86</v>
      </c>
      <c r="AY155" s="17" t="s">
        <v>189</v>
      </c>
      <c r="BE155" s="169">
        <f t="shared" si="14"/>
        <v>0</v>
      </c>
      <c r="BF155" s="169">
        <f t="shared" si="15"/>
        <v>0</v>
      </c>
      <c r="BG155" s="169">
        <f t="shared" si="16"/>
        <v>0</v>
      </c>
      <c r="BH155" s="169">
        <f t="shared" si="17"/>
        <v>0</v>
      </c>
      <c r="BI155" s="169">
        <f t="shared" si="18"/>
        <v>0</v>
      </c>
      <c r="BJ155" s="17" t="s">
        <v>86</v>
      </c>
      <c r="BK155" s="169">
        <f t="shared" si="19"/>
        <v>0</v>
      </c>
      <c r="BL155" s="17" t="s">
        <v>214</v>
      </c>
      <c r="BM155" s="168" t="s">
        <v>261</v>
      </c>
    </row>
    <row r="156" spans="1:65" s="2" customFormat="1" ht="33" customHeight="1">
      <c r="A156" s="32"/>
      <c r="B156" s="155"/>
      <c r="C156" s="156" t="s">
        <v>262</v>
      </c>
      <c r="D156" s="156" t="s">
        <v>191</v>
      </c>
      <c r="E156" s="157" t="s">
        <v>2212</v>
      </c>
      <c r="F156" s="158" t="s">
        <v>2213</v>
      </c>
      <c r="G156" s="159" t="s">
        <v>243</v>
      </c>
      <c r="H156" s="160">
        <v>8</v>
      </c>
      <c r="I156" s="161"/>
      <c r="J156" s="162">
        <f t="shared" si="10"/>
        <v>0</v>
      </c>
      <c r="K156" s="163"/>
      <c r="L156" s="33"/>
      <c r="M156" s="164" t="s">
        <v>1</v>
      </c>
      <c r="N156" s="165" t="s">
        <v>39</v>
      </c>
      <c r="O156" s="61"/>
      <c r="P156" s="166">
        <f t="shared" si="11"/>
        <v>0</v>
      </c>
      <c r="Q156" s="166">
        <v>0</v>
      </c>
      <c r="R156" s="166">
        <f t="shared" si="12"/>
        <v>0</v>
      </c>
      <c r="S156" s="166">
        <v>0</v>
      </c>
      <c r="T156" s="167">
        <f t="shared" si="13"/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68" t="s">
        <v>214</v>
      </c>
      <c r="AT156" s="168" t="s">
        <v>191</v>
      </c>
      <c r="AU156" s="168" t="s">
        <v>86</v>
      </c>
      <c r="AY156" s="17" t="s">
        <v>189</v>
      </c>
      <c r="BE156" s="169">
        <f t="shared" si="14"/>
        <v>0</v>
      </c>
      <c r="BF156" s="169">
        <f t="shared" si="15"/>
        <v>0</v>
      </c>
      <c r="BG156" s="169">
        <f t="shared" si="16"/>
        <v>0</v>
      </c>
      <c r="BH156" s="169">
        <f t="shared" si="17"/>
        <v>0</v>
      </c>
      <c r="BI156" s="169">
        <f t="shared" si="18"/>
        <v>0</v>
      </c>
      <c r="BJ156" s="17" t="s">
        <v>86</v>
      </c>
      <c r="BK156" s="169">
        <f t="shared" si="19"/>
        <v>0</v>
      </c>
      <c r="BL156" s="17" t="s">
        <v>214</v>
      </c>
      <c r="BM156" s="168" t="s">
        <v>265</v>
      </c>
    </row>
    <row r="157" spans="1:65" s="2" customFormat="1" ht="33" customHeight="1">
      <c r="A157" s="32"/>
      <c r="B157" s="155"/>
      <c r="C157" s="156" t="s">
        <v>225</v>
      </c>
      <c r="D157" s="156" t="s">
        <v>191</v>
      </c>
      <c r="E157" s="157" t="s">
        <v>2214</v>
      </c>
      <c r="F157" s="158" t="s">
        <v>2215</v>
      </c>
      <c r="G157" s="159" t="s">
        <v>243</v>
      </c>
      <c r="H157" s="160">
        <v>3</v>
      </c>
      <c r="I157" s="161"/>
      <c r="J157" s="162">
        <f t="shared" si="10"/>
        <v>0</v>
      </c>
      <c r="K157" s="163"/>
      <c r="L157" s="33"/>
      <c r="M157" s="164" t="s">
        <v>1</v>
      </c>
      <c r="N157" s="165" t="s">
        <v>39</v>
      </c>
      <c r="O157" s="61"/>
      <c r="P157" s="166">
        <f t="shared" si="11"/>
        <v>0</v>
      </c>
      <c r="Q157" s="166">
        <v>0</v>
      </c>
      <c r="R157" s="166">
        <f t="shared" si="12"/>
        <v>0</v>
      </c>
      <c r="S157" s="166">
        <v>0</v>
      </c>
      <c r="T157" s="167">
        <f t="shared" si="13"/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68" t="s">
        <v>214</v>
      </c>
      <c r="AT157" s="168" t="s">
        <v>191</v>
      </c>
      <c r="AU157" s="168" t="s">
        <v>86</v>
      </c>
      <c r="AY157" s="17" t="s">
        <v>189</v>
      </c>
      <c r="BE157" s="169">
        <f t="shared" si="14"/>
        <v>0</v>
      </c>
      <c r="BF157" s="169">
        <f t="shared" si="15"/>
        <v>0</v>
      </c>
      <c r="BG157" s="169">
        <f t="shared" si="16"/>
        <v>0</v>
      </c>
      <c r="BH157" s="169">
        <f t="shared" si="17"/>
        <v>0</v>
      </c>
      <c r="BI157" s="169">
        <f t="shared" si="18"/>
        <v>0</v>
      </c>
      <c r="BJ157" s="17" t="s">
        <v>86</v>
      </c>
      <c r="BK157" s="169">
        <f t="shared" si="19"/>
        <v>0</v>
      </c>
      <c r="BL157" s="17" t="s">
        <v>214</v>
      </c>
      <c r="BM157" s="168" t="s">
        <v>268</v>
      </c>
    </row>
    <row r="158" spans="1:65" s="2" customFormat="1" ht="24.2" customHeight="1">
      <c r="A158" s="32"/>
      <c r="B158" s="155"/>
      <c r="C158" s="156" t="s">
        <v>269</v>
      </c>
      <c r="D158" s="156" t="s">
        <v>191</v>
      </c>
      <c r="E158" s="157" t="s">
        <v>2216</v>
      </c>
      <c r="F158" s="158" t="s">
        <v>2217</v>
      </c>
      <c r="G158" s="159" t="s">
        <v>243</v>
      </c>
      <c r="H158" s="160">
        <v>10</v>
      </c>
      <c r="I158" s="161"/>
      <c r="J158" s="162">
        <f t="shared" si="10"/>
        <v>0</v>
      </c>
      <c r="K158" s="163"/>
      <c r="L158" s="33"/>
      <c r="M158" s="164" t="s">
        <v>1</v>
      </c>
      <c r="N158" s="165" t="s">
        <v>39</v>
      </c>
      <c r="O158" s="61"/>
      <c r="P158" s="166">
        <f t="shared" si="11"/>
        <v>0</v>
      </c>
      <c r="Q158" s="166">
        <v>0</v>
      </c>
      <c r="R158" s="166">
        <f t="shared" si="12"/>
        <v>0</v>
      </c>
      <c r="S158" s="166">
        <v>0</v>
      </c>
      <c r="T158" s="167">
        <f t="shared" si="13"/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68" t="s">
        <v>214</v>
      </c>
      <c r="AT158" s="168" t="s">
        <v>191</v>
      </c>
      <c r="AU158" s="168" t="s">
        <v>86</v>
      </c>
      <c r="AY158" s="17" t="s">
        <v>189</v>
      </c>
      <c r="BE158" s="169">
        <f t="shared" si="14"/>
        <v>0</v>
      </c>
      <c r="BF158" s="169">
        <f t="shared" si="15"/>
        <v>0</v>
      </c>
      <c r="BG158" s="169">
        <f t="shared" si="16"/>
        <v>0</v>
      </c>
      <c r="BH158" s="169">
        <f t="shared" si="17"/>
        <v>0</v>
      </c>
      <c r="BI158" s="169">
        <f t="shared" si="18"/>
        <v>0</v>
      </c>
      <c r="BJ158" s="17" t="s">
        <v>86</v>
      </c>
      <c r="BK158" s="169">
        <f t="shared" si="19"/>
        <v>0</v>
      </c>
      <c r="BL158" s="17" t="s">
        <v>214</v>
      </c>
      <c r="BM158" s="168" t="s">
        <v>272</v>
      </c>
    </row>
    <row r="159" spans="1:65" s="2" customFormat="1" ht="24.2" customHeight="1">
      <c r="A159" s="32"/>
      <c r="B159" s="155"/>
      <c r="C159" s="156" t="s">
        <v>229</v>
      </c>
      <c r="D159" s="156" t="s">
        <v>191</v>
      </c>
      <c r="E159" s="157" t="s">
        <v>2218</v>
      </c>
      <c r="F159" s="158" t="s">
        <v>2219</v>
      </c>
      <c r="G159" s="159" t="s">
        <v>243</v>
      </c>
      <c r="H159" s="160">
        <v>14.5</v>
      </c>
      <c r="I159" s="161"/>
      <c r="J159" s="162">
        <f t="shared" si="10"/>
        <v>0</v>
      </c>
      <c r="K159" s="163"/>
      <c r="L159" s="33"/>
      <c r="M159" s="164" t="s">
        <v>1</v>
      </c>
      <c r="N159" s="165" t="s">
        <v>39</v>
      </c>
      <c r="O159" s="61"/>
      <c r="P159" s="166">
        <f t="shared" si="11"/>
        <v>0</v>
      </c>
      <c r="Q159" s="166">
        <v>0</v>
      </c>
      <c r="R159" s="166">
        <f t="shared" si="12"/>
        <v>0</v>
      </c>
      <c r="S159" s="166">
        <v>0</v>
      </c>
      <c r="T159" s="167">
        <f t="shared" si="13"/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68" t="s">
        <v>214</v>
      </c>
      <c r="AT159" s="168" t="s">
        <v>191</v>
      </c>
      <c r="AU159" s="168" t="s">
        <v>86</v>
      </c>
      <c r="AY159" s="17" t="s">
        <v>189</v>
      </c>
      <c r="BE159" s="169">
        <f t="shared" si="14"/>
        <v>0</v>
      </c>
      <c r="BF159" s="169">
        <f t="shared" si="15"/>
        <v>0</v>
      </c>
      <c r="BG159" s="169">
        <f t="shared" si="16"/>
        <v>0</v>
      </c>
      <c r="BH159" s="169">
        <f t="shared" si="17"/>
        <v>0</v>
      </c>
      <c r="BI159" s="169">
        <f t="shared" si="18"/>
        <v>0</v>
      </c>
      <c r="BJ159" s="17" t="s">
        <v>86</v>
      </c>
      <c r="BK159" s="169">
        <f t="shared" si="19"/>
        <v>0</v>
      </c>
      <c r="BL159" s="17" t="s">
        <v>214</v>
      </c>
      <c r="BM159" s="168" t="s">
        <v>275</v>
      </c>
    </row>
    <row r="160" spans="1:65" s="2" customFormat="1" ht="21.75" customHeight="1">
      <c r="A160" s="32"/>
      <c r="B160" s="155"/>
      <c r="C160" s="170" t="s">
        <v>276</v>
      </c>
      <c r="D160" s="170" t="s">
        <v>226</v>
      </c>
      <c r="E160" s="171" t="s">
        <v>2220</v>
      </c>
      <c r="F160" s="172" t="s">
        <v>2221</v>
      </c>
      <c r="G160" s="173" t="s">
        <v>243</v>
      </c>
      <c r="H160" s="174">
        <v>14.5</v>
      </c>
      <c r="I160" s="175"/>
      <c r="J160" s="176">
        <f t="shared" si="10"/>
        <v>0</v>
      </c>
      <c r="K160" s="177"/>
      <c r="L160" s="178"/>
      <c r="M160" s="179" t="s">
        <v>1</v>
      </c>
      <c r="N160" s="180" t="s">
        <v>39</v>
      </c>
      <c r="O160" s="61"/>
      <c r="P160" s="166">
        <f t="shared" si="11"/>
        <v>0</v>
      </c>
      <c r="Q160" s="166">
        <v>6.8000000000000005E-4</v>
      </c>
      <c r="R160" s="166">
        <f t="shared" si="12"/>
        <v>9.8600000000000007E-3</v>
      </c>
      <c r="S160" s="166">
        <v>0</v>
      </c>
      <c r="T160" s="167">
        <f t="shared" si="13"/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68" t="s">
        <v>247</v>
      </c>
      <c r="AT160" s="168" t="s">
        <v>226</v>
      </c>
      <c r="AU160" s="168" t="s">
        <v>86</v>
      </c>
      <c r="AY160" s="17" t="s">
        <v>189</v>
      </c>
      <c r="BE160" s="169">
        <f t="shared" si="14"/>
        <v>0</v>
      </c>
      <c r="BF160" s="169">
        <f t="shared" si="15"/>
        <v>0</v>
      </c>
      <c r="BG160" s="169">
        <f t="shared" si="16"/>
        <v>0</v>
      </c>
      <c r="BH160" s="169">
        <f t="shared" si="17"/>
        <v>0</v>
      </c>
      <c r="BI160" s="169">
        <f t="shared" si="18"/>
        <v>0</v>
      </c>
      <c r="BJ160" s="17" t="s">
        <v>86</v>
      </c>
      <c r="BK160" s="169">
        <f t="shared" si="19"/>
        <v>0</v>
      </c>
      <c r="BL160" s="17" t="s">
        <v>214</v>
      </c>
      <c r="BM160" s="168" t="s">
        <v>279</v>
      </c>
    </row>
    <row r="161" spans="1:65" s="2" customFormat="1" ht="16.5" customHeight="1">
      <c r="A161" s="32"/>
      <c r="B161" s="155"/>
      <c r="C161" s="170" t="s">
        <v>234</v>
      </c>
      <c r="D161" s="170" t="s">
        <v>226</v>
      </c>
      <c r="E161" s="171" t="s">
        <v>2222</v>
      </c>
      <c r="F161" s="172" t="s">
        <v>2223</v>
      </c>
      <c r="G161" s="173" t="s">
        <v>238</v>
      </c>
      <c r="H161" s="174">
        <v>1</v>
      </c>
      <c r="I161" s="175"/>
      <c r="J161" s="176">
        <f t="shared" si="10"/>
        <v>0</v>
      </c>
      <c r="K161" s="177"/>
      <c r="L161" s="178"/>
      <c r="M161" s="179" t="s">
        <v>1</v>
      </c>
      <c r="N161" s="180" t="s">
        <v>39</v>
      </c>
      <c r="O161" s="61"/>
      <c r="P161" s="166">
        <f t="shared" si="11"/>
        <v>0</v>
      </c>
      <c r="Q161" s="166">
        <v>1.9000000000000001E-4</v>
      </c>
      <c r="R161" s="166">
        <f t="shared" si="12"/>
        <v>1.9000000000000001E-4</v>
      </c>
      <c r="S161" s="166">
        <v>0</v>
      </c>
      <c r="T161" s="167">
        <f t="shared" si="13"/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68" t="s">
        <v>247</v>
      </c>
      <c r="AT161" s="168" t="s">
        <v>226</v>
      </c>
      <c r="AU161" s="168" t="s">
        <v>86</v>
      </c>
      <c r="AY161" s="17" t="s">
        <v>189</v>
      </c>
      <c r="BE161" s="169">
        <f t="shared" si="14"/>
        <v>0</v>
      </c>
      <c r="BF161" s="169">
        <f t="shared" si="15"/>
        <v>0</v>
      </c>
      <c r="BG161" s="169">
        <f t="shared" si="16"/>
        <v>0</v>
      </c>
      <c r="BH161" s="169">
        <f t="shared" si="17"/>
        <v>0</v>
      </c>
      <c r="BI161" s="169">
        <f t="shared" si="18"/>
        <v>0</v>
      </c>
      <c r="BJ161" s="17" t="s">
        <v>86</v>
      </c>
      <c r="BK161" s="169">
        <f t="shared" si="19"/>
        <v>0</v>
      </c>
      <c r="BL161" s="17" t="s">
        <v>214</v>
      </c>
      <c r="BM161" s="168" t="s">
        <v>282</v>
      </c>
    </row>
    <row r="162" spans="1:65" s="2" customFormat="1" ht="16.5" customHeight="1">
      <c r="A162" s="32"/>
      <c r="B162" s="155"/>
      <c r="C162" s="170" t="s">
        <v>283</v>
      </c>
      <c r="D162" s="170" t="s">
        <v>226</v>
      </c>
      <c r="E162" s="171" t="s">
        <v>2224</v>
      </c>
      <c r="F162" s="172" t="s">
        <v>2225</v>
      </c>
      <c r="G162" s="173" t="s">
        <v>238</v>
      </c>
      <c r="H162" s="174">
        <v>2</v>
      </c>
      <c r="I162" s="175"/>
      <c r="J162" s="176">
        <f t="shared" si="10"/>
        <v>0</v>
      </c>
      <c r="K162" s="177"/>
      <c r="L162" s="178"/>
      <c r="M162" s="179" t="s">
        <v>1</v>
      </c>
      <c r="N162" s="180" t="s">
        <v>39</v>
      </c>
      <c r="O162" s="61"/>
      <c r="P162" s="166">
        <f t="shared" si="11"/>
        <v>0</v>
      </c>
      <c r="Q162" s="166">
        <v>1E-4</v>
      </c>
      <c r="R162" s="166">
        <f t="shared" si="12"/>
        <v>2.0000000000000001E-4</v>
      </c>
      <c r="S162" s="166">
        <v>0</v>
      </c>
      <c r="T162" s="167">
        <f t="shared" si="13"/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68" t="s">
        <v>247</v>
      </c>
      <c r="AT162" s="168" t="s">
        <v>226</v>
      </c>
      <c r="AU162" s="168" t="s">
        <v>86</v>
      </c>
      <c r="AY162" s="17" t="s">
        <v>189</v>
      </c>
      <c r="BE162" s="169">
        <f t="shared" si="14"/>
        <v>0</v>
      </c>
      <c r="BF162" s="169">
        <f t="shared" si="15"/>
        <v>0</v>
      </c>
      <c r="BG162" s="169">
        <f t="shared" si="16"/>
        <v>0</v>
      </c>
      <c r="BH162" s="169">
        <f t="shared" si="17"/>
        <v>0</v>
      </c>
      <c r="BI162" s="169">
        <f t="shared" si="18"/>
        <v>0</v>
      </c>
      <c r="BJ162" s="17" t="s">
        <v>86</v>
      </c>
      <c r="BK162" s="169">
        <f t="shared" si="19"/>
        <v>0</v>
      </c>
      <c r="BL162" s="17" t="s">
        <v>214</v>
      </c>
      <c r="BM162" s="168" t="s">
        <v>286</v>
      </c>
    </row>
    <row r="163" spans="1:65" s="2" customFormat="1" ht="24.2" customHeight="1">
      <c r="A163" s="32"/>
      <c r="B163" s="155"/>
      <c r="C163" s="156" t="s">
        <v>239</v>
      </c>
      <c r="D163" s="156" t="s">
        <v>191</v>
      </c>
      <c r="E163" s="157" t="s">
        <v>2226</v>
      </c>
      <c r="F163" s="158" t="s">
        <v>2227</v>
      </c>
      <c r="G163" s="159" t="s">
        <v>243</v>
      </c>
      <c r="H163" s="160">
        <v>32</v>
      </c>
      <c r="I163" s="161"/>
      <c r="J163" s="162">
        <f t="shared" si="10"/>
        <v>0</v>
      </c>
      <c r="K163" s="163"/>
      <c r="L163" s="33"/>
      <c r="M163" s="164" t="s">
        <v>1</v>
      </c>
      <c r="N163" s="165" t="s">
        <v>39</v>
      </c>
      <c r="O163" s="61"/>
      <c r="P163" s="166">
        <f t="shared" si="11"/>
        <v>0</v>
      </c>
      <c r="Q163" s="166">
        <v>0</v>
      </c>
      <c r="R163" s="166">
        <f t="shared" si="12"/>
        <v>0</v>
      </c>
      <c r="S163" s="166">
        <v>0</v>
      </c>
      <c r="T163" s="167">
        <f t="shared" si="13"/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68" t="s">
        <v>214</v>
      </c>
      <c r="AT163" s="168" t="s">
        <v>191</v>
      </c>
      <c r="AU163" s="168" t="s">
        <v>86</v>
      </c>
      <c r="AY163" s="17" t="s">
        <v>189</v>
      </c>
      <c r="BE163" s="169">
        <f t="shared" si="14"/>
        <v>0</v>
      </c>
      <c r="BF163" s="169">
        <f t="shared" si="15"/>
        <v>0</v>
      </c>
      <c r="BG163" s="169">
        <f t="shared" si="16"/>
        <v>0</v>
      </c>
      <c r="BH163" s="169">
        <f t="shared" si="17"/>
        <v>0</v>
      </c>
      <c r="BI163" s="169">
        <f t="shared" si="18"/>
        <v>0</v>
      </c>
      <c r="BJ163" s="17" t="s">
        <v>86</v>
      </c>
      <c r="BK163" s="169">
        <f t="shared" si="19"/>
        <v>0</v>
      </c>
      <c r="BL163" s="17" t="s">
        <v>214</v>
      </c>
      <c r="BM163" s="168" t="s">
        <v>289</v>
      </c>
    </row>
    <row r="164" spans="1:65" s="2" customFormat="1" ht="24.2" customHeight="1">
      <c r="A164" s="32"/>
      <c r="B164" s="155"/>
      <c r="C164" s="170" t="s">
        <v>290</v>
      </c>
      <c r="D164" s="170" t="s">
        <v>226</v>
      </c>
      <c r="E164" s="171" t="s">
        <v>2228</v>
      </c>
      <c r="F164" s="172" t="s">
        <v>2229</v>
      </c>
      <c r="G164" s="173" t="s">
        <v>243</v>
      </c>
      <c r="H164" s="174">
        <v>32</v>
      </c>
      <c r="I164" s="175"/>
      <c r="J164" s="176">
        <f t="shared" si="10"/>
        <v>0</v>
      </c>
      <c r="K164" s="177"/>
      <c r="L164" s="178"/>
      <c r="M164" s="179" t="s">
        <v>1</v>
      </c>
      <c r="N164" s="180" t="s">
        <v>39</v>
      </c>
      <c r="O164" s="61"/>
      <c r="P164" s="166">
        <f t="shared" si="11"/>
        <v>0</v>
      </c>
      <c r="Q164" s="166">
        <v>1.4400000000000001E-3</v>
      </c>
      <c r="R164" s="166">
        <f t="shared" si="12"/>
        <v>4.6080000000000003E-2</v>
      </c>
      <c r="S164" s="166">
        <v>0</v>
      </c>
      <c r="T164" s="167">
        <f t="shared" si="13"/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68" t="s">
        <v>247</v>
      </c>
      <c r="AT164" s="168" t="s">
        <v>226</v>
      </c>
      <c r="AU164" s="168" t="s">
        <v>86</v>
      </c>
      <c r="AY164" s="17" t="s">
        <v>189</v>
      </c>
      <c r="BE164" s="169">
        <f t="shared" si="14"/>
        <v>0</v>
      </c>
      <c r="BF164" s="169">
        <f t="shared" si="15"/>
        <v>0</v>
      </c>
      <c r="BG164" s="169">
        <f t="shared" si="16"/>
        <v>0</v>
      </c>
      <c r="BH164" s="169">
        <f t="shared" si="17"/>
        <v>0</v>
      </c>
      <c r="BI164" s="169">
        <f t="shared" si="18"/>
        <v>0</v>
      </c>
      <c r="BJ164" s="17" t="s">
        <v>86</v>
      </c>
      <c r="BK164" s="169">
        <f t="shared" si="19"/>
        <v>0</v>
      </c>
      <c r="BL164" s="17" t="s">
        <v>214</v>
      </c>
      <c r="BM164" s="168" t="s">
        <v>293</v>
      </c>
    </row>
    <row r="165" spans="1:65" s="2" customFormat="1" ht="24.2" customHeight="1">
      <c r="A165" s="32"/>
      <c r="B165" s="155"/>
      <c r="C165" s="170" t="s">
        <v>244</v>
      </c>
      <c r="D165" s="170" t="s">
        <v>226</v>
      </c>
      <c r="E165" s="171" t="s">
        <v>2230</v>
      </c>
      <c r="F165" s="172" t="s">
        <v>2231</v>
      </c>
      <c r="G165" s="173" t="s">
        <v>238</v>
      </c>
      <c r="H165" s="174">
        <v>4</v>
      </c>
      <c r="I165" s="175"/>
      <c r="J165" s="176">
        <f t="shared" si="10"/>
        <v>0</v>
      </c>
      <c r="K165" s="177"/>
      <c r="L165" s="178"/>
      <c r="M165" s="179" t="s">
        <v>1</v>
      </c>
      <c r="N165" s="180" t="s">
        <v>39</v>
      </c>
      <c r="O165" s="61"/>
      <c r="P165" s="166">
        <f t="shared" si="11"/>
        <v>0</v>
      </c>
      <c r="Q165" s="166">
        <v>0</v>
      </c>
      <c r="R165" s="166">
        <f t="shared" si="12"/>
        <v>0</v>
      </c>
      <c r="S165" s="166">
        <v>0</v>
      </c>
      <c r="T165" s="167">
        <f t="shared" si="13"/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68" t="s">
        <v>247</v>
      </c>
      <c r="AT165" s="168" t="s">
        <v>226</v>
      </c>
      <c r="AU165" s="168" t="s">
        <v>86</v>
      </c>
      <c r="AY165" s="17" t="s">
        <v>189</v>
      </c>
      <c r="BE165" s="169">
        <f t="shared" si="14"/>
        <v>0</v>
      </c>
      <c r="BF165" s="169">
        <f t="shared" si="15"/>
        <v>0</v>
      </c>
      <c r="BG165" s="169">
        <f t="shared" si="16"/>
        <v>0</v>
      </c>
      <c r="BH165" s="169">
        <f t="shared" si="17"/>
        <v>0</v>
      </c>
      <c r="BI165" s="169">
        <f t="shared" si="18"/>
        <v>0</v>
      </c>
      <c r="BJ165" s="17" t="s">
        <v>86</v>
      </c>
      <c r="BK165" s="169">
        <f t="shared" si="19"/>
        <v>0</v>
      </c>
      <c r="BL165" s="17" t="s">
        <v>214</v>
      </c>
      <c r="BM165" s="168" t="s">
        <v>296</v>
      </c>
    </row>
    <row r="166" spans="1:65" s="2" customFormat="1" ht="16.5" customHeight="1">
      <c r="A166" s="32"/>
      <c r="B166" s="155"/>
      <c r="C166" s="170" t="s">
        <v>297</v>
      </c>
      <c r="D166" s="170" t="s">
        <v>226</v>
      </c>
      <c r="E166" s="171" t="s">
        <v>2232</v>
      </c>
      <c r="F166" s="172" t="s">
        <v>2233</v>
      </c>
      <c r="G166" s="173" t="s">
        <v>238</v>
      </c>
      <c r="H166" s="174">
        <v>4</v>
      </c>
      <c r="I166" s="175"/>
      <c r="J166" s="176">
        <f t="shared" si="10"/>
        <v>0</v>
      </c>
      <c r="K166" s="177"/>
      <c r="L166" s="178"/>
      <c r="M166" s="179" t="s">
        <v>1</v>
      </c>
      <c r="N166" s="180" t="s">
        <v>39</v>
      </c>
      <c r="O166" s="61"/>
      <c r="P166" s="166">
        <f t="shared" si="11"/>
        <v>0</v>
      </c>
      <c r="Q166" s="166">
        <v>4.2000000000000002E-4</v>
      </c>
      <c r="R166" s="166">
        <f t="shared" si="12"/>
        <v>1.6800000000000001E-3</v>
      </c>
      <c r="S166" s="166">
        <v>0</v>
      </c>
      <c r="T166" s="167">
        <f t="shared" si="13"/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68" t="s">
        <v>247</v>
      </c>
      <c r="AT166" s="168" t="s">
        <v>226</v>
      </c>
      <c r="AU166" s="168" t="s">
        <v>86</v>
      </c>
      <c r="AY166" s="17" t="s">
        <v>189</v>
      </c>
      <c r="BE166" s="169">
        <f t="shared" si="14"/>
        <v>0</v>
      </c>
      <c r="BF166" s="169">
        <f t="shared" si="15"/>
        <v>0</v>
      </c>
      <c r="BG166" s="169">
        <f t="shared" si="16"/>
        <v>0</v>
      </c>
      <c r="BH166" s="169">
        <f t="shared" si="17"/>
        <v>0</v>
      </c>
      <c r="BI166" s="169">
        <f t="shared" si="18"/>
        <v>0</v>
      </c>
      <c r="BJ166" s="17" t="s">
        <v>86</v>
      </c>
      <c r="BK166" s="169">
        <f t="shared" si="19"/>
        <v>0</v>
      </c>
      <c r="BL166" s="17" t="s">
        <v>214</v>
      </c>
      <c r="BM166" s="168" t="s">
        <v>300</v>
      </c>
    </row>
    <row r="167" spans="1:65" s="2" customFormat="1" ht="24.2" customHeight="1">
      <c r="A167" s="32"/>
      <c r="B167" s="155"/>
      <c r="C167" s="170" t="s">
        <v>247</v>
      </c>
      <c r="D167" s="170" t="s">
        <v>226</v>
      </c>
      <c r="E167" s="171" t="s">
        <v>2234</v>
      </c>
      <c r="F167" s="172" t="s">
        <v>2235</v>
      </c>
      <c r="G167" s="173" t="s">
        <v>238</v>
      </c>
      <c r="H167" s="174">
        <v>2</v>
      </c>
      <c r="I167" s="175"/>
      <c r="J167" s="176">
        <f t="shared" si="10"/>
        <v>0</v>
      </c>
      <c r="K167" s="177"/>
      <c r="L167" s="178"/>
      <c r="M167" s="179" t="s">
        <v>1</v>
      </c>
      <c r="N167" s="180" t="s">
        <v>39</v>
      </c>
      <c r="O167" s="61"/>
      <c r="P167" s="166">
        <f t="shared" si="11"/>
        <v>0</v>
      </c>
      <c r="Q167" s="166">
        <v>5.5000000000000003E-4</v>
      </c>
      <c r="R167" s="166">
        <f t="shared" si="12"/>
        <v>1.1000000000000001E-3</v>
      </c>
      <c r="S167" s="166">
        <v>0</v>
      </c>
      <c r="T167" s="167">
        <f t="shared" si="13"/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68" t="s">
        <v>247</v>
      </c>
      <c r="AT167" s="168" t="s">
        <v>226</v>
      </c>
      <c r="AU167" s="168" t="s">
        <v>86</v>
      </c>
      <c r="AY167" s="17" t="s">
        <v>189</v>
      </c>
      <c r="BE167" s="169">
        <f t="shared" si="14"/>
        <v>0</v>
      </c>
      <c r="BF167" s="169">
        <f t="shared" si="15"/>
        <v>0</v>
      </c>
      <c r="BG167" s="169">
        <f t="shared" si="16"/>
        <v>0</v>
      </c>
      <c r="BH167" s="169">
        <f t="shared" si="17"/>
        <v>0</v>
      </c>
      <c r="BI167" s="169">
        <f t="shared" si="18"/>
        <v>0</v>
      </c>
      <c r="BJ167" s="17" t="s">
        <v>86</v>
      </c>
      <c r="BK167" s="169">
        <f t="shared" si="19"/>
        <v>0</v>
      </c>
      <c r="BL167" s="17" t="s">
        <v>214</v>
      </c>
      <c r="BM167" s="168" t="s">
        <v>303</v>
      </c>
    </row>
    <row r="168" spans="1:65" s="2" customFormat="1" ht="24.2" customHeight="1">
      <c r="A168" s="32"/>
      <c r="B168" s="155"/>
      <c r="C168" s="170" t="s">
        <v>304</v>
      </c>
      <c r="D168" s="170" t="s">
        <v>226</v>
      </c>
      <c r="E168" s="171" t="s">
        <v>2236</v>
      </c>
      <c r="F168" s="172" t="s">
        <v>2237</v>
      </c>
      <c r="G168" s="173" t="s">
        <v>238</v>
      </c>
      <c r="H168" s="174">
        <v>2</v>
      </c>
      <c r="I168" s="175"/>
      <c r="J168" s="176">
        <f t="shared" si="10"/>
        <v>0</v>
      </c>
      <c r="K168" s="177"/>
      <c r="L168" s="178"/>
      <c r="M168" s="179" t="s">
        <v>1</v>
      </c>
      <c r="N168" s="180" t="s">
        <v>39</v>
      </c>
      <c r="O168" s="61"/>
      <c r="P168" s="166">
        <f t="shared" si="11"/>
        <v>0</v>
      </c>
      <c r="Q168" s="166">
        <v>1.14E-3</v>
      </c>
      <c r="R168" s="166">
        <f t="shared" si="12"/>
        <v>2.2799999999999999E-3</v>
      </c>
      <c r="S168" s="166">
        <v>0</v>
      </c>
      <c r="T168" s="167">
        <f t="shared" si="13"/>
        <v>0</v>
      </c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R168" s="168" t="s">
        <v>247</v>
      </c>
      <c r="AT168" s="168" t="s">
        <v>226</v>
      </c>
      <c r="AU168" s="168" t="s">
        <v>86</v>
      </c>
      <c r="AY168" s="17" t="s">
        <v>189</v>
      </c>
      <c r="BE168" s="169">
        <f t="shared" si="14"/>
        <v>0</v>
      </c>
      <c r="BF168" s="169">
        <f t="shared" si="15"/>
        <v>0</v>
      </c>
      <c r="BG168" s="169">
        <f t="shared" si="16"/>
        <v>0</v>
      </c>
      <c r="BH168" s="169">
        <f t="shared" si="17"/>
        <v>0</v>
      </c>
      <c r="BI168" s="169">
        <f t="shared" si="18"/>
        <v>0</v>
      </c>
      <c r="BJ168" s="17" t="s">
        <v>86</v>
      </c>
      <c r="BK168" s="169">
        <f t="shared" si="19"/>
        <v>0</v>
      </c>
      <c r="BL168" s="17" t="s">
        <v>214</v>
      </c>
      <c r="BM168" s="168" t="s">
        <v>307</v>
      </c>
    </row>
    <row r="169" spans="1:65" s="2" customFormat="1" ht="24.2" customHeight="1">
      <c r="A169" s="32"/>
      <c r="B169" s="155"/>
      <c r="C169" s="156" t="s">
        <v>251</v>
      </c>
      <c r="D169" s="156" t="s">
        <v>191</v>
      </c>
      <c r="E169" s="157" t="s">
        <v>2238</v>
      </c>
      <c r="F169" s="158" t="s">
        <v>2239</v>
      </c>
      <c r="G169" s="159" t="s">
        <v>238</v>
      </c>
      <c r="H169" s="160">
        <v>3</v>
      </c>
      <c r="I169" s="161"/>
      <c r="J169" s="162">
        <f t="shared" si="10"/>
        <v>0</v>
      </c>
      <c r="K169" s="163"/>
      <c r="L169" s="33"/>
      <c r="M169" s="164" t="s">
        <v>1</v>
      </c>
      <c r="N169" s="165" t="s">
        <v>39</v>
      </c>
      <c r="O169" s="61"/>
      <c r="P169" s="166">
        <f t="shared" si="11"/>
        <v>0</v>
      </c>
      <c r="Q169" s="166">
        <v>0</v>
      </c>
      <c r="R169" s="166">
        <f t="shared" si="12"/>
        <v>0</v>
      </c>
      <c r="S169" s="166">
        <v>0</v>
      </c>
      <c r="T169" s="167">
        <f t="shared" si="13"/>
        <v>0</v>
      </c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R169" s="168" t="s">
        <v>214</v>
      </c>
      <c r="AT169" s="168" t="s">
        <v>191</v>
      </c>
      <c r="AU169" s="168" t="s">
        <v>86</v>
      </c>
      <c r="AY169" s="17" t="s">
        <v>189</v>
      </c>
      <c r="BE169" s="169">
        <f t="shared" si="14"/>
        <v>0</v>
      </c>
      <c r="BF169" s="169">
        <f t="shared" si="15"/>
        <v>0</v>
      </c>
      <c r="BG169" s="169">
        <f t="shared" si="16"/>
        <v>0</v>
      </c>
      <c r="BH169" s="169">
        <f t="shared" si="17"/>
        <v>0</v>
      </c>
      <c r="BI169" s="169">
        <f t="shared" si="18"/>
        <v>0</v>
      </c>
      <c r="BJ169" s="17" t="s">
        <v>86</v>
      </c>
      <c r="BK169" s="169">
        <f t="shared" si="19"/>
        <v>0</v>
      </c>
      <c r="BL169" s="17" t="s">
        <v>214</v>
      </c>
      <c r="BM169" s="168" t="s">
        <v>310</v>
      </c>
    </row>
    <row r="170" spans="1:65" s="2" customFormat="1" ht="24.2" customHeight="1">
      <c r="A170" s="32"/>
      <c r="B170" s="155"/>
      <c r="C170" s="170" t="s">
        <v>311</v>
      </c>
      <c r="D170" s="170" t="s">
        <v>226</v>
      </c>
      <c r="E170" s="171" t="s">
        <v>2240</v>
      </c>
      <c r="F170" s="172" t="s">
        <v>2241</v>
      </c>
      <c r="G170" s="173" t="s">
        <v>238</v>
      </c>
      <c r="H170" s="174">
        <v>3</v>
      </c>
      <c r="I170" s="175"/>
      <c r="J170" s="176">
        <f t="shared" si="10"/>
        <v>0</v>
      </c>
      <c r="K170" s="177"/>
      <c r="L170" s="178"/>
      <c r="M170" s="179" t="s">
        <v>1</v>
      </c>
      <c r="N170" s="180" t="s">
        <v>39</v>
      </c>
      <c r="O170" s="61"/>
      <c r="P170" s="166">
        <f t="shared" si="11"/>
        <v>0</v>
      </c>
      <c r="Q170" s="166">
        <v>0</v>
      </c>
      <c r="R170" s="166">
        <f t="shared" si="12"/>
        <v>0</v>
      </c>
      <c r="S170" s="166">
        <v>0</v>
      </c>
      <c r="T170" s="167">
        <f t="shared" si="13"/>
        <v>0</v>
      </c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R170" s="168" t="s">
        <v>247</v>
      </c>
      <c r="AT170" s="168" t="s">
        <v>226</v>
      </c>
      <c r="AU170" s="168" t="s">
        <v>86</v>
      </c>
      <c r="AY170" s="17" t="s">
        <v>189</v>
      </c>
      <c r="BE170" s="169">
        <f t="shared" si="14"/>
        <v>0</v>
      </c>
      <c r="BF170" s="169">
        <f t="shared" si="15"/>
        <v>0</v>
      </c>
      <c r="BG170" s="169">
        <f t="shared" si="16"/>
        <v>0</v>
      </c>
      <c r="BH170" s="169">
        <f t="shared" si="17"/>
        <v>0</v>
      </c>
      <c r="BI170" s="169">
        <f t="shared" si="18"/>
        <v>0</v>
      </c>
      <c r="BJ170" s="17" t="s">
        <v>86</v>
      </c>
      <c r="BK170" s="169">
        <f t="shared" si="19"/>
        <v>0</v>
      </c>
      <c r="BL170" s="17" t="s">
        <v>214</v>
      </c>
      <c r="BM170" s="168" t="s">
        <v>314</v>
      </c>
    </row>
    <row r="171" spans="1:65" s="2" customFormat="1" ht="24.2" customHeight="1">
      <c r="A171" s="32"/>
      <c r="B171" s="155"/>
      <c r="C171" s="156" t="s">
        <v>254</v>
      </c>
      <c r="D171" s="156" t="s">
        <v>191</v>
      </c>
      <c r="E171" s="157" t="s">
        <v>2242</v>
      </c>
      <c r="F171" s="158" t="s">
        <v>2243</v>
      </c>
      <c r="G171" s="159" t="s">
        <v>238</v>
      </c>
      <c r="H171" s="160">
        <v>4</v>
      </c>
      <c r="I171" s="161"/>
      <c r="J171" s="162">
        <f t="shared" si="10"/>
        <v>0</v>
      </c>
      <c r="K171" s="163"/>
      <c r="L171" s="33"/>
      <c r="M171" s="164" t="s">
        <v>1</v>
      </c>
      <c r="N171" s="165" t="s">
        <v>39</v>
      </c>
      <c r="O171" s="61"/>
      <c r="P171" s="166">
        <f t="shared" si="11"/>
        <v>0</v>
      </c>
      <c r="Q171" s="166">
        <v>0</v>
      </c>
      <c r="R171" s="166">
        <f t="shared" si="12"/>
        <v>0</v>
      </c>
      <c r="S171" s="166">
        <v>0</v>
      </c>
      <c r="T171" s="167">
        <f t="shared" si="13"/>
        <v>0</v>
      </c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R171" s="168" t="s">
        <v>214</v>
      </c>
      <c r="AT171" s="168" t="s">
        <v>191</v>
      </c>
      <c r="AU171" s="168" t="s">
        <v>86</v>
      </c>
      <c r="AY171" s="17" t="s">
        <v>189</v>
      </c>
      <c r="BE171" s="169">
        <f t="shared" si="14"/>
        <v>0</v>
      </c>
      <c r="BF171" s="169">
        <f t="shared" si="15"/>
        <v>0</v>
      </c>
      <c r="BG171" s="169">
        <f t="shared" si="16"/>
        <v>0</v>
      </c>
      <c r="BH171" s="169">
        <f t="shared" si="17"/>
        <v>0</v>
      </c>
      <c r="BI171" s="169">
        <f t="shared" si="18"/>
        <v>0</v>
      </c>
      <c r="BJ171" s="17" t="s">
        <v>86</v>
      </c>
      <c r="BK171" s="169">
        <f t="shared" si="19"/>
        <v>0</v>
      </c>
      <c r="BL171" s="17" t="s">
        <v>214</v>
      </c>
      <c r="BM171" s="168" t="s">
        <v>317</v>
      </c>
    </row>
    <row r="172" spans="1:65" s="2" customFormat="1" ht="24.2" customHeight="1">
      <c r="A172" s="32"/>
      <c r="B172" s="155"/>
      <c r="C172" s="170" t="s">
        <v>318</v>
      </c>
      <c r="D172" s="170" t="s">
        <v>226</v>
      </c>
      <c r="E172" s="171" t="s">
        <v>2244</v>
      </c>
      <c r="F172" s="172" t="s">
        <v>2245</v>
      </c>
      <c r="G172" s="173" t="s">
        <v>238</v>
      </c>
      <c r="H172" s="174">
        <v>4</v>
      </c>
      <c r="I172" s="175"/>
      <c r="J172" s="176">
        <f t="shared" si="10"/>
        <v>0</v>
      </c>
      <c r="K172" s="177"/>
      <c r="L172" s="178"/>
      <c r="M172" s="179" t="s">
        <v>1</v>
      </c>
      <c r="N172" s="180" t="s">
        <v>39</v>
      </c>
      <c r="O172" s="61"/>
      <c r="P172" s="166">
        <f t="shared" si="11"/>
        <v>0</v>
      </c>
      <c r="Q172" s="166">
        <v>0</v>
      </c>
      <c r="R172" s="166">
        <f t="shared" si="12"/>
        <v>0</v>
      </c>
      <c r="S172" s="166">
        <v>0</v>
      </c>
      <c r="T172" s="167">
        <f t="shared" si="13"/>
        <v>0</v>
      </c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R172" s="168" t="s">
        <v>247</v>
      </c>
      <c r="AT172" s="168" t="s">
        <v>226</v>
      </c>
      <c r="AU172" s="168" t="s">
        <v>86</v>
      </c>
      <c r="AY172" s="17" t="s">
        <v>189</v>
      </c>
      <c r="BE172" s="169">
        <f t="shared" si="14"/>
        <v>0</v>
      </c>
      <c r="BF172" s="169">
        <f t="shared" si="15"/>
        <v>0</v>
      </c>
      <c r="BG172" s="169">
        <f t="shared" si="16"/>
        <v>0</v>
      </c>
      <c r="BH172" s="169">
        <f t="shared" si="17"/>
        <v>0</v>
      </c>
      <c r="BI172" s="169">
        <f t="shared" si="18"/>
        <v>0</v>
      </c>
      <c r="BJ172" s="17" t="s">
        <v>86</v>
      </c>
      <c r="BK172" s="169">
        <f t="shared" si="19"/>
        <v>0</v>
      </c>
      <c r="BL172" s="17" t="s">
        <v>214</v>
      </c>
      <c r="BM172" s="168" t="s">
        <v>321</v>
      </c>
    </row>
    <row r="173" spans="1:65" s="2" customFormat="1" ht="24.2" customHeight="1">
      <c r="A173" s="32"/>
      <c r="B173" s="155"/>
      <c r="C173" s="156" t="s">
        <v>258</v>
      </c>
      <c r="D173" s="156" t="s">
        <v>191</v>
      </c>
      <c r="E173" s="157" t="s">
        <v>2246</v>
      </c>
      <c r="F173" s="158" t="s">
        <v>2247</v>
      </c>
      <c r="G173" s="159" t="s">
        <v>238</v>
      </c>
      <c r="H173" s="160">
        <v>1</v>
      </c>
      <c r="I173" s="161"/>
      <c r="J173" s="162">
        <f t="shared" si="10"/>
        <v>0</v>
      </c>
      <c r="K173" s="163"/>
      <c r="L173" s="33"/>
      <c r="M173" s="164" t="s">
        <v>1</v>
      </c>
      <c r="N173" s="165" t="s">
        <v>39</v>
      </c>
      <c r="O173" s="61"/>
      <c r="P173" s="166">
        <f t="shared" si="11"/>
        <v>0</v>
      </c>
      <c r="Q173" s="166">
        <v>0</v>
      </c>
      <c r="R173" s="166">
        <f t="shared" si="12"/>
        <v>0</v>
      </c>
      <c r="S173" s="166">
        <v>0</v>
      </c>
      <c r="T173" s="167">
        <f t="shared" si="13"/>
        <v>0</v>
      </c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R173" s="168" t="s">
        <v>214</v>
      </c>
      <c r="AT173" s="168" t="s">
        <v>191</v>
      </c>
      <c r="AU173" s="168" t="s">
        <v>86</v>
      </c>
      <c r="AY173" s="17" t="s">
        <v>189</v>
      </c>
      <c r="BE173" s="169">
        <f t="shared" si="14"/>
        <v>0</v>
      </c>
      <c r="BF173" s="169">
        <f t="shared" si="15"/>
        <v>0</v>
      </c>
      <c r="BG173" s="169">
        <f t="shared" si="16"/>
        <v>0</v>
      </c>
      <c r="BH173" s="169">
        <f t="shared" si="17"/>
        <v>0</v>
      </c>
      <c r="BI173" s="169">
        <f t="shared" si="18"/>
        <v>0</v>
      </c>
      <c r="BJ173" s="17" t="s">
        <v>86</v>
      </c>
      <c r="BK173" s="169">
        <f t="shared" si="19"/>
        <v>0</v>
      </c>
      <c r="BL173" s="17" t="s">
        <v>214</v>
      </c>
      <c r="BM173" s="168" t="s">
        <v>324</v>
      </c>
    </row>
    <row r="174" spans="1:65" s="2" customFormat="1" ht="37.9" customHeight="1">
      <c r="A174" s="32"/>
      <c r="B174" s="155"/>
      <c r="C174" s="170" t="s">
        <v>325</v>
      </c>
      <c r="D174" s="170" t="s">
        <v>226</v>
      </c>
      <c r="E174" s="171" t="s">
        <v>2248</v>
      </c>
      <c r="F174" s="172" t="s">
        <v>2249</v>
      </c>
      <c r="G174" s="173" t="s">
        <v>238</v>
      </c>
      <c r="H174" s="174">
        <v>1</v>
      </c>
      <c r="I174" s="175"/>
      <c r="J174" s="176">
        <f t="shared" si="10"/>
        <v>0</v>
      </c>
      <c r="K174" s="177"/>
      <c r="L174" s="178"/>
      <c r="M174" s="179" t="s">
        <v>1</v>
      </c>
      <c r="N174" s="180" t="s">
        <v>39</v>
      </c>
      <c r="O174" s="61"/>
      <c r="P174" s="166">
        <f t="shared" si="11"/>
        <v>0</v>
      </c>
      <c r="Q174" s="166">
        <v>0</v>
      </c>
      <c r="R174" s="166">
        <f t="shared" si="12"/>
        <v>0</v>
      </c>
      <c r="S174" s="166">
        <v>0</v>
      </c>
      <c r="T174" s="167">
        <f t="shared" si="13"/>
        <v>0</v>
      </c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R174" s="168" t="s">
        <v>247</v>
      </c>
      <c r="AT174" s="168" t="s">
        <v>226</v>
      </c>
      <c r="AU174" s="168" t="s">
        <v>86</v>
      </c>
      <c r="AY174" s="17" t="s">
        <v>189</v>
      </c>
      <c r="BE174" s="169">
        <f t="shared" si="14"/>
        <v>0</v>
      </c>
      <c r="BF174" s="169">
        <f t="shared" si="15"/>
        <v>0</v>
      </c>
      <c r="BG174" s="169">
        <f t="shared" si="16"/>
        <v>0</v>
      </c>
      <c r="BH174" s="169">
        <f t="shared" si="17"/>
        <v>0</v>
      </c>
      <c r="BI174" s="169">
        <f t="shared" si="18"/>
        <v>0</v>
      </c>
      <c r="BJ174" s="17" t="s">
        <v>86</v>
      </c>
      <c r="BK174" s="169">
        <f t="shared" si="19"/>
        <v>0</v>
      </c>
      <c r="BL174" s="17" t="s">
        <v>214</v>
      </c>
      <c r="BM174" s="168" t="s">
        <v>328</v>
      </c>
    </row>
    <row r="175" spans="1:65" s="2" customFormat="1" ht="24.2" customHeight="1">
      <c r="A175" s="32"/>
      <c r="B175" s="155"/>
      <c r="C175" s="156" t="s">
        <v>261</v>
      </c>
      <c r="D175" s="156" t="s">
        <v>191</v>
      </c>
      <c r="E175" s="157" t="s">
        <v>2250</v>
      </c>
      <c r="F175" s="158" t="s">
        <v>2251</v>
      </c>
      <c r="G175" s="159" t="s">
        <v>511</v>
      </c>
      <c r="H175" s="186"/>
      <c r="I175" s="161"/>
      <c r="J175" s="162">
        <f t="shared" si="10"/>
        <v>0</v>
      </c>
      <c r="K175" s="163"/>
      <c r="L175" s="33"/>
      <c r="M175" s="164" t="s">
        <v>1</v>
      </c>
      <c r="N175" s="165" t="s">
        <v>39</v>
      </c>
      <c r="O175" s="61"/>
      <c r="P175" s="166">
        <f t="shared" si="11"/>
        <v>0</v>
      </c>
      <c r="Q175" s="166">
        <v>0</v>
      </c>
      <c r="R175" s="166">
        <f t="shared" si="12"/>
        <v>0</v>
      </c>
      <c r="S175" s="166">
        <v>0</v>
      </c>
      <c r="T175" s="167">
        <f t="shared" si="13"/>
        <v>0</v>
      </c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R175" s="168" t="s">
        <v>214</v>
      </c>
      <c r="AT175" s="168" t="s">
        <v>191</v>
      </c>
      <c r="AU175" s="168" t="s">
        <v>86</v>
      </c>
      <c r="AY175" s="17" t="s">
        <v>189</v>
      </c>
      <c r="BE175" s="169">
        <f t="shared" si="14"/>
        <v>0</v>
      </c>
      <c r="BF175" s="169">
        <f t="shared" si="15"/>
        <v>0</v>
      </c>
      <c r="BG175" s="169">
        <f t="shared" si="16"/>
        <v>0</v>
      </c>
      <c r="BH175" s="169">
        <f t="shared" si="17"/>
        <v>0</v>
      </c>
      <c r="BI175" s="169">
        <f t="shared" si="18"/>
        <v>0</v>
      </c>
      <c r="BJ175" s="17" t="s">
        <v>86</v>
      </c>
      <c r="BK175" s="169">
        <f t="shared" si="19"/>
        <v>0</v>
      </c>
      <c r="BL175" s="17" t="s">
        <v>214</v>
      </c>
      <c r="BM175" s="168" t="s">
        <v>331</v>
      </c>
    </row>
    <row r="176" spans="1:65" s="2" customFormat="1" ht="24.2" customHeight="1">
      <c r="A176" s="32"/>
      <c r="B176" s="155"/>
      <c r="C176" s="156" t="s">
        <v>332</v>
      </c>
      <c r="D176" s="156" t="s">
        <v>191</v>
      </c>
      <c r="E176" s="157" t="s">
        <v>2252</v>
      </c>
      <c r="F176" s="158" t="s">
        <v>2253</v>
      </c>
      <c r="G176" s="159" t="s">
        <v>238</v>
      </c>
      <c r="H176" s="160">
        <v>16</v>
      </c>
      <c r="I176" s="161"/>
      <c r="J176" s="162">
        <f t="shared" si="10"/>
        <v>0</v>
      </c>
      <c r="K176" s="163"/>
      <c r="L176" s="33"/>
      <c r="M176" s="164" t="s">
        <v>1</v>
      </c>
      <c r="N176" s="165" t="s">
        <v>39</v>
      </c>
      <c r="O176" s="61"/>
      <c r="P176" s="166">
        <f t="shared" si="11"/>
        <v>0</v>
      </c>
      <c r="Q176" s="166">
        <v>0</v>
      </c>
      <c r="R176" s="166">
        <f t="shared" si="12"/>
        <v>0</v>
      </c>
      <c r="S176" s="166">
        <v>0</v>
      </c>
      <c r="T176" s="167">
        <f t="shared" si="13"/>
        <v>0</v>
      </c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R176" s="168" t="s">
        <v>214</v>
      </c>
      <c r="AT176" s="168" t="s">
        <v>191</v>
      </c>
      <c r="AU176" s="168" t="s">
        <v>86</v>
      </c>
      <c r="AY176" s="17" t="s">
        <v>189</v>
      </c>
      <c r="BE176" s="169">
        <f t="shared" si="14"/>
        <v>0</v>
      </c>
      <c r="BF176" s="169">
        <f t="shared" si="15"/>
        <v>0</v>
      </c>
      <c r="BG176" s="169">
        <f t="shared" si="16"/>
        <v>0</v>
      </c>
      <c r="BH176" s="169">
        <f t="shared" si="17"/>
        <v>0</v>
      </c>
      <c r="BI176" s="169">
        <f t="shared" si="18"/>
        <v>0</v>
      </c>
      <c r="BJ176" s="17" t="s">
        <v>86</v>
      </c>
      <c r="BK176" s="169">
        <f t="shared" si="19"/>
        <v>0</v>
      </c>
      <c r="BL176" s="17" t="s">
        <v>214</v>
      </c>
      <c r="BM176" s="168" t="s">
        <v>335</v>
      </c>
    </row>
    <row r="177" spans="1:65" s="2" customFormat="1" ht="24.2" customHeight="1">
      <c r="A177" s="32"/>
      <c r="B177" s="155"/>
      <c r="C177" s="156" t="s">
        <v>265</v>
      </c>
      <c r="D177" s="156" t="s">
        <v>191</v>
      </c>
      <c r="E177" s="157" t="s">
        <v>2254</v>
      </c>
      <c r="F177" s="158" t="s">
        <v>2255</v>
      </c>
      <c r="G177" s="159" t="s">
        <v>238</v>
      </c>
      <c r="H177" s="160">
        <v>6</v>
      </c>
      <c r="I177" s="161"/>
      <c r="J177" s="162">
        <f t="shared" si="10"/>
        <v>0</v>
      </c>
      <c r="K177" s="163"/>
      <c r="L177" s="33"/>
      <c r="M177" s="164" t="s">
        <v>1</v>
      </c>
      <c r="N177" s="165" t="s">
        <v>39</v>
      </c>
      <c r="O177" s="61"/>
      <c r="P177" s="166">
        <f t="shared" si="11"/>
        <v>0</v>
      </c>
      <c r="Q177" s="166">
        <v>0</v>
      </c>
      <c r="R177" s="166">
        <f t="shared" si="12"/>
        <v>0</v>
      </c>
      <c r="S177" s="166">
        <v>0</v>
      </c>
      <c r="T177" s="167">
        <f t="shared" si="13"/>
        <v>0</v>
      </c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R177" s="168" t="s">
        <v>214</v>
      </c>
      <c r="AT177" s="168" t="s">
        <v>191</v>
      </c>
      <c r="AU177" s="168" t="s">
        <v>86</v>
      </c>
      <c r="AY177" s="17" t="s">
        <v>189</v>
      </c>
      <c r="BE177" s="169">
        <f t="shared" si="14"/>
        <v>0</v>
      </c>
      <c r="BF177" s="169">
        <f t="shared" si="15"/>
        <v>0</v>
      </c>
      <c r="BG177" s="169">
        <f t="shared" si="16"/>
        <v>0</v>
      </c>
      <c r="BH177" s="169">
        <f t="shared" si="17"/>
        <v>0</v>
      </c>
      <c r="BI177" s="169">
        <f t="shared" si="18"/>
        <v>0</v>
      </c>
      <c r="BJ177" s="17" t="s">
        <v>86</v>
      </c>
      <c r="BK177" s="169">
        <f t="shared" si="19"/>
        <v>0</v>
      </c>
      <c r="BL177" s="17" t="s">
        <v>214</v>
      </c>
      <c r="BM177" s="168" t="s">
        <v>338</v>
      </c>
    </row>
    <row r="178" spans="1:65" s="2" customFormat="1" ht="24.2" customHeight="1">
      <c r="A178" s="32"/>
      <c r="B178" s="155"/>
      <c r="C178" s="156" t="s">
        <v>339</v>
      </c>
      <c r="D178" s="156" t="s">
        <v>191</v>
      </c>
      <c r="E178" s="157" t="s">
        <v>2256</v>
      </c>
      <c r="F178" s="158" t="s">
        <v>2257</v>
      </c>
      <c r="G178" s="159" t="s">
        <v>238</v>
      </c>
      <c r="H178" s="160">
        <v>18</v>
      </c>
      <c r="I178" s="161"/>
      <c r="J178" s="162">
        <f t="shared" si="10"/>
        <v>0</v>
      </c>
      <c r="K178" s="163"/>
      <c r="L178" s="33"/>
      <c r="M178" s="164" t="s">
        <v>1</v>
      </c>
      <c r="N178" s="165" t="s">
        <v>39</v>
      </c>
      <c r="O178" s="61"/>
      <c r="P178" s="166">
        <f t="shared" si="11"/>
        <v>0</v>
      </c>
      <c r="Q178" s="166">
        <v>0</v>
      </c>
      <c r="R178" s="166">
        <f t="shared" si="12"/>
        <v>0</v>
      </c>
      <c r="S178" s="166">
        <v>0</v>
      </c>
      <c r="T178" s="167">
        <f t="shared" si="13"/>
        <v>0</v>
      </c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R178" s="168" t="s">
        <v>214</v>
      </c>
      <c r="AT178" s="168" t="s">
        <v>191</v>
      </c>
      <c r="AU178" s="168" t="s">
        <v>86</v>
      </c>
      <c r="AY178" s="17" t="s">
        <v>189</v>
      </c>
      <c r="BE178" s="169">
        <f t="shared" si="14"/>
        <v>0</v>
      </c>
      <c r="BF178" s="169">
        <f t="shared" si="15"/>
        <v>0</v>
      </c>
      <c r="BG178" s="169">
        <f t="shared" si="16"/>
        <v>0</v>
      </c>
      <c r="BH178" s="169">
        <f t="shared" si="17"/>
        <v>0</v>
      </c>
      <c r="BI178" s="169">
        <f t="shared" si="18"/>
        <v>0</v>
      </c>
      <c r="BJ178" s="17" t="s">
        <v>86</v>
      </c>
      <c r="BK178" s="169">
        <f t="shared" si="19"/>
        <v>0</v>
      </c>
      <c r="BL178" s="17" t="s">
        <v>214</v>
      </c>
      <c r="BM178" s="168" t="s">
        <v>342</v>
      </c>
    </row>
    <row r="179" spans="1:65" s="2" customFormat="1" ht="24.2" customHeight="1">
      <c r="A179" s="32"/>
      <c r="B179" s="155"/>
      <c r="C179" s="156" t="s">
        <v>268</v>
      </c>
      <c r="D179" s="156" t="s">
        <v>191</v>
      </c>
      <c r="E179" s="157" t="s">
        <v>2258</v>
      </c>
      <c r="F179" s="158" t="s">
        <v>2259</v>
      </c>
      <c r="G179" s="159" t="s">
        <v>238</v>
      </c>
      <c r="H179" s="160">
        <v>4</v>
      </c>
      <c r="I179" s="161"/>
      <c r="J179" s="162">
        <f t="shared" si="10"/>
        <v>0</v>
      </c>
      <c r="K179" s="163"/>
      <c r="L179" s="33"/>
      <c r="M179" s="164" t="s">
        <v>1</v>
      </c>
      <c r="N179" s="165" t="s">
        <v>39</v>
      </c>
      <c r="O179" s="61"/>
      <c r="P179" s="166">
        <f t="shared" si="11"/>
        <v>0</v>
      </c>
      <c r="Q179" s="166">
        <v>0</v>
      </c>
      <c r="R179" s="166">
        <f t="shared" si="12"/>
        <v>0</v>
      </c>
      <c r="S179" s="166">
        <v>0</v>
      </c>
      <c r="T179" s="167">
        <f t="shared" si="13"/>
        <v>0</v>
      </c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R179" s="168" t="s">
        <v>214</v>
      </c>
      <c r="AT179" s="168" t="s">
        <v>191</v>
      </c>
      <c r="AU179" s="168" t="s">
        <v>86</v>
      </c>
      <c r="AY179" s="17" t="s">
        <v>189</v>
      </c>
      <c r="BE179" s="169">
        <f t="shared" si="14"/>
        <v>0</v>
      </c>
      <c r="BF179" s="169">
        <f t="shared" si="15"/>
        <v>0</v>
      </c>
      <c r="BG179" s="169">
        <f t="shared" si="16"/>
        <v>0</v>
      </c>
      <c r="BH179" s="169">
        <f t="shared" si="17"/>
        <v>0</v>
      </c>
      <c r="BI179" s="169">
        <f t="shared" si="18"/>
        <v>0</v>
      </c>
      <c r="BJ179" s="17" t="s">
        <v>86</v>
      </c>
      <c r="BK179" s="169">
        <f t="shared" si="19"/>
        <v>0</v>
      </c>
      <c r="BL179" s="17" t="s">
        <v>214</v>
      </c>
      <c r="BM179" s="168" t="s">
        <v>345</v>
      </c>
    </row>
    <row r="180" spans="1:65" s="2" customFormat="1" ht="33" customHeight="1">
      <c r="A180" s="32"/>
      <c r="B180" s="155"/>
      <c r="C180" s="170" t="s">
        <v>346</v>
      </c>
      <c r="D180" s="170" t="s">
        <v>226</v>
      </c>
      <c r="E180" s="171" t="s">
        <v>2260</v>
      </c>
      <c r="F180" s="172" t="s">
        <v>2261</v>
      </c>
      <c r="G180" s="173" t="s">
        <v>238</v>
      </c>
      <c r="H180" s="174">
        <v>2</v>
      </c>
      <c r="I180" s="175"/>
      <c r="J180" s="176">
        <f t="shared" si="10"/>
        <v>0</v>
      </c>
      <c r="K180" s="177"/>
      <c r="L180" s="178"/>
      <c r="M180" s="179" t="s">
        <v>1</v>
      </c>
      <c r="N180" s="180" t="s">
        <v>39</v>
      </c>
      <c r="O180" s="61"/>
      <c r="P180" s="166">
        <f t="shared" si="11"/>
        <v>0</v>
      </c>
      <c r="Q180" s="166">
        <v>0</v>
      </c>
      <c r="R180" s="166">
        <f t="shared" si="12"/>
        <v>0</v>
      </c>
      <c r="S180" s="166">
        <v>0</v>
      </c>
      <c r="T180" s="167">
        <f t="shared" si="13"/>
        <v>0</v>
      </c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R180" s="168" t="s">
        <v>247</v>
      </c>
      <c r="AT180" s="168" t="s">
        <v>226</v>
      </c>
      <c r="AU180" s="168" t="s">
        <v>86</v>
      </c>
      <c r="AY180" s="17" t="s">
        <v>189</v>
      </c>
      <c r="BE180" s="169">
        <f t="shared" si="14"/>
        <v>0</v>
      </c>
      <c r="BF180" s="169">
        <f t="shared" si="15"/>
        <v>0</v>
      </c>
      <c r="BG180" s="169">
        <f t="shared" si="16"/>
        <v>0</v>
      </c>
      <c r="BH180" s="169">
        <f t="shared" si="17"/>
        <v>0</v>
      </c>
      <c r="BI180" s="169">
        <f t="shared" si="18"/>
        <v>0</v>
      </c>
      <c r="BJ180" s="17" t="s">
        <v>86</v>
      </c>
      <c r="BK180" s="169">
        <f t="shared" si="19"/>
        <v>0</v>
      </c>
      <c r="BL180" s="17" t="s">
        <v>214</v>
      </c>
      <c r="BM180" s="168" t="s">
        <v>349</v>
      </c>
    </row>
    <row r="181" spans="1:65" s="2" customFormat="1" ht="24.2" customHeight="1">
      <c r="A181" s="32"/>
      <c r="B181" s="155"/>
      <c r="C181" s="170" t="s">
        <v>272</v>
      </c>
      <c r="D181" s="170" t="s">
        <v>226</v>
      </c>
      <c r="E181" s="171" t="s">
        <v>2262</v>
      </c>
      <c r="F181" s="172" t="s">
        <v>2263</v>
      </c>
      <c r="G181" s="173" t="s">
        <v>238</v>
      </c>
      <c r="H181" s="174">
        <v>2</v>
      </c>
      <c r="I181" s="175"/>
      <c r="J181" s="176">
        <f t="shared" si="10"/>
        <v>0</v>
      </c>
      <c r="K181" s="177"/>
      <c r="L181" s="178"/>
      <c r="M181" s="179" t="s">
        <v>1</v>
      </c>
      <c r="N181" s="180" t="s">
        <v>39</v>
      </c>
      <c r="O181" s="61"/>
      <c r="P181" s="166">
        <f t="shared" si="11"/>
        <v>0</v>
      </c>
      <c r="Q181" s="166">
        <v>2.66E-3</v>
      </c>
      <c r="R181" s="166">
        <f t="shared" si="12"/>
        <v>5.3200000000000001E-3</v>
      </c>
      <c r="S181" s="166">
        <v>0</v>
      </c>
      <c r="T181" s="167">
        <f t="shared" si="13"/>
        <v>0</v>
      </c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R181" s="168" t="s">
        <v>247</v>
      </c>
      <c r="AT181" s="168" t="s">
        <v>226</v>
      </c>
      <c r="AU181" s="168" t="s">
        <v>86</v>
      </c>
      <c r="AY181" s="17" t="s">
        <v>189</v>
      </c>
      <c r="BE181" s="169">
        <f t="shared" si="14"/>
        <v>0</v>
      </c>
      <c r="BF181" s="169">
        <f t="shared" si="15"/>
        <v>0</v>
      </c>
      <c r="BG181" s="169">
        <f t="shared" si="16"/>
        <v>0</v>
      </c>
      <c r="BH181" s="169">
        <f t="shared" si="17"/>
        <v>0</v>
      </c>
      <c r="BI181" s="169">
        <f t="shared" si="18"/>
        <v>0</v>
      </c>
      <c r="BJ181" s="17" t="s">
        <v>86</v>
      </c>
      <c r="BK181" s="169">
        <f t="shared" si="19"/>
        <v>0</v>
      </c>
      <c r="BL181" s="17" t="s">
        <v>214</v>
      </c>
      <c r="BM181" s="168" t="s">
        <v>354</v>
      </c>
    </row>
    <row r="182" spans="1:65" s="2" customFormat="1" ht="24.2" customHeight="1">
      <c r="A182" s="32"/>
      <c r="B182" s="155"/>
      <c r="C182" s="170" t="s">
        <v>355</v>
      </c>
      <c r="D182" s="170" t="s">
        <v>226</v>
      </c>
      <c r="E182" s="171" t="s">
        <v>2264</v>
      </c>
      <c r="F182" s="172" t="s">
        <v>2265</v>
      </c>
      <c r="G182" s="173" t="s">
        <v>238</v>
      </c>
      <c r="H182" s="174">
        <v>2</v>
      </c>
      <c r="I182" s="175"/>
      <c r="J182" s="176">
        <f t="shared" si="10"/>
        <v>0</v>
      </c>
      <c r="K182" s="177"/>
      <c r="L182" s="178"/>
      <c r="M182" s="179" t="s">
        <v>1</v>
      </c>
      <c r="N182" s="180" t="s">
        <v>39</v>
      </c>
      <c r="O182" s="61"/>
      <c r="P182" s="166">
        <f t="shared" si="11"/>
        <v>0</v>
      </c>
      <c r="Q182" s="166">
        <v>0</v>
      </c>
      <c r="R182" s="166">
        <f t="shared" si="12"/>
        <v>0</v>
      </c>
      <c r="S182" s="166">
        <v>0</v>
      </c>
      <c r="T182" s="167">
        <f t="shared" si="13"/>
        <v>0</v>
      </c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R182" s="168" t="s">
        <v>247</v>
      </c>
      <c r="AT182" s="168" t="s">
        <v>226</v>
      </c>
      <c r="AU182" s="168" t="s">
        <v>86</v>
      </c>
      <c r="AY182" s="17" t="s">
        <v>189</v>
      </c>
      <c r="BE182" s="169">
        <f t="shared" si="14"/>
        <v>0</v>
      </c>
      <c r="BF182" s="169">
        <f t="shared" si="15"/>
        <v>0</v>
      </c>
      <c r="BG182" s="169">
        <f t="shared" si="16"/>
        <v>0</v>
      </c>
      <c r="BH182" s="169">
        <f t="shared" si="17"/>
        <v>0</v>
      </c>
      <c r="BI182" s="169">
        <f t="shared" si="18"/>
        <v>0</v>
      </c>
      <c r="BJ182" s="17" t="s">
        <v>86</v>
      </c>
      <c r="BK182" s="169">
        <f t="shared" si="19"/>
        <v>0</v>
      </c>
      <c r="BL182" s="17" t="s">
        <v>214</v>
      </c>
      <c r="BM182" s="168" t="s">
        <v>358</v>
      </c>
    </row>
    <row r="183" spans="1:65" s="2" customFormat="1" ht="37.9" customHeight="1">
      <c r="A183" s="32"/>
      <c r="B183" s="155"/>
      <c r="C183" s="170" t="s">
        <v>275</v>
      </c>
      <c r="D183" s="170" t="s">
        <v>226</v>
      </c>
      <c r="E183" s="171" t="s">
        <v>2266</v>
      </c>
      <c r="F183" s="172" t="s">
        <v>2267</v>
      </c>
      <c r="G183" s="173" t="s">
        <v>238</v>
      </c>
      <c r="H183" s="174">
        <v>2</v>
      </c>
      <c r="I183" s="175"/>
      <c r="J183" s="176">
        <f t="shared" si="10"/>
        <v>0</v>
      </c>
      <c r="K183" s="177"/>
      <c r="L183" s="178"/>
      <c r="M183" s="179" t="s">
        <v>1</v>
      </c>
      <c r="N183" s="180" t="s">
        <v>39</v>
      </c>
      <c r="O183" s="61"/>
      <c r="P183" s="166">
        <f t="shared" si="11"/>
        <v>0</v>
      </c>
      <c r="Q183" s="166">
        <v>0</v>
      </c>
      <c r="R183" s="166">
        <f t="shared" si="12"/>
        <v>0</v>
      </c>
      <c r="S183" s="166">
        <v>0</v>
      </c>
      <c r="T183" s="167">
        <f t="shared" si="13"/>
        <v>0</v>
      </c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R183" s="168" t="s">
        <v>247</v>
      </c>
      <c r="AT183" s="168" t="s">
        <v>226</v>
      </c>
      <c r="AU183" s="168" t="s">
        <v>86</v>
      </c>
      <c r="AY183" s="17" t="s">
        <v>189</v>
      </c>
      <c r="BE183" s="169">
        <f t="shared" si="14"/>
        <v>0</v>
      </c>
      <c r="BF183" s="169">
        <f t="shared" si="15"/>
        <v>0</v>
      </c>
      <c r="BG183" s="169">
        <f t="shared" si="16"/>
        <v>0</v>
      </c>
      <c r="BH183" s="169">
        <f t="shared" si="17"/>
        <v>0</v>
      </c>
      <c r="BI183" s="169">
        <f t="shared" si="18"/>
        <v>0</v>
      </c>
      <c r="BJ183" s="17" t="s">
        <v>86</v>
      </c>
      <c r="BK183" s="169">
        <f t="shared" si="19"/>
        <v>0</v>
      </c>
      <c r="BL183" s="17" t="s">
        <v>214</v>
      </c>
      <c r="BM183" s="168" t="s">
        <v>361</v>
      </c>
    </row>
    <row r="184" spans="1:65" s="2" customFormat="1" ht="16.5" customHeight="1">
      <c r="A184" s="32"/>
      <c r="B184" s="155"/>
      <c r="C184" s="156" t="s">
        <v>366</v>
      </c>
      <c r="D184" s="156" t="s">
        <v>191</v>
      </c>
      <c r="E184" s="157" t="s">
        <v>2268</v>
      </c>
      <c r="F184" s="158" t="s">
        <v>2269</v>
      </c>
      <c r="G184" s="159" t="s">
        <v>238</v>
      </c>
      <c r="H184" s="160">
        <v>5</v>
      </c>
      <c r="I184" s="161"/>
      <c r="J184" s="162">
        <f t="shared" si="10"/>
        <v>0</v>
      </c>
      <c r="K184" s="163"/>
      <c r="L184" s="33"/>
      <c r="M184" s="164" t="s">
        <v>1</v>
      </c>
      <c r="N184" s="165" t="s">
        <v>39</v>
      </c>
      <c r="O184" s="61"/>
      <c r="P184" s="166">
        <f t="shared" si="11"/>
        <v>0</v>
      </c>
      <c r="Q184" s="166">
        <v>0</v>
      </c>
      <c r="R184" s="166">
        <f t="shared" si="12"/>
        <v>0</v>
      </c>
      <c r="S184" s="166">
        <v>0</v>
      </c>
      <c r="T184" s="167">
        <f t="shared" si="13"/>
        <v>0</v>
      </c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R184" s="168" t="s">
        <v>214</v>
      </c>
      <c r="AT184" s="168" t="s">
        <v>191</v>
      </c>
      <c r="AU184" s="168" t="s">
        <v>86</v>
      </c>
      <c r="AY184" s="17" t="s">
        <v>189</v>
      </c>
      <c r="BE184" s="169">
        <f t="shared" si="14"/>
        <v>0</v>
      </c>
      <c r="BF184" s="169">
        <f t="shared" si="15"/>
        <v>0</v>
      </c>
      <c r="BG184" s="169">
        <f t="shared" si="16"/>
        <v>0</v>
      </c>
      <c r="BH184" s="169">
        <f t="shared" si="17"/>
        <v>0</v>
      </c>
      <c r="BI184" s="169">
        <f t="shared" si="18"/>
        <v>0</v>
      </c>
      <c r="BJ184" s="17" t="s">
        <v>86</v>
      </c>
      <c r="BK184" s="169">
        <f t="shared" si="19"/>
        <v>0</v>
      </c>
      <c r="BL184" s="17" t="s">
        <v>214</v>
      </c>
      <c r="BM184" s="168" t="s">
        <v>370</v>
      </c>
    </row>
    <row r="185" spans="1:65" s="2" customFormat="1" ht="37.9" customHeight="1">
      <c r="A185" s="32"/>
      <c r="B185" s="155"/>
      <c r="C185" s="170" t="s">
        <v>279</v>
      </c>
      <c r="D185" s="170" t="s">
        <v>226</v>
      </c>
      <c r="E185" s="171" t="s">
        <v>2270</v>
      </c>
      <c r="F185" s="172" t="s">
        <v>2271</v>
      </c>
      <c r="G185" s="173" t="s">
        <v>238</v>
      </c>
      <c r="H185" s="174">
        <v>5</v>
      </c>
      <c r="I185" s="175"/>
      <c r="J185" s="176">
        <f t="shared" si="10"/>
        <v>0</v>
      </c>
      <c r="K185" s="177"/>
      <c r="L185" s="178"/>
      <c r="M185" s="179" t="s">
        <v>1</v>
      </c>
      <c r="N185" s="180" t="s">
        <v>39</v>
      </c>
      <c r="O185" s="61"/>
      <c r="P185" s="166">
        <f t="shared" si="11"/>
        <v>0</v>
      </c>
      <c r="Q185" s="166">
        <v>2.1199999999999999E-3</v>
      </c>
      <c r="R185" s="166">
        <f t="shared" si="12"/>
        <v>1.06E-2</v>
      </c>
      <c r="S185" s="166">
        <v>0</v>
      </c>
      <c r="T185" s="167">
        <f t="shared" si="13"/>
        <v>0</v>
      </c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R185" s="168" t="s">
        <v>247</v>
      </c>
      <c r="AT185" s="168" t="s">
        <v>226</v>
      </c>
      <c r="AU185" s="168" t="s">
        <v>86</v>
      </c>
      <c r="AY185" s="17" t="s">
        <v>189</v>
      </c>
      <c r="BE185" s="169">
        <f t="shared" si="14"/>
        <v>0</v>
      </c>
      <c r="BF185" s="169">
        <f t="shared" si="15"/>
        <v>0</v>
      </c>
      <c r="BG185" s="169">
        <f t="shared" si="16"/>
        <v>0</v>
      </c>
      <c r="BH185" s="169">
        <f t="shared" si="17"/>
        <v>0</v>
      </c>
      <c r="BI185" s="169">
        <f t="shared" si="18"/>
        <v>0</v>
      </c>
      <c r="BJ185" s="17" t="s">
        <v>86</v>
      </c>
      <c r="BK185" s="169">
        <f t="shared" si="19"/>
        <v>0</v>
      </c>
      <c r="BL185" s="17" t="s">
        <v>214</v>
      </c>
      <c r="BM185" s="168" t="s">
        <v>374</v>
      </c>
    </row>
    <row r="186" spans="1:65" s="2" customFormat="1" ht="37.9" customHeight="1">
      <c r="A186" s="32"/>
      <c r="B186" s="155"/>
      <c r="C186" s="156" t="s">
        <v>375</v>
      </c>
      <c r="D186" s="156" t="s">
        <v>191</v>
      </c>
      <c r="E186" s="157" t="s">
        <v>2045</v>
      </c>
      <c r="F186" s="158" t="s">
        <v>2046</v>
      </c>
      <c r="G186" s="159" t="s">
        <v>238</v>
      </c>
      <c r="H186" s="160">
        <v>5</v>
      </c>
      <c r="I186" s="161"/>
      <c r="J186" s="162">
        <f t="shared" si="10"/>
        <v>0</v>
      </c>
      <c r="K186" s="163"/>
      <c r="L186" s="33"/>
      <c r="M186" s="164" t="s">
        <v>1</v>
      </c>
      <c r="N186" s="165" t="s">
        <v>39</v>
      </c>
      <c r="O186" s="61"/>
      <c r="P186" s="166">
        <f t="shared" si="11"/>
        <v>0</v>
      </c>
      <c r="Q186" s="166">
        <v>0</v>
      </c>
      <c r="R186" s="166">
        <f t="shared" si="12"/>
        <v>0</v>
      </c>
      <c r="S186" s="166">
        <v>0</v>
      </c>
      <c r="T186" s="167">
        <f t="shared" si="13"/>
        <v>0</v>
      </c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R186" s="168" t="s">
        <v>214</v>
      </c>
      <c r="AT186" s="168" t="s">
        <v>191</v>
      </c>
      <c r="AU186" s="168" t="s">
        <v>86</v>
      </c>
      <c r="AY186" s="17" t="s">
        <v>189</v>
      </c>
      <c r="BE186" s="169">
        <f t="shared" si="14"/>
        <v>0</v>
      </c>
      <c r="BF186" s="169">
        <f t="shared" si="15"/>
        <v>0</v>
      </c>
      <c r="BG186" s="169">
        <f t="shared" si="16"/>
        <v>0</v>
      </c>
      <c r="BH186" s="169">
        <f t="shared" si="17"/>
        <v>0</v>
      </c>
      <c r="BI186" s="169">
        <f t="shared" si="18"/>
        <v>0</v>
      </c>
      <c r="BJ186" s="17" t="s">
        <v>86</v>
      </c>
      <c r="BK186" s="169">
        <f t="shared" si="19"/>
        <v>0</v>
      </c>
      <c r="BL186" s="17" t="s">
        <v>214</v>
      </c>
      <c r="BM186" s="168" t="s">
        <v>378</v>
      </c>
    </row>
    <row r="187" spans="1:65" s="2" customFormat="1" ht="37.9" customHeight="1">
      <c r="A187" s="32"/>
      <c r="B187" s="155"/>
      <c r="C187" s="170" t="s">
        <v>282</v>
      </c>
      <c r="D187" s="170" t="s">
        <v>226</v>
      </c>
      <c r="E187" s="171" t="s">
        <v>2272</v>
      </c>
      <c r="F187" s="172" t="s">
        <v>2273</v>
      </c>
      <c r="G187" s="173" t="s">
        <v>238</v>
      </c>
      <c r="H187" s="174">
        <v>5</v>
      </c>
      <c r="I187" s="175"/>
      <c r="J187" s="176">
        <f t="shared" si="10"/>
        <v>0</v>
      </c>
      <c r="K187" s="177"/>
      <c r="L187" s="178"/>
      <c r="M187" s="179" t="s">
        <v>1</v>
      </c>
      <c r="N187" s="180" t="s">
        <v>39</v>
      </c>
      <c r="O187" s="61"/>
      <c r="P187" s="166">
        <f t="shared" si="11"/>
        <v>0</v>
      </c>
      <c r="Q187" s="166">
        <v>8.8000000000000005E-3</v>
      </c>
      <c r="R187" s="166">
        <f t="shared" si="12"/>
        <v>4.4000000000000004E-2</v>
      </c>
      <c r="S187" s="166">
        <v>0</v>
      </c>
      <c r="T187" s="167">
        <f t="shared" si="13"/>
        <v>0</v>
      </c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R187" s="168" t="s">
        <v>247</v>
      </c>
      <c r="AT187" s="168" t="s">
        <v>226</v>
      </c>
      <c r="AU187" s="168" t="s">
        <v>86</v>
      </c>
      <c r="AY187" s="17" t="s">
        <v>189</v>
      </c>
      <c r="BE187" s="169">
        <f t="shared" si="14"/>
        <v>0</v>
      </c>
      <c r="BF187" s="169">
        <f t="shared" si="15"/>
        <v>0</v>
      </c>
      <c r="BG187" s="169">
        <f t="shared" si="16"/>
        <v>0</v>
      </c>
      <c r="BH187" s="169">
        <f t="shared" si="17"/>
        <v>0</v>
      </c>
      <c r="BI187" s="169">
        <f t="shared" si="18"/>
        <v>0</v>
      </c>
      <c r="BJ187" s="17" t="s">
        <v>86</v>
      </c>
      <c r="BK187" s="169">
        <f t="shared" si="19"/>
        <v>0</v>
      </c>
      <c r="BL187" s="17" t="s">
        <v>214</v>
      </c>
      <c r="BM187" s="168" t="s">
        <v>383</v>
      </c>
    </row>
    <row r="188" spans="1:65" s="2" customFormat="1" ht="21.75" customHeight="1">
      <c r="A188" s="32"/>
      <c r="B188" s="155"/>
      <c r="C188" s="156" t="s">
        <v>384</v>
      </c>
      <c r="D188" s="156" t="s">
        <v>191</v>
      </c>
      <c r="E188" s="157" t="s">
        <v>2274</v>
      </c>
      <c r="F188" s="158" t="s">
        <v>2275</v>
      </c>
      <c r="G188" s="159" t="s">
        <v>238</v>
      </c>
      <c r="H188" s="160">
        <v>1</v>
      </c>
      <c r="I188" s="161"/>
      <c r="J188" s="162">
        <f t="shared" si="10"/>
        <v>0</v>
      </c>
      <c r="K188" s="163"/>
      <c r="L188" s="33"/>
      <c r="M188" s="164" t="s">
        <v>1</v>
      </c>
      <c r="N188" s="165" t="s">
        <v>39</v>
      </c>
      <c r="O188" s="61"/>
      <c r="P188" s="166">
        <f t="shared" si="11"/>
        <v>0</v>
      </c>
      <c r="Q188" s="166">
        <v>0</v>
      </c>
      <c r="R188" s="166">
        <f t="shared" si="12"/>
        <v>0</v>
      </c>
      <c r="S188" s="166">
        <v>0</v>
      </c>
      <c r="T188" s="167">
        <f t="shared" si="13"/>
        <v>0</v>
      </c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R188" s="168" t="s">
        <v>214</v>
      </c>
      <c r="AT188" s="168" t="s">
        <v>191</v>
      </c>
      <c r="AU188" s="168" t="s">
        <v>86</v>
      </c>
      <c r="AY188" s="17" t="s">
        <v>189</v>
      </c>
      <c r="BE188" s="169">
        <f t="shared" si="14"/>
        <v>0</v>
      </c>
      <c r="BF188" s="169">
        <f t="shared" si="15"/>
        <v>0</v>
      </c>
      <c r="BG188" s="169">
        <f t="shared" si="16"/>
        <v>0</v>
      </c>
      <c r="BH188" s="169">
        <f t="shared" si="17"/>
        <v>0</v>
      </c>
      <c r="BI188" s="169">
        <f t="shared" si="18"/>
        <v>0</v>
      </c>
      <c r="BJ188" s="17" t="s">
        <v>86</v>
      </c>
      <c r="BK188" s="169">
        <f t="shared" si="19"/>
        <v>0</v>
      </c>
      <c r="BL188" s="17" t="s">
        <v>214</v>
      </c>
      <c r="BM188" s="168" t="s">
        <v>387</v>
      </c>
    </row>
    <row r="189" spans="1:65" s="2" customFormat="1" ht="24.2" customHeight="1">
      <c r="A189" s="32"/>
      <c r="B189" s="155"/>
      <c r="C189" s="156" t="s">
        <v>286</v>
      </c>
      <c r="D189" s="156" t="s">
        <v>191</v>
      </c>
      <c r="E189" s="157" t="s">
        <v>2276</v>
      </c>
      <c r="F189" s="158" t="s">
        <v>2277</v>
      </c>
      <c r="G189" s="159" t="s">
        <v>238</v>
      </c>
      <c r="H189" s="160">
        <v>4</v>
      </c>
      <c r="I189" s="161"/>
      <c r="J189" s="162">
        <f t="shared" si="10"/>
        <v>0</v>
      </c>
      <c r="K189" s="163"/>
      <c r="L189" s="33"/>
      <c r="M189" s="164" t="s">
        <v>1</v>
      </c>
      <c r="N189" s="165" t="s">
        <v>39</v>
      </c>
      <c r="O189" s="61"/>
      <c r="P189" s="166">
        <f t="shared" si="11"/>
        <v>0</v>
      </c>
      <c r="Q189" s="166">
        <v>0</v>
      </c>
      <c r="R189" s="166">
        <f t="shared" si="12"/>
        <v>0</v>
      </c>
      <c r="S189" s="166">
        <v>0</v>
      </c>
      <c r="T189" s="167">
        <f t="shared" si="13"/>
        <v>0</v>
      </c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R189" s="168" t="s">
        <v>214</v>
      </c>
      <c r="AT189" s="168" t="s">
        <v>191</v>
      </c>
      <c r="AU189" s="168" t="s">
        <v>86</v>
      </c>
      <c r="AY189" s="17" t="s">
        <v>189</v>
      </c>
      <c r="BE189" s="169">
        <f t="shared" si="14"/>
        <v>0</v>
      </c>
      <c r="BF189" s="169">
        <f t="shared" si="15"/>
        <v>0</v>
      </c>
      <c r="BG189" s="169">
        <f t="shared" si="16"/>
        <v>0</v>
      </c>
      <c r="BH189" s="169">
        <f t="shared" si="17"/>
        <v>0</v>
      </c>
      <c r="BI189" s="169">
        <f t="shared" si="18"/>
        <v>0</v>
      </c>
      <c r="BJ189" s="17" t="s">
        <v>86</v>
      </c>
      <c r="BK189" s="169">
        <f t="shared" si="19"/>
        <v>0</v>
      </c>
      <c r="BL189" s="17" t="s">
        <v>214</v>
      </c>
      <c r="BM189" s="168" t="s">
        <v>390</v>
      </c>
    </row>
    <row r="190" spans="1:65" s="2" customFormat="1" ht="24.2" customHeight="1">
      <c r="A190" s="32"/>
      <c r="B190" s="155"/>
      <c r="C190" s="156" t="s">
        <v>391</v>
      </c>
      <c r="D190" s="156" t="s">
        <v>191</v>
      </c>
      <c r="E190" s="157" t="s">
        <v>2278</v>
      </c>
      <c r="F190" s="158" t="s">
        <v>2279</v>
      </c>
      <c r="G190" s="159" t="s">
        <v>243</v>
      </c>
      <c r="H190" s="160">
        <v>102.5</v>
      </c>
      <c r="I190" s="161"/>
      <c r="J190" s="162">
        <f t="shared" si="10"/>
        <v>0</v>
      </c>
      <c r="K190" s="163"/>
      <c r="L190" s="33"/>
      <c r="M190" s="164" t="s">
        <v>1</v>
      </c>
      <c r="N190" s="165" t="s">
        <v>39</v>
      </c>
      <c r="O190" s="61"/>
      <c r="P190" s="166">
        <f t="shared" si="11"/>
        <v>0</v>
      </c>
      <c r="Q190" s="166">
        <v>0</v>
      </c>
      <c r="R190" s="166">
        <f t="shared" si="12"/>
        <v>0</v>
      </c>
      <c r="S190" s="166">
        <v>0</v>
      </c>
      <c r="T190" s="167">
        <f t="shared" si="13"/>
        <v>0</v>
      </c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R190" s="168" t="s">
        <v>214</v>
      </c>
      <c r="AT190" s="168" t="s">
        <v>191</v>
      </c>
      <c r="AU190" s="168" t="s">
        <v>86</v>
      </c>
      <c r="AY190" s="17" t="s">
        <v>189</v>
      </c>
      <c r="BE190" s="169">
        <f t="shared" si="14"/>
        <v>0</v>
      </c>
      <c r="BF190" s="169">
        <f t="shared" si="15"/>
        <v>0</v>
      </c>
      <c r="BG190" s="169">
        <f t="shared" si="16"/>
        <v>0</v>
      </c>
      <c r="BH190" s="169">
        <f t="shared" si="17"/>
        <v>0</v>
      </c>
      <c r="BI190" s="169">
        <f t="shared" si="18"/>
        <v>0</v>
      </c>
      <c r="BJ190" s="17" t="s">
        <v>86</v>
      </c>
      <c r="BK190" s="169">
        <f t="shared" si="19"/>
        <v>0</v>
      </c>
      <c r="BL190" s="17" t="s">
        <v>214</v>
      </c>
      <c r="BM190" s="168" t="s">
        <v>394</v>
      </c>
    </row>
    <row r="191" spans="1:65" s="2" customFormat="1" ht="24.2" customHeight="1">
      <c r="A191" s="32"/>
      <c r="B191" s="155"/>
      <c r="C191" s="156" t="s">
        <v>289</v>
      </c>
      <c r="D191" s="156" t="s">
        <v>191</v>
      </c>
      <c r="E191" s="157" t="s">
        <v>2280</v>
      </c>
      <c r="F191" s="158" t="s">
        <v>2281</v>
      </c>
      <c r="G191" s="159" t="s">
        <v>511</v>
      </c>
      <c r="H191" s="186"/>
      <c r="I191" s="161"/>
      <c r="J191" s="162">
        <f t="shared" si="10"/>
        <v>0</v>
      </c>
      <c r="K191" s="163"/>
      <c r="L191" s="33"/>
      <c r="M191" s="164" t="s">
        <v>1</v>
      </c>
      <c r="N191" s="165" t="s">
        <v>39</v>
      </c>
      <c r="O191" s="61"/>
      <c r="P191" s="166">
        <f t="shared" si="11"/>
        <v>0</v>
      </c>
      <c r="Q191" s="166">
        <v>0</v>
      </c>
      <c r="R191" s="166">
        <f t="shared" si="12"/>
        <v>0</v>
      </c>
      <c r="S191" s="166">
        <v>0</v>
      </c>
      <c r="T191" s="167">
        <f t="shared" si="13"/>
        <v>0</v>
      </c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R191" s="168" t="s">
        <v>214</v>
      </c>
      <c r="AT191" s="168" t="s">
        <v>191</v>
      </c>
      <c r="AU191" s="168" t="s">
        <v>86</v>
      </c>
      <c r="AY191" s="17" t="s">
        <v>189</v>
      </c>
      <c r="BE191" s="169">
        <f t="shared" si="14"/>
        <v>0</v>
      </c>
      <c r="BF191" s="169">
        <f t="shared" si="15"/>
        <v>0</v>
      </c>
      <c r="BG191" s="169">
        <f t="shared" si="16"/>
        <v>0</v>
      </c>
      <c r="BH191" s="169">
        <f t="shared" si="17"/>
        <v>0</v>
      </c>
      <c r="BI191" s="169">
        <f t="shared" si="18"/>
        <v>0</v>
      </c>
      <c r="BJ191" s="17" t="s">
        <v>86</v>
      </c>
      <c r="BK191" s="169">
        <f t="shared" si="19"/>
        <v>0</v>
      </c>
      <c r="BL191" s="17" t="s">
        <v>214</v>
      </c>
      <c r="BM191" s="168" t="s">
        <v>397</v>
      </c>
    </row>
    <row r="192" spans="1:65" s="2" customFormat="1" ht="24.2" customHeight="1">
      <c r="A192" s="32"/>
      <c r="B192" s="155"/>
      <c r="C192" s="156" t="s">
        <v>398</v>
      </c>
      <c r="D192" s="156" t="s">
        <v>191</v>
      </c>
      <c r="E192" s="157" t="s">
        <v>2282</v>
      </c>
      <c r="F192" s="158" t="s">
        <v>2283</v>
      </c>
      <c r="G192" s="159" t="s">
        <v>511</v>
      </c>
      <c r="H192" s="186"/>
      <c r="I192" s="161"/>
      <c r="J192" s="162">
        <f t="shared" si="10"/>
        <v>0</v>
      </c>
      <c r="K192" s="163"/>
      <c r="L192" s="33"/>
      <c r="M192" s="164" t="s">
        <v>1</v>
      </c>
      <c r="N192" s="165" t="s">
        <v>39</v>
      </c>
      <c r="O192" s="61"/>
      <c r="P192" s="166">
        <f t="shared" si="11"/>
        <v>0</v>
      </c>
      <c r="Q192" s="166">
        <v>0</v>
      </c>
      <c r="R192" s="166">
        <f t="shared" si="12"/>
        <v>0</v>
      </c>
      <c r="S192" s="166">
        <v>0</v>
      </c>
      <c r="T192" s="167">
        <f t="shared" si="13"/>
        <v>0</v>
      </c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R192" s="168" t="s">
        <v>214</v>
      </c>
      <c r="AT192" s="168" t="s">
        <v>191</v>
      </c>
      <c r="AU192" s="168" t="s">
        <v>86</v>
      </c>
      <c r="AY192" s="17" t="s">
        <v>189</v>
      </c>
      <c r="BE192" s="169">
        <f t="shared" si="14"/>
        <v>0</v>
      </c>
      <c r="BF192" s="169">
        <f t="shared" si="15"/>
        <v>0</v>
      </c>
      <c r="BG192" s="169">
        <f t="shared" si="16"/>
        <v>0</v>
      </c>
      <c r="BH192" s="169">
        <f t="shared" si="17"/>
        <v>0</v>
      </c>
      <c r="BI192" s="169">
        <f t="shared" si="18"/>
        <v>0</v>
      </c>
      <c r="BJ192" s="17" t="s">
        <v>86</v>
      </c>
      <c r="BK192" s="169">
        <f t="shared" si="19"/>
        <v>0</v>
      </c>
      <c r="BL192" s="17" t="s">
        <v>214</v>
      </c>
      <c r="BM192" s="168" t="s">
        <v>401</v>
      </c>
    </row>
    <row r="193" spans="1:65" s="2" customFormat="1" ht="24.2" customHeight="1">
      <c r="A193" s="32"/>
      <c r="B193" s="155"/>
      <c r="C193" s="156" t="s">
        <v>293</v>
      </c>
      <c r="D193" s="156" t="s">
        <v>191</v>
      </c>
      <c r="E193" s="157" t="s">
        <v>2284</v>
      </c>
      <c r="F193" s="158" t="s">
        <v>2285</v>
      </c>
      <c r="G193" s="159" t="s">
        <v>511</v>
      </c>
      <c r="H193" s="186"/>
      <c r="I193" s="161"/>
      <c r="J193" s="162">
        <f t="shared" si="10"/>
        <v>0</v>
      </c>
      <c r="K193" s="163"/>
      <c r="L193" s="33"/>
      <c r="M193" s="164" t="s">
        <v>1</v>
      </c>
      <c r="N193" s="165" t="s">
        <v>39</v>
      </c>
      <c r="O193" s="61"/>
      <c r="P193" s="166">
        <f t="shared" si="11"/>
        <v>0</v>
      </c>
      <c r="Q193" s="166">
        <v>0</v>
      </c>
      <c r="R193" s="166">
        <f t="shared" si="12"/>
        <v>0</v>
      </c>
      <c r="S193" s="166">
        <v>0</v>
      </c>
      <c r="T193" s="167">
        <f t="shared" si="13"/>
        <v>0</v>
      </c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R193" s="168" t="s">
        <v>214</v>
      </c>
      <c r="AT193" s="168" t="s">
        <v>191</v>
      </c>
      <c r="AU193" s="168" t="s">
        <v>86</v>
      </c>
      <c r="AY193" s="17" t="s">
        <v>189</v>
      </c>
      <c r="BE193" s="169">
        <f t="shared" si="14"/>
        <v>0</v>
      </c>
      <c r="BF193" s="169">
        <f t="shared" si="15"/>
        <v>0</v>
      </c>
      <c r="BG193" s="169">
        <f t="shared" si="16"/>
        <v>0</v>
      </c>
      <c r="BH193" s="169">
        <f t="shared" si="17"/>
        <v>0</v>
      </c>
      <c r="BI193" s="169">
        <f t="shared" si="18"/>
        <v>0</v>
      </c>
      <c r="BJ193" s="17" t="s">
        <v>86</v>
      </c>
      <c r="BK193" s="169">
        <f t="shared" si="19"/>
        <v>0</v>
      </c>
      <c r="BL193" s="17" t="s">
        <v>214</v>
      </c>
      <c r="BM193" s="168" t="s">
        <v>404</v>
      </c>
    </row>
    <row r="194" spans="1:65" s="12" customFormat="1" ht="22.9" customHeight="1">
      <c r="B194" s="142"/>
      <c r="D194" s="143" t="s">
        <v>72</v>
      </c>
      <c r="E194" s="153" t="s">
        <v>379</v>
      </c>
      <c r="F194" s="153" t="s">
        <v>380</v>
      </c>
      <c r="I194" s="145"/>
      <c r="J194" s="154">
        <f>BK194</f>
        <v>0</v>
      </c>
      <c r="L194" s="142"/>
      <c r="M194" s="147"/>
      <c r="N194" s="148"/>
      <c r="O194" s="148"/>
      <c r="P194" s="149">
        <f>SUM(P195:P227)</f>
        <v>0</v>
      </c>
      <c r="Q194" s="148"/>
      <c r="R194" s="149">
        <f>SUM(R195:R227)</f>
        <v>1.7051379999999998E-2</v>
      </c>
      <c r="S194" s="148"/>
      <c r="T194" s="150">
        <f>SUM(T195:T227)</f>
        <v>0</v>
      </c>
      <c r="AR194" s="143" t="s">
        <v>86</v>
      </c>
      <c r="AT194" s="151" t="s">
        <v>72</v>
      </c>
      <c r="AU194" s="151" t="s">
        <v>80</v>
      </c>
      <c r="AY194" s="143" t="s">
        <v>189</v>
      </c>
      <c r="BK194" s="152">
        <f>SUM(BK195:BK227)</f>
        <v>0</v>
      </c>
    </row>
    <row r="195" spans="1:65" s="2" customFormat="1" ht="24.2" customHeight="1">
      <c r="A195" s="32"/>
      <c r="B195" s="155"/>
      <c r="C195" s="156" t="s">
        <v>405</v>
      </c>
      <c r="D195" s="156" t="s">
        <v>191</v>
      </c>
      <c r="E195" s="157" t="s">
        <v>2286</v>
      </c>
      <c r="F195" s="158" t="s">
        <v>2287</v>
      </c>
      <c r="G195" s="159" t="s">
        <v>243</v>
      </c>
      <c r="H195" s="160">
        <v>3</v>
      </c>
      <c r="I195" s="161"/>
      <c r="J195" s="162">
        <f t="shared" ref="J195:J227" si="20">ROUND(I195*H195,2)</f>
        <v>0</v>
      </c>
      <c r="K195" s="163"/>
      <c r="L195" s="33"/>
      <c r="M195" s="164" t="s">
        <v>1</v>
      </c>
      <c r="N195" s="165" t="s">
        <v>39</v>
      </c>
      <c r="O195" s="61"/>
      <c r="P195" s="166">
        <f t="shared" ref="P195:P227" si="21">O195*H195</f>
        <v>0</v>
      </c>
      <c r="Q195" s="166">
        <v>0</v>
      </c>
      <c r="R195" s="166">
        <f t="shared" ref="R195:R227" si="22">Q195*H195</f>
        <v>0</v>
      </c>
      <c r="S195" s="166">
        <v>0</v>
      </c>
      <c r="T195" s="167">
        <f t="shared" ref="T195:T227" si="23">S195*H195</f>
        <v>0</v>
      </c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R195" s="168" t="s">
        <v>214</v>
      </c>
      <c r="AT195" s="168" t="s">
        <v>191</v>
      </c>
      <c r="AU195" s="168" t="s">
        <v>86</v>
      </c>
      <c r="AY195" s="17" t="s">
        <v>189</v>
      </c>
      <c r="BE195" s="169">
        <f t="shared" ref="BE195:BE227" si="24">IF(N195="základná",J195,0)</f>
        <v>0</v>
      </c>
      <c r="BF195" s="169">
        <f t="shared" ref="BF195:BF227" si="25">IF(N195="znížená",J195,0)</f>
        <v>0</v>
      </c>
      <c r="BG195" s="169">
        <f t="shared" ref="BG195:BG227" si="26">IF(N195="zákl. prenesená",J195,0)</f>
        <v>0</v>
      </c>
      <c r="BH195" s="169">
        <f t="shared" ref="BH195:BH227" si="27">IF(N195="zníž. prenesená",J195,0)</f>
        <v>0</v>
      </c>
      <c r="BI195" s="169">
        <f t="shared" ref="BI195:BI227" si="28">IF(N195="nulová",J195,0)</f>
        <v>0</v>
      </c>
      <c r="BJ195" s="17" t="s">
        <v>86</v>
      </c>
      <c r="BK195" s="169">
        <f t="shared" ref="BK195:BK227" si="29">ROUND(I195*H195,2)</f>
        <v>0</v>
      </c>
      <c r="BL195" s="17" t="s">
        <v>214</v>
      </c>
      <c r="BM195" s="168" t="s">
        <v>408</v>
      </c>
    </row>
    <row r="196" spans="1:65" s="2" customFormat="1" ht="24.2" customHeight="1">
      <c r="A196" s="32"/>
      <c r="B196" s="155"/>
      <c r="C196" s="156" t="s">
        <v>296</v>
      </c>
      <c r="D196" s="156" t="s">
        <v>191</v>
      </c>
      <c r="E196" s="157" t="s">
        <v>2288</v>
      </c>
      <c r="F196" s="158" t="s">
        <v>2289</v>
      </c>
      <c r="G196" s="159" t="s">
        <v>243</v>
      </c>
      <c r="H196" s="160">
        <v>10</v>
      </c>
      <c r="I196" s="161"/>
      <c r="J196" s="162">
        <f t="shared" si="20"/>
        <v>0</v>
      </c>
      <c r="K196" s="163"/>
      <c r="L196" s="33"/>
      <c r="M196" s="164" t="s">
        <v>1</v>
      </c>
      <c r="N196" s="165" t="s">
        <v>39</v>
      </c>
      <c r="O196" s="61"/>
      <c r="P196" s="166">
        <f t="shared" si="21"/>
        <v>0</v>
      </c>
      <c r="Q196" s="166">
        <v>0</v>
      </c>
      <c r="R196" s="166">
        <f t="shared" si="22"/>
        <v>0</v>
      </c>
      <c r="S196" s="166">
        <v>0</v>
      </c>
      <c r="T196" s="167">
        <f t="shared" si="23"/>
        <v>0</v>
      </c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R196" s="168" t="s">
        <v>214</v>
      </c>
      <c r="AT196" s="168" t="s">
        <v>191</v>
      </c>
      <c r="AU196" s="168" t="s">
        <v>86</v>
      </c>
      <c r="AY196" s="17" t="s">
        <v>189</v>
      </c>
      <c r="BE196" s="169">
        <f t="shared" si="24"/>
        <v>0</v>
      </c>
      <c r="BF196" s="169">
        <f t="shared" si="25"/>
        <v>0</v>
      </c>
      <c r="BG196" s="169">
        <f t="shared" si="26"/>
        <v>0</v>
      </c>
      <c r="BH196" s="169">
        <f t="shared" si="27"/>
        <v>0</v>
      </c>
      <c r="BI196" s="169">
        <f t="shared" si="28"/>
        <v>0</v>
      </c>
      <c r="BJ196" s="17" t="s">
        <v>86</v>
      </c>
      <c r="BK196" s="169">
        <f t="shared" si="29"/>
        <v>0</v>
      </c>
      <c r="BL196" s="17" t="s">
        <v>214</v>
      </c>
      <c r="BM196" s="168" t="s">
        <v>411</v>
      </c>
    </row>
    <row r="197" spans="1:65" s="2" customFormat="1" ht="37.9" customHeight="1">
      <c r="A197" s="32"/>
      <c r="B197" s="155"/>
      <c r="C197" s="156" t="s">
        <v>412</v>
      </c>
      <c r="D197" s="156" t="s">
        <v>191</v>
      </c>
      <c r="E197" s="157" t="s">
        <v>2290</v>
      </c>
      <c r="F197" s="158" t="s">
        <v>2291</v>
      </c>
      <c r="G197" s="159" t="s">
        <v>243</v>
      </c>
      <c r="H197" s="160">
        <v>120</v>
      </c>
      <c r="I197" s="161"/>
      <c r="J197" s="162">
        <f t="shared" si="20"/>
        <v>0</v>
      </c>
      <c r="K197" s="163"/>
      <c r="L197" s="33"/>
      <c r="M197" s="164" t="s">
        <v>1</v>
      </c>
      <c r="N197" s="165" t="s">
        <v>39</v>
      </c>
      <c r="O197" s="61"/>
      <c r="P197" s="166">
        <f t="shared" si="21"/>
        <v>0</v>
      </c>
      <c r="Q197" s="166">
        <v>0</v>
      </c>
      <c r="R197" s="166">
        <f t="shared" si="22"/>
        <v>0</v>
      </c>
      <c r="S197" s="166">
        <v>0</v>
      </c>
      <c r="T197" s="167">
        <f t="shared" si="23"/>
        <v>0</v>
      </c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R197" s="168" t="s">
        <v>214</v>
      </c>
      <c r="AT197" s="168" t="s">
        <v>191</v>
      </c>
      <c r="AU197" s="168" t="s">
        <v>86</v>
      </c>
      <c r="AY197" s="17" t="s">
        <v>189</v>
      </c>
      <c r="BE197" s="169">
        <f t="shared" si="24"/>
        <v>0</v>
      </c>
      <c r="BF197" s="169">
        <f t="shared" si="25"/>
        <v>0</v>
      </c>
      <c r="BG197" s="169">
        <f t="shared" si="26"/>
        <v>0</v>
      </c>
      <c r="BH197" s="169">
        <f t="shared" si="27"/>
        <v>0</v>
      </c>
      <c r="BI197" s="169">
        <f t="shared" si="28"/>
        <v>0</v>
      </c>
      <c r="BJ197" s="17" t="s">
        <v>86</v>
      </c>
      <c r="BK197" s="169">
        <f t="shared" si="29"/>
        <v>0</v>
      </c>
      <c r="BL197" s="17" t="s">
        <v>214</v>
      </c>
      <c r="BM197" s="168" t="s">
        <v>415</v>
      </c>
    </row>
    <row r="198" spans="1:65" s="2" customFormat="1" ht="37.9" customHeight="1">
      <c r="A198" s="32"/>
      <c r="B198" s="155"/>
      <c r="C198" s="156" t="s">
        <v>300</v>
      </c>
      <c r="D198" s="156" t="s">
        <v>191</v>
      </c>
      <c r="E198" s="157" t="s">
        <v>2292</v>
      </c>
      <c r="F198" s="158" t="s">
        <v>2293</v>
      </c>
      <c r="G198" s="159" t="s">
        <v>243</v>
      </c>
      <c r="H198" s="160">
        <v>44</v>
      </c>
      <c r="I198" s="161"/>
      <c r="J198" s="162">
        <f t="shared" si="20"/>
        <v>0</v>
      </c>
      <c r="K198" s="163"/>
      <c r="L198" s="33"/>
      <c r="M198" s="164" t="s">
        <v>1</v>
      </c>
      <c r="N198" s="165" t="s">
        <v>39</v>
      </c>
      <c r="O198" s="61"/>
      <c r="P198" s="166">
        <f t="shared" si="21"/>
        <v>0</v>
      </c>
      <c r="Q198" s="166">
        <v>0</v>
      </c>
      <c r="R198" s="166">
        <f t="shared" si="22"/>
        <v>0</v>
      </c>
      <c r="S198" s="166">
        <v>0</v>
      </c>
      <c r="T198" s="167">
        <f t="shared" si="23"/>
        <v>0</v>
      </c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R198" s="168" t="s">
        <v>214</v>
      </c>
      <c r="AT198" s="168" t="s">
        <v>191</v>
      </c>
      <c r="AU198" s="168" t="s">
        <v>86</v>
      </c>
      <c r="AY198" s="17" t="s">
        <v>189</v>
      </c>
      <c r="BE198" s="169">
        <f t="shared" si="24"/>
        <v>0</v>
      </c>
      <c r="BF198" s="169">
        <f t="shared" si="25"/>
        <v>0</v>
      </c>
      <c r="BG198" s="169">
        <f t="shared" si="26"/>
        <v>0</v>
      </c>
      <c r="BH198" s="169">
        <f t="shared" si="27"/>
        <v>0</v>
      </c>
      <c r="BI198" s="169">
        <f t="shared" si="28"/>
        <v>0</v>
      </c>
      <c r="BJ198" s="17" t="s">
        <v>86</v>
      </c>
      <c r="BK198" s="169">
        <f t="shared" si="29"/>
        <v>0</v>
      </c>
      <c r="BL198" s="17" t="s">
        <v>214</v>
      </c>
      <c r="BM198" s="168" t="s">
        <v>418</v>
      </c>
    </row>
    <row r="199" spans="1:65" s="2" customFormat="1" ht="37.9" customHeight="1">
      <c r="A199" s="32"/>
      <c r="B199" s="155"/>
      <c r="C199" s="156" t="s">
        <v>419</v>
      </c>
      <c r="D199" s="156" t="s">
        <v>191</v>
      </c>
      <c r="E199" s="157" t="s">
        <v>2294</v>
      </c>
      <c r="F199" s="158" t="s">
        <v>2295</v>
      </c>
      <c r="G199" s="159" t="s">
        <v>243</v>
      </c>
      <c r="H199" s="160">
        <v>14</v>
      </c>
      <c r="I199" s="161"/>
      <c r="J199" s="162">
        <f t="shared" si="20"/>
        <v>0</v>
      </c>
      <c r="K199" s="163"/>
      <c r="L199" s="33"/>
      <c r="M199" s="164" t="s">
        <v>1</v>
      </c>
      <c r="N199" s="165" t="s">
        <v>39</v>
      </c>
      <c r="O199" s="61"/>
      <c r="P199" s="166">
        <f t="shared" si="21"/>
        <v>0</v>
      </c>
      <c r="Q199" s="166">
        <v>0</v>
      </c>
      <c r="R199" s="166">
        <f t="shared" si="22"/>
        <v>0</v>
      </c>
      <c r="S199" s="166">
        <v>0</v>
      </c>
      <c r="T199" s="167">
        <f t="shared" si="23"/>
        <v>0</v>
      </c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R199" s="168" t="s">
        <v>214</v>
      </c>
      <c r="AT199" s="168" t="s">
        <v>191</v>
      </c>
      <c r="AU199" s="168" t="s">
        <v>86</v>
      </c>
      <c r="AY199" s="17" t="s">
        <v>189</v>
      </c>
      <c r="BE199" s="169">
        <f t="shared" si="24"/>
        <v>0</v>
      </c>
      <c r="BF199" s="169">
        <f t="shared" si="25"/>
        <v>0</v>
      </c>
      <c r="BG199" s="169">
        <f t="shared" si="26"/>
        <v>0</v>
      </c>
      <c r="BH199" s="169">
        <f t="shared" si="27"/>
        <v>0</v>
      </c>
      <c r="BI199" s="169">
        <f t="shared" si="28"/>
        <v>0</v>
      </c>
      <c r="BJ199" s="17" t="s">
        <v>86</v>
      </c>
      <c r="BK199" s="169">
        <f t="shared" si="29"/>
        <v>0</v>
      </c>
      <c r="BL199" s="17" t="s">
        <v>214</v>
      </c>
      <c r="BM199" s="168" t="s">
        <v>422</v>
      </c>
    </row>
    <row r="200" spans="1:65" s="2" customFormat="1" ht="37.9" customHeight="1">
      <c r="A200" s="32"/>
      <c r="B200" s="155"/>
      <c r="C200" s="156" t="s">
        <v>303</v>
      </c>
      <c r="D200" s="156" t="s">
        <v>191</v>
      </c>
      <c r="E200" s="157" t="s">
        <v>2296</v>
      </c>
      <c r="F200" s="158" t="s">
        <v>2297</v>
      </c>
      <c r="G200" s="159" t="s">
        <v>243</v>
      </c>
      <c r="H200" s="160">
        <v>10</v>
      </c>
      <c r="I200" s="161"/>
      <c r="J200" s="162">
        <f t="shared" si="20"/>
        <v>0</v>
      </c>
      <c r="K200" s="163"/>
      <c r="L200" s="33"/>
      <c r="M200" s="164" t="s">
        <v>1</v>
      </c>
      <c r="N200" s="165" t="s">
        <v>39</v>
      </c>
      <c r="O200" s="61"/>
      <c r="P200" s="166">
        <f t="shared" si="21"/>
        <v>0</v>
      </c>
      <c r="Q200" s="166">
        <v>0</v>
      </c>
      <c r="R200" s="166">
        <f t="shared" si="22"/>
        <v>0</v>
      </c>
      <c r="S200" s="166">
        <v>0</v>
      </c>
      <c r="T200" s="167">
        <f t="shared" si="23"/>
        <v>0</v>
      </c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R200" s="168" t="s">
        <v>214</v>
      </c>
      <c r="AT200" s="168" t="s">
        <v>191</v>
      </c>
      <c r="AU200" s="168" t="s">
        <v>86</v>
      </c>
      <c r="AY200" s="17" t="s">
        <v>189</v>
      </c>
      <c r="BE200" s="169">
        <f t="shared" si="24"/>
        <v>0</v>
      </c>
      <c r="BF200" s="169">
        <f t="shared" si="25"/>
        <v>0</v>
      </c>
      <c r="BG200" s="169">
        <f t="shared" si="26"/>
        <v>0</v>
      </c>
      <c r="BH200" s="169">
        <f t="shared" si="27"/>
        <v>0</v>
      </c>
      <c r="BI200" s="169">
        <f t="shared" si="28"/>
        <v>0</v>
      </c>
      <c r="BJ200" s="17" t="s">
        <v>86</v>
      </c>
      <c r="BK200" s="169">
        <f t="shared" si="29"/>
        <v>0</v>
      </c>
      <c r="BL200" s="17" t="s">
        <v>214</v>
      </c>
      <c r="BM200" s="168" t="s">
        <v>425</v>
      </c>
    </row>
    <row r="201" spans="1:65" s="2" customFormat="1" ht="37.9" customHeight="1">
      <c r="A201" s="32"/>
      <c r="B201" s="155"/>
      <c r="C201" s="156" t="s">
        <v>426</v>
      </c>
      <c r="D201" s="156" t="s">
        <v>191</v>
      </c>
      <c r="E201" s="157" t="s">
        <v>2298</v>
      </c>
      <c r="F201" s="158" t="s">
        <v>2299</v>
      </c>
      <c r="G201" s="159" t="s">
        <v>243</v>
      </c>
      <c r="H201" s="160">
        <v>33</v>
      </c>
      <c r="I201" s="161"/>
      <c r="J201" s="162">
        <f t="shared" si="20"/>
        <v>0</v>
      </c>
      <c r="K201" s="163"/>
      <c r="L201" s="33"/>
      <c r="M201" s="164" t="s">
        <v>1</v>
      </c>
      <c r="N201" s="165" t="s">
        <v>39</v>
      </c>
      <c r="O201" s="61"/>
      <c r="P201" s="166">
        <f t="shared" si="21"/>
        <v>0</v>
      </c>
      <c r="Q201" s="166">
        <v>0</v>
      </c>
      <c r="R201" s="166">
        <f t="shared" si="22"/>
        <v>0</v>
      </c>
      <c r="S201" s="166">
        <v>0</v>
      </c>
      <c r="T201" s="167">
        <f t="shared" si="23"/>
        <v>0</v>
      </c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R201" s="168" t="s">
        <v>214</v>
      </c>
      <c r="AT201" s="168" t="s">
        <v>191</v>
      </c>
      <c r="AU201" s="168" t="s">
        <v>86</v>
      </c>
      <c r="AY201" s="17" t="s">
        <v>189</v>
      </c>
      <c r="BE201" s="169">
        <f t="shared" si="24"/>
        <v>0</v>
      </c>
      <c r="BF201" s="169">
        <f t="shared" si="25"/>
        <v>0</v>
      </c>
      <c r="BG201" s="169">
        <f t="shared" si="26"/>
        <v>0</v>
      </c>
      <c r="BH201" s="169">
        <f t="shared" si="27"/>
        <v>0</v>
      </c>
      <c r="BI201" s="169">
        <f t="shared" si="28"/>
        <v>0</v>
      </c>
      <c r="BJ201" s="17" t="s">
        <v>86</v>
      </c>
      <c r="BK201" s="169">
        <f t="shared" si="29"/>
        <v>0</v>
      </c>
      <c r="BL201" s="17" t="s">
        <v>214</v>
      </c>
      <c r="BM201" s="168" t="s">
        <v>429</v>
      </c>
    </row>
    <row r="202" spans="1:65" s="2" customFormat="1" ht="24.2" customHeight="1">
      <c r="A202" s="32"/>
      <c r="B202" s="155"/>
      <c r="C202" s="156" t="s">
        <v>307</v>
      </c>
      <c r="D202" s="156" t="s">
        <v>191</v>
      </c>
      <c r="E202" s="157" t="s">
        <v>2300</v>
      </c>
      <c r="F202" s="158" t="s">
        <v>2301</v>
      </c>
      <c r="G202" s="159" t="s">
        <v>238</v>
      </c>
      <c r="H202" s="160">
        <v>35</v>
      </c>
      <c r="I202" s="161"/>
      <c r="J202" s="162">
        <f t="shared" si="20"/>
        <v>0</v>
      </c>
      <c r="K202" s="163"/>
      <c r="L202" s="33"/>
      <c r="M202" s="164" t="s">
        <v>1</v>
      </c>
      <c r="N202" s="165" t="s">
        <v>39</v>
      </c>
      <c r="O202" s="61"/>
      <c r="P202" s="166">
        <f t="shared" si="21"/>
        <v>0</v>
      </c>
      <c r="Q202" s="166">
        <v>0</v>
      </c>
      <c r="R202" s="166">
        <f t="shared" si="22"/>
        <v>0</v>
      </c>
      <c r="S202" s="166">
        <v>0</v>
      </c>
      <c r="T202" s="167">
        <f t="shared" si="23"/>
        <v>0</v>
      </c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R202" s="168" t="s">
        <v>214</v>
      </c>
      <c r="AT202" s="168" t="s">
        <v>191</v>
      </c>
      <c r="AU202" s="168" t="s">
        <v>86</v>
      </c>
      <c r="AY202" s="17" t="s">
        <v>189</v>
      </c>
      <c r="BE202" s="169">
        <f t="shared" si="24"/>
        <v>0</v>
      </c>
      <c r="BF202" s="169">
        <f t="shared" si="25"/>
        <v>0</v>
      </c>
      <c r="BG202" s="169">
        <f t="shared" si="26"/>
        <v>0</v>
      </c>
      <c r="BH202" s="169">
        <f t="shared" si="27"/>
        <v>0</v>
      </c>
      <c r="BI202" s="169">
        <f t="shared" si="28"/>
        <v>0</v>
      </c>
      <c r="BJ202" s="17" t="s">
        <v>86</v>
      </c>
      <c r="BK202" s="169">
        <f t="shared" si="29"/>
        <v>0</v>
      </c>
      <c r="BL202" s="17" t="s">
        <v>214</v>
      </c>
      <c r="BM202" s="168" t="s">
        <v>432</v>
      </c>
    </row>
    <row r="203" spans="1:65" s="2" customFormat="1" ht="24.2" customHeight="1">
      <c r="A203" s="32"/>
      <c r="B203" s="155"/>
      <c r="C203" s="156" t="s">
        <v>436</v>
      </c>
      <c r="D203" s="156" t="s">
        <v>191</v>
      </c>
      <c r="E203" s="157" t="s">
        <v>2302</v>
      </c>
      <c r="F203" s="158" t="s">
        <v>2303</v>
      </c>
      <c r="G203" s="159" t="s">
        <v>238</v>
      </c>
      <c r="H203" s="160">
        <v>2</v>
      </c>
      <c r="I203" s="161"/>
      <c r="J203" s="162">
        <f t="shared" si="20"/>
        <v>0</v>
      </c>
      <c r="K203" s="163"/>
      <c r="L203" s="33"/>
      <c r="M203" s="164" t="s">
        <v>1</v>
      </c>
      <c r="N203" s="165" t="s">
        <v>39</v>
      </c>
      <c r="O203" s="61"/>
      <c r="P203" s="166">
        <f t="shared" si="21"/>
        <v>0</v>
      </c>
      <c r="Q203" s="166">
        <v>4.566E-5</v>
      </c>
      <c r="R203" s="166">
        <f t="shared" si="22"/>
        <v>9.132E-5</v>
      </c>
      <c r="S203" s="166">
        <v>0</v>
      </c>
      <c r="T203" s="167">
        <f t="shared" si="23"/>
        <v>0</v>
      </c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R203" s="168" t="s">
        <v>214</v>
      </c>
      <c r="AT203" s="168" t="s">
        <v>191</v>
      </c>
      <c r="AU203" s="168" t="s">
        <v>86</v>
      </c>
      <c r="AY203" s="17" t="s">
        <v>189</v>
      </c>
      <c r="BE203" s="169">
        <f t="shared" si="24"/>
        <v>0</v>
      </c>
      <c r="BF203" s="169">
        <f t="shared" si="25"/>
        <v>0</v>
      </c>
      <c r="BG203" s="169">
        <f t="shared" si="26"/>
        <v>0</v>
      </c>
      <c r="BH203" s="169">
        <f t="shared" si="27"/>
        <v>0</v>
      </c>
      <c r="BI203" s="169">
        <f t="shared" si="28"/>
        <v>0</v>
      </c>
      <c r="BJ203" s="17" t="s">
        <v>86</v>
      </c>
      <c r="BK203" s="169">
        <f t="shared" si="29"/>
        <v>0</v>
      </c>
      <c r="BL203" s="17" t="s">
        <v>214</v>
      </c>
      <c r="BM203" s="168" t="s">
        <v>439</v>
      </c>
    </row>
    <row r="204" spans="1:65" s="2" customFormat="1" ht="16.5" customHeight="1">
      <c r="A204" s="32"/>
      <c r="B204" s="155"/>
      <c r="C204" s="170" t="s">
        <v>310</v>
      </c>
      <c r="D204" s="170" t="s">
        <v>226</v>
      </c>
      <c r="E204" s="171" t="s">
        <v>2304</v>
      </c>
      <c r="F204" s="172" t="s">
        <v>2305</v>
      </c>
      <c r="G204" s="173" t="s">
        <v>238</v>
      </c>
      <c r="H204" s="174">
        <v>2</v>
      </c>
      <c r="I204" s="175"/>
      <c r="J204" s="176">
        <f t="shared" si="20"/>
        <v>0</v>
      </c>
      <c r="K204" s="177"/>
      <c r="L204" s="178"/>
      <c r="M204" s="179" t="s">
        <v>1</v>
      </c>
      <c r="N204" s="180" t="s">
        <v>39</v>
      </c>
      <c r="O204" s="61"/>
      <c r="P204" s="166">
        <f t="shared" si="21"/>
        <v>0</v>
      </c>
      <c r="Q204" s="166">
        <v>1E-4</v>
      </c>
      <c r="R204" s="166">
        <f t="shared" si="22"/>
        <v>2.0000000000000001E-4</v>
      </c>
      <c r="S204" s="166">
        <v>0</v>
      </c>
      <c r="T204" s="167">
        <f t="shared" si="23"/>
        <v>0</v>
      </c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R204" s="168" t="s">
        <v>247</v>
      </c>
      <c r="AT204" s="168" t="s">
        <v>226</v>
      </c>
      <c r="AU204" s="168" t="s">
        <v>86</v>
      </c>
      <c r="AY204" s="17" t="s">
        <v>189</v>
      </c>
      <c r="BE204" s="169">
        <f t="shared" si="24"/>
        <v>0</v>
      </c>
      <c r="BF204" s="169">
        <f t="shared" si="25"/>
        <v>0</v>
      </c>
      <c r="BG204" s="169">
        <f t="shared" si="26"/>
        <v>0</v>
      </c>
      <c r="BH204" s="169">
        <f t="shared" si="27"/>
        <v>0</v>
      </c>
      <c r="BI204" s="169">
        <f t="shared" si="28"/>
        <v>0</v>
      </c>
      <c r="BJ204" s="17" t="s">
        <v>86</v>
      </c>
      <c r="BK204" s="169">
        <f t="shared" si="29"/>
        <v>0</v>
      </c>
      <c r="BL204" s="17" t="s">
        <v>214</v>
      </c>
      <c r="BM204" s="168" t="s">
        <v>443</v>
      </c>
    </row>
    <row r="205" spans="1:65" s="2" customFormat="1" ht="24.2" customHeight="1">
      <c r="A205" s="32"/>
      <c r="B205" s="155"/>
      <c r="C205" s="156" t="s">
        <v>444</v>
      </c>
      <c r="D205" s="156" t="s">
        <v>191</v>
      </c>
      <c r="E205" s="157" t="s">
        <v>2306</v>
      </c>
      <c r="F205" s="158" t="s">
        <v>2307</v>
      </c>
      <c r="G205" s="159" t="s">
        <v>238</v>
      </c>
      <c r="H205" s="160">
        <v>5</v>
      </c>
      <c r="I205" s="161"/>
      <c r="J205" s="162">
        <f t="shared" si="20"/>
        <v>0</v>
      </c>
      <c r="K205" s="163"/>
      <c r="L205" s="33"/>
      <c r="M205" s="164" t="s">
        <v>1</v>
      </c>
      <c r="N205" s="165" t="s">
        <v>39</v>
      </c>
      <c r="O205" s="61"/>
      <c r="P205" s="166">
        <f t="shared" si="21"/>
        <v>0</v>
      </c>
      <c r="Q205" s="166">
        <v>5.1740000000000003E-5</v>
      </c>
      <c r="R205" s="166">
        <f t="shared" si="22"/>
        <v>2.587E-4</v>
      </c>
      <c r="S205" s="166">
        <v>0</v>
      </c>
      <c r="T205" s="167">
        <f t="shared" si="23"/>
        <v>0</v>
      </c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R205" s="168" t="s">
        <v>214</v>
      </c>
      <c r="AT205" s="168" t="s">
        <v>191</v>
      </c>
      <c r="AU205" s="168" t="s">
        <v>86</v>
      </c>
      <c r="AY205" s="17" t="s">
        <v>189</v>
      </c>
      <c r="BE205" s="169">
        <f t="shared" si="24"/>
        <v>0</v>
      </c>
      <c r="BF205" s="169">
        <f t="shared" si="25"/>
        <v>0</v>
      </c>
      <c r="BG205" s="169">
        <f t="shared" si="26"/>
        <v>0</v>
      </c>
      <c r="BH205" s="169">
        <f t="shared" si="27"/>
        <v>0</v>
      </c>
      <c r="BI205" s="169">
        <f t="shared" si="28"/>
        <v>0</v>
      </c>
      <c r="BJ205" s="17" t="s">
        <v>86</v>
      </c>
      <c r="BK205" s="169">
        <f t="shared" si="29"/>
        <v>0</v>
      </c>
      <c r="BL205" s="17" t="s">
        <v>214</v>
      </c>
      <c r="BM205" s="168" t="s">
        <v>447</v>
      </c>
    </row>
    <row r="206" spans="1:65" s="2" customFormat="1" ht="24.2" customHeight="1">
      <c r="A206" s="32"/>
      <c r="B206" s="155"/>
      <c r="C206" s="170" t="s">
        <v>314</v>
      </c>
      <c r="D206" s="170" t="s">
        <v>226</v>
      </c>
      <c r="E206" s="171" t="s">
        <v>2308</v>
      </c>
      <c r="F206" s="172" t="s">
        <v>2309</v>
      </c>
      <c r="G206" s="173" t="s">
        <v>238</v>
      </c>
      <c r="H206" s="174">
        <v>5</v>
      </c>
      <c r="I206" s="175"/>
      <c r="J206" s="176">
        <f t="shared" si="20"/>
        <v>0</v>
      </c>
      <c r="K206" s="177"/>
      <c r="L206" s="178"/>
      <c r="M206" s="179" t="s">
        <v>1</v>
      </c>
      <c r="N206" s="180" t="s">
        <v>39</v>
      </c>
      <c r="O206" s="61"/>
      <c r="P206" s="166">
        <f t="shared" si="21"/>
        <v>0</v>
      </c>
      <c r="Q206" s="166">
        <v>0</v>
      </c>
      <c r="R206" s="166">
        <f t="shared" si="22"/>
        <v>0</v>
      </c>
      <c r="S206" s="166">
        <v>0</v>
      </c>
      <c r="T206" s="167">
        <f t="shared" si="23"/>
        <v>0</v>
      </c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R206" s="168" t="s">
        <v>247</v>
      </c>
      <c r="AT206" s="168" t="s">
        <v>226</v>
      </c>
      <c r="AU206" s="168" t="s">
        <v>86</v>
      </c>
      <c r="AY206" s="17" t="s">
        <v>189</v>
      </c>
      <c r="BE206" s="169">
        <f t="shared" si="24"/>
        <v>0</v>
      </c>
      <c r="BF206" s="169">
        <f t="shared" si="25"/>
        <v>0</v>
      </c>
      <c r="BG206" s="169">
        <f t="shared" si="26"/>
        <v>0</v>
      </c>
      <c r="BH206" s="169">
        <f t="shared" si="27"/>
        <v>0</v>
      </c>
      <c r="BI206" s="169">
        <f t="shared" si="28"/>
        <v>0</v>
      </c>
      <c r="BJ206" s="17" t="s">
        <v>86</v>
      </c>
      <c r="BK206" s="169">
        <f t="shared" si="29"/>
        <v>0</v>
      </c>
      <c r="BL206" s="17" t="s">
        <v>214</v>
      </c>
      <c r="BM206" s="168" t="s">
        <v>450</v>
      </c>
    </row>
    <row r="207" spans="1:65" s="2" customFormat="1" ht="24.2" customHeight="1">
      <c r="A207" s="32"/>
      <c r="B207" s="155"/>
      <c r="C207" s="156" t="s">
        <v>451</v>
      </c>
      <c r="D207" s="156" t="s">
        <v>191</v>
      </c>
      <c r="E207" s="157" t="s">
        <v>2310</v>
      </c>
      <c r="F207" s="158" t="s">
        <v>2311</v>
      </c>
      <c r="G207" s="159" t="s">
        <v>238</v>
      </c>
      <c r="H207" s="160">
        <v>2</v>
      </c>
      <c r="I207" s="161"/>
      <c r="J207" s="162">
        <f t="shared" si="20"/>
        <v>0</v>
      </c>
      <c r="K207" s="163"/>
      <c r="L207" s="33"/>
      <c r="M207" s="164" t="s">
        <v>1</v>
      </c>
      <c r="N207" s="165" t="s">
        <v>39</v>
      </c>
      <c r="O207" s="61"/>
      <c r="P207" s="166">
        <f t="shared" si="21"/>
        <v>0</v>
      </c>
      <c r="Q207" s="166">
        <v>5.7840000000000002E-5</v>
      </c>
      <c r="R207" s="166">
        <f t="shared" si="22"/>
        <v>1.1568E-4</v>
      </c>
      <c r="S207" s="166">
        <v>0</v>
      </c>
      <c r="T207" s="167">
        <f t="shared" si="23"/>
        <v>0</v>
      </c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R207" s="168" t="s">
        <v>214</v>
      </c>
      <c r="AT207" s="168" t="s">
        <v>191</v>
      </c>
      <c r="AU207" s="168" t="s">
        <v>86</v>
      </c>
      <c r="AY207" s="17" t="s">
        <v>189</v>
      </c>
      <c r="BE207" s="169">
        <f t="shared" si="24"/>
        <v>0</v>
      </c>
      <c r="BF207" s="169">
        <f t="shared" si="25"/>
        <v>0</v>
      </c>
      <c r="BG207" s="169">
        <f t="shared" si="26"/>
        <v>0</v>
      </c>
      <c r="BH207" s="169">
        <f t="shared" si="27"/>
        <v>0</v>
      </c>
      <c r="BI207" s="169">
        <f t="shared" si="28"/>
        <v>0</v>
      </c>
      <c r="BJ207" s="17" t="s">
        <v>86</v>
      </c>
      <c r="BK207" s="169">
        <f t="shared" si="29"/>
        <v>0</v>
      </c>
      <c r="BL207" s="17" t="s">
        <v>214</v>
      </c>
      <c r="BM207" s="168" t="s">
        <v>454</v>
      </c>
    </row>
    <row r="208" spans="1:65" s="2" customFormat="1" ht="16.5" customHeight="1">
      <c r="A208" s="32"/>
      <c r="B208" s="155"/>
      <c r="C208" s="170" t="s">
        <v>317</v>
      </c>
      <c r="D208" s="170" t="s">
        <v>226</v>
      </c>
      <c r="E208" s="171" t="s">
        <v>2312</v>
      </c>
      <c r="F208" s="172" t="s">
        <v>2313</v>
      </c>
      <c r="G208" s="173" t="s">
        <v>238</v>
      </c>
      <c r="H208" s="174">
        <v>2</v>
      </c>
      <c r="I208" s="175"/>
      <c r="J208" s="176">
        <f t="shared" si="20"/>
        <v>0</v>
      </c>
      <c r="K208" s="177"/>
      <c r="L208" s="178"/>
      <c r="M208" s="179" t="s">
        <v>1</v>
      </c>
      <c r="N208" s="180" t="s">
        <v>39</v>
      </c>
      <c r="O208" s="61"/>
      <c r="P208" s="166">
        <f t="shared" si="21"/>
        <v>0</v>
      </c>
      <c r="Q208" s="166">
        <v>2.3500000000000001E-3</v>
      </c>
      <c r="R208" s="166">
        <f t="shared" si="22"/>
        <v>4.7000000000000002E-3</v>
      </c>
      <c r="S208" s="166">
        <v>0</v>
      </c>
      <c r="T208" s="167">
        <f t="shared" si="23"/>
        <v>0</v>
      </c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R208" s="168" t="s">
        <v>247</v>
      </c>
      <c r="AT208" s="168" t="s">
        <v>226</v>
      </c>
      <c r="AU208" s="168" t="s">
        <v>86</v>
      </c>
      <c r="AY208" s="17" t="s">
        <v>189</v>
      </c>
      <c r="BE208" s="169">
        <f t="shared" si="24"/>
        <v>0</v>
      </c>
      <c r="BF208" s="169">
        <f t="shared" si="25"/>
        <v>0</v>
      </c>
      <c r="BG208" s="169">
        <f t="shared" si="26"/>
        <v>0</v>
      </c>
      <c r="BH208" s="169">
        <f t="shared" si="27"/>
        <v>0</v>
      </c>
      <c r="BI208" s="169">
        <f t="shared" si="28"/>
        <v>0</v>
      </c>
      <c r="BJ208" s="17" t="s">
        <v>86</v>
      </c>
      <c r="BK208" s="169">
        <f t="shared" si="29"/>
        <v>0</v>
      </c>
      <c r="BL208" s="17" t="s">
        <v>214</v>
      </c>
      <c r="BM208" s="168" t="s">
        <v>457</v>
      </c>
    </row>
    <row r="209" spans="1:65" s="2" customFormat="1" ht="24.2" customHeight="1">
      <c r="A209" s="32"/>
      <c r="B209" s="155"/>
      <c r="C209" s="156" t="s">
        <v>460</v>
      </c>
      <c r="D209" s="156" t="s">
        <v>191</v>
      </c>
      <c r="E209" s="157" t="s">
        <v>2314</v>
      </c>
      <c r="F209" s="158" t="s">
        <v>2315</v>
      </c>
      <c r="G209" s="159" t="s">
        <v>238</v>
      </c>
      <c r="H209" s="160">
        <v>2</v>
      </c>
      <c r="I209" s="161"/>
      <c r="J209" s="162">
        <f t="shared" si="20"/>
        <v>0</v>
      </c>
      <c r="K209" s="163"/>
      <c r="L209" s="33"/>
      <c r="M209" s="164" t="s">
        <v>1</v>
      </c>
      <c r="N209" s="165" t="s">
        <v>39</v>
      </c>
      <c r="O209" s="61"/>
      <c r="P209" s="166">
        <f t="shared" si="21"/>
        <v>0</v>
      </c>
      <c r="Q209" s="166">
        <v>6.3919999999999998E-5</v>
      </c>
      <c r="R209" s="166">
        <f t="shared" si="22"/>
        <v>1.2784E-4</v>
      </c>
      <c r="S209" s="166">
        <v>0</v>
      </c>
      <c r="T209" s="167">
        <f t="shared" si="23"/>
        <v>0</v>
      </c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R209" s="168" t="s">
        <v>214</v>
      </c>
      <c r="AT209" s="168" t="s">
        <v>191</v>
      </c>
      <c r="AU209" s="168" t="s">
        <v>86</v>
      </c>
      <c r="AY209" s="17" t="s">
        <v>189</v>
      </c>
      <c r="BE209" s="169">
        <f t="shared" si="24"/>
        <v>0</v>
      </c>
      <c r="BF209" s="169">
        <f t="shared" si="25"/>
        <v>0</v>
      </c>
      <c r="BG209" s="169">
        <f t="shared" si="26"/>
        <v>0</v>
      </c>
      <c r="BH209" s="169">
        <f t="shared" si="27"/>
        <v>0</v>
      </c>
      <c r="BI209" s="169">
        <f t="shared" si="28"/>
        <v>0</v>
      </c>
      <c r="BJ209" s="17" t="s">
        <v>86</v>
      </c>
      <c r="BK209" s="169">
        <f t="shared" si="29"/>
        <v>0</v>
      </c>
      <c r="BL209" s="17" t="s">
        <v>214</v>
      </c>
      <c r="BM209" s="168" t="s">
        <v>465</v>
      </c>
    </row>
    <row r="210" spans="1:65" s="2" customFormat="1" ht="24.2" customHeight="1">
      <c r="A210" s="32"/>
      <c r="B210" s="155"/>
      <c r="C210" s="170" t="s">
        <v>321</v>
      </c>
      <c r="D210" s="170" t="s">
        <v>226</v>
      </c>
      <c r="E210" s="171" t="s">
        <v>2316</v>
      </c>
      <c r="F210" s="172" t="s">
        <v>2317</v>
      </c>
      <c r="G210" s="173" t="s">
        <v>238</v>
      </c>
      <c r="H210" s="174">
        <v>2</v>
      </c>
      <c r="I210" s="175"/>
      <c r="J210" s="176">
        <f t="shared" si="20"/>
        <v>0</v>
      </c>
      <c r="K210" s="177"/>
      <c r="L210" s="178"/>
      <c r="M210" s="179" t="s">
        <v>1</v>
      </c>
      <c r="N210" s="180" t="s">
        <v>39</v>
      </c>
      <c r="O210" s="61"/>
      <c r="P210" s="166">
        <f t="shared" si="21"/>
        <v>0</v>
      </c>
      <c r="Q210" s="166">
        <v>0</v>
      </c>
      <c r="R210" s="166">
        <f t="shared" si="22"/>
        <v>0</v>
      </c>
      <c r="S210" s="166">
        <v>0</v>
      </c>
      <c r="T210" s="167">
        <f t="shared" si="23"/>
        <v>0</v>
      </c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R210" s="168" t="s">
        <v>247</v>
      </c>
      <c r="AT210" s="168" t="s">
        <v>226</v>
      </c>
      <c r="AU210" s="168" t="s">
        <v>86</v>
      </c>
      <c r="AY210" s="17" t="s">
        <v>189</v>
      </c>
      <c r="BE210" s="169">
        <f t="shared" si="24"/>
        <v>0</v>
      </c>
      <c r="BF210" s="169">
        <f t="shared" si="25"/>
        <v>0</v>
      </c>
      <c r="BG210" s="169">
        <f t="shared" si="26"/>
        <v>0</v>
      </c>
      <c r="BH210" s="169">
        <f t="shared" si="27"/>
        <v>0</v>
      </c>
      <c r="BI210" s="169">
        <f t="shared" si="28"/>
        <v>0</v>
      </c>
      <c r="BJ210" s="17" t="s">
        <v>86</v>
      </c>
      <c r="BK210" s="169">
        <f t="shared" si="29"/>
        <v>0</v>
      </c>
      <c r="BL210" s="17" t="s">
        <v>214</v>
      </c>
      <c r="BM210" s="168" t="s">
        <v>2318</v>
      </c>
    </row>
    <row r="211" spans="1:65" s="2" customFormat="1" ht="21.75" customHeight="1">
      <c r="A211" s="32"/>
      <c r="B211" s="155"/>
      <c r="C211" s="156" t="s">
        <v>1441</v>
      </c>
      <c r="D211" s="156" t="s">
        <v>191</v>
      </c>
      <c r="E211" s="157" t="s">
        <v>2319</v>
      </c>
      <c r="F211" s="158" t="s">
        <v>417</v>
      </c>
      <c r="G211" s="159" t="s">
        <v>238</v>
      </c>
      <c r="H211" s="160">
        <v>1</v>
      </c>
      <c r="I211" s="161"/>
      <c r="J211" s="162">
        <f t="shared" si="20"/>
        <v>0</v>
      </c>
      <c r="K211" s="163"/>
      <c r="L211" s="33"/>
      <c r="M211" s="164" t="s">
        <v>1</v>
      </c>
      <c r="N211" s="165" t="s">
        <v>39</v>
      </c>
      <c r="O211" s="61"/>
      <c r="P211" s="166">
        <f t="shared" si="21"/>
        <v>0</v>
      </c>
      <c r="Q211" s="166">
        <v>2.2759999999999999E-5</v>
      </c>
      <c r="R211" s="166">
        <f t="shared" si="22"/>
        <v>2.2759999999999999E-5</v>
      </c>
      <c r="S211" s="166">
        <v>0</v>
      </c>
      <c r="T211" s="167">
        <f t="shared" si="23"/>
        <v>0</v>
      </c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R211" s="168" t="s">
        <v>214</v>
      </c>
      <c r="AT211" s="168" t="s">
        <v>191</v>
      </c>
      <c r="AU211" s="168" t="s">
        <v>86</v>
      </c>
      <c r="AY211" s="17" t="s">
        <v>189</v>
      </c>
      <c r="BE211" s="169">
        <f t="shared" si="24"/>
        <v>0</v>
      </c>
      <c r="BF211" s="169">
        <f t="shared" si="25"/>
        <v>0</v>
      </c>
      <c r="BG211" s="169">
        <f t="shared" si="26"/>
        <v>0</v>
      </c>
      <c r="BH211" s="169">
        <f t="shared" si="27"/>
        <v>0</v>
      </c>
      <c r="BI211" s="169">
        <f t="shared" si="28"/>
        <v>0</v>
      </c>
      <c r="BJ211" s="17" t="s">
        <v>86</v>
      </c>
      <c r="BK211" s="169">
        <f t="shared" si="29"/>
        <v>0</v>
      </c>
      <c r="BL211" s="17" t="s">
        <v>214</v>
      </c>
      <c r="BM211" s="168" t="s">
        <v>2320</v>
      </c>
    </row>
    <row r="212" spans="1:65" s="2" customFormat="1" ht="16.5" customHeight="1">
      <c r="A212" s="32"/>
      <c r="B212" s="155"/>
      <c r="C212" s="170" t="s">
        <v>324</v>
      </c>
      <c r="D212" s="170" t="s">
        <v>226</v>
      </c>
      <c r="E212" s="171" t="s">
        <v>2321</v>
      </c>
      <c r="F212" s="172" t="s">
        <v>2322</v>
      </c>
      <c r="G212" s="173" t="s">
        <v>238</v>
      </c>
      <c r="H212" s="174">
        <v>1</v>
      </c>
      <c r="I212" s="175"/>
      <c r="J212" s="176">
        <f t="shared" si="20"/>
        <v>0</v>
      </c>
      <c r="K212" s="177"/>
      <c r="L212" s="178"/>
      <c r="M212" s="179" t="s">
        <v>1</v>
      </c>
      <c r="N212" s="180" t="s">
        <v>39</v>
      </c>
      <c r="O212" s="61"/>
      <c r="P212" s="166">
        <f t="shared" si="21"/>
        <v>0</v>
      </c>
      <c r="Q212" s="166">
        <v>0</v>
      </c>
      <c r="R212" s="166">
        <f t="shared" si="22"/>
        <v>0</v>
      </c>
      <c r="S212" s="166">
        <v>0</v>
      </c>
      <c r="T212" s="167">
        <f t="shared" si="23"/>
        <v>0</v>
      </c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R212" s="168" t="s">
        <v>247</v>
      </c>
      <c r="AT212" s="168" t="s">
        <v>226</v>
      </c>
      <c r="AU212" s="168" t="s">
        <v>86</v>
      </c>
      <c r="AY212" s="17" t="s">
        <v>189</v>
      </c>
      <c r="BE212" s="169">
        <f t="shared" si="24"/>
        <v>0</v>
      </c>
      <c r="BF212" s="169">
        <f t="shared" si="25"/>
        <v>0</v>
      </c>
      <c r="BG212" s="169">
        <f t="shared" si="26"/>
        <v>0</v>
      </c>
      <c r="BH212" s="169">
        <f t="shared" si="27"/>
        <v>0</v>
      </c>
      <c r="BI212" s="169">
        <f t="shared" si="28"/>
        <v>0</v>
      </c>
      <c r="BJ212" s="17" t="s">
        <v>86</v>
      </c>
      <c r="BK212" s="169">
        <f t="shared" si="29"/>
        <v>0</v>
      </c>
      <c r="BL212" s="17" t="s">
        <v>214</v>
      </c>
      <c r="BM212" s="168" t="s">
        <v>2323</v>
      </c>
    </row>
    <row r="213" spans="1:65" s="2" customFormat="1" ht="24.2" customHeight="1">
      <c r="A213" s="32"/>
      <c r="B213" s="155"/>
      <c r="C213" s="156" t="s">
        <v>2324</v>
      </c>
      <c r="D213" s="156" t="s">
        <v>191</v>
      </c>
      <c r="E213" s="157" t="s">
        <v>2325</v>
      </c>
      <c r="F213" s="158" t="s">
        <v>2326</v>
      </c>
      <c r="G213" s="159" t="s">
        <v>238</v>
      </c>
      <c r="H213" s="160">
        <v>1</v>
      </c>
      <c r="I213" s="161"/>
      <c r="J213" s="162">
        <f t="shared" si="20"/>
        <v>0</v>
      </c>
      <c r="K213" s="163"/>
      <c r="L213" s="33"/>
      <c r="M213" s="164" t="s">
        <v>1</v>
      </c>
      <c r="N213" s="165" t="s">
        <v>39</v>
      </c>
      <c r="O213" s="61"/>
      <c r="P213" s="166">
        <f t="shared" si="21"/>
        <v>0</v>
      </c>
      <c r="Q213" s="166">
        <v>6.3919999999999998E-5</v>
      </c>
      <c r="R213" s="166">
        <f t="shared" si="22"/>
        <v>6.3919999999999998E-5</v>
      </c>
      <c r="S213" s="166">
        <v>0</v>
      </c>
      <c r="T213" s="167">
        <f t="shared" si="23"/>
        <v>0</v>
      </c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R213" s="168" t="s">
        <v>214</v>
      </c>
      <c r="AT213" s="168" t="s">
        <v>191</v>
      </c>
      <c r="AU213" s="168" t="s">
        <v>86</v>
      </c>
      <c r="AY213" s="17" t="s">
        <v>189</v>
      </c>
      <c r="BE213" s="169">
        <f t="shared" si="24"/>
        <v>0</v>
      </c>
      <c r="BF213" s="169">
        <f t="shared" si="25"/>
        <v>0</v>
      </c>
      <c r="BG213" s="169">
        <f t="shared" si="26"/>
        <v>0</v>
      </c>
      <c r="BH213" s="169">
        <f t="shared" si="27"/>
        <v>0</v>
      </c>
      <c r="BI213" s="169">
        <f t="shared" si="28"/>
        <v>0</v>
      </c>
      <c r="BJ213" s="17" t="s">
        <v>86</v>
      </c>
      <c r="BK213" s="169">
        <f t="shared" si="29"/>
        <v>0</v>
      </c>
      <c r="BL213" s="17" t="s">
        <v>214</v>
      </c>
      <c r="BM213" s="168" t="s">
        <v>2327</v>
      </c>
    </row>
    <row r="214" spans="1:65" s="2" customFormat="1" ht="24.2" customHeight="1">
      <c r="A214" s="32"/>
      <c r="B214" s="155"/>
      <c r="C214" s="170" t="s">
        <v>328</v>
      </c>
      <c r="D214" s="170" t="s">
        <v>226</v>
      </c>
      <c r="E214" s="171" t="s">
        <v>2328</v>
      </c>
      <c r="F214" s="172" t="s">
        <v>2329</v>
      </c>
      <c r="G214" s="173" t="s">
        <v>238</v>
      </c>
      <c r="H214" s="174">
        <v>1</v>
      </c>
      <c r="I214" s="175"/>
      <c r="J214" s="176">
        <f t="shared" si="20"/>
        <v>0</v>
      </c>
      <c r="K214" s="177"/>
      <c r="L214" s="178"/>
      <c r="M214" s="179" t="s">
        <v>1</v>
      </c>
      <c r="N214" s="180" t="s">
        <v>39</v>
      </c>
      <c r="O214" s="61"/>
      <c r="P214" s="166">
        <f t="shared" si="21"/>
        <v>0</v>
      </c>
      <c r="Q214" s="166">
        <v>0</v>
      </c>
      <c r="R214" s="166">
        <f t="shared" si="22"/>
        <v>0</v>
      </c>
      <c r="S214" s="166">
        <v>0</v>
      </c>
      <c r="T214" s="167">
        <f t="shared" si="23"/>
        <v>0</v>
      </c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R214" s="168" t="s">
        <v>247</v>
      </c>
      <c r="AT214" s="168" t="s">
        <v>226</v>
      </c>
      <c r="AU214" s="168" t="s">
        <v>86</v>
      </c>
      <c r="AY214" s="17" t="s">
        <v>189</v>
      </c>
      <c r="BE214" s="169">
        <f t="shared" si="24"/>
        <v>0</v>
      </c>
      <c r="BF214" s="169">
        <f t="shared" si="25"/>
        <v>0</v>
      </c>
      <c r="BG214" s="169">
        <f t="shared" si="26"/>
        <v>0</v>
      </c>
      <c r="BH214" s="169">
        <f t="shared" si="27"/>
        <v>0</v>
      </c>
      <c r="BI214" s="169">
        <f t="shared" si="28"/>
        <v>0</v>
      </c>
      <c r="BJ214" s="17" t="s">
        <v>86</v>
      </c>
      <c r="BK214" s="169">
        <f t="shared" si="29"/>
        <v>0</v>
      </c>
      <c r="BL214" s="17" t="s">
        <v>214</v>
      </c>
      <c r="BM214" s="168" t="s">
        <v>2330</v>
      </c>
    </row>
    <row r="215" spans="1:65" s="2" customFormat="1" ht="16.5" customHeight="1">
      <c r="A215" s="32"/>
      <c r="B215" s="155"/>
      <c r="C215" s="156" t="s">
        <v>2331</v>
      </c>
      <c r="D215" s="156" t="s">
        <v>191</v>
      </c>
      <c r="E215" s="157" t="s">
        <v>2332</v>
      </c>
      <c r="F215" s="158" t="s">
        <v>2333</v>
      </c>
      <c r="G215" s="159" t="s">
        <v>238</v>
      </c>
      <c r="H215" s="160">
        <v>2</v>
      </c>
      <c r="I215" s="161"/>
      <c r="J215" s="162">
        <f t="shared" si="20"/>
        <v>0</v>
      </c>
      <c r="K215" s="163"/>
      <c r="L215" s="33"/>
      <c r="M215" s="164" t="s">
        <v>1</v>
      </c>
      <c r="N215" s="165" t="s">
        <v>39</v>
      </c>
      <c r="O215" s="61"/>
      <c r="P215" s="166">
        <f t="shared" si="21"/>
        <v>0</v>
      </c>
      <c r="Q215" s="166">
        <v>6.3919999999999998E-5</v>
      </c>
      <c r="R215" s="166">
        <f t="shared" si="22"/>
        <v>1.2784E-4</v>
      </c>
      <c r="S215" s="166">
        <v>0</v>
      </c>
      <c r="T215" s="167">
        <f t="shared" si="23"/>
        <v>0</v>
      </c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R215" s="168" t="s">
        <v>214</v>
      </c>
      <c r="AT215" s="168" t="s">
        <v>191</v>
      </c>
      <c r="AU215" s="168" t="s">
        <v>86</v>
      </c>
      <c r="AY215" s="17" t="s">
        <v>189</v>
      </c>
      <c r="BE215" s="169">
        <f t="shared" si="24"/>
        <v>0</v>
      </c>
      <c r="BF215" s="169">
        <f t="shared" si="25"/>
        <v>0</v>
      </c>
      <c r="BG215" s="169">
        <f t="shared" si="26"/>
        <v>0</v>
      </c>
      <c r="BH215" s="169">
        <f t="shared" si="27"/>
        <v>0</v>
      </c>
      <c r="BI215" s="169">
        <f t="shared" si="28"/>
        <v>0</v>
      </c>
      <c r="BJ215" s="17" t="s">
        <v>86</v>
      </c>
      <c r="BK215" s="169">
        <f t="shared" si="29"/>
        <v>0</v>
      </c>
      <c r="BL215" s="17" t="s">
        <v>214</v>
      </c>
      <c r="BM215" s="168" t="s">
        <v>2334</v>
      </c>
    </row>
    <row r="216" spans="1:65" s="2" customFormat="1" ht="16.5" customHeight="1">
      <c r="A216" s="32"/>
      <c r="B216" s="155"/>
      <c r="C216" s="170" t="s">
        <v>331</v>
      </c>
      <c r="D216" s="170" t="s">
        <v>226</v>
      </c>
      <c r="E216" s="171" t="s">
        <v>2335</v>
      </c>
      <c r="F216" s="172" t="s">
        <v>2336</v>
      </c>
      <c r="G216" s="173" t="s">
        <v>238</v>
      </c>
      <c r="H216" s="174">
        <v>2</v>
      </c>
      <c r="I216" s="175"/>
      <c r="J216" s="176">
        <f t="shared" si="20"/>
        <v>0</v>
      </c>
      <c r="K216" s="177"/>
      <c r="L216" s="178"/>
      <c r="M216" s="179" t="s">
        <v>1</v>
      </c>
      <c r="N216" s="180" t="s">
        <v>39</v>
      </c>
      <c r="O216" s="61"/>
      <c r="P216" s="166">
        <f t="shared" si="21"/>
        <v>0</v>
      </c>
      <c r="Q216" s="166">
        <v>0</v>
      </c>
      <c r="R216" s="166">
        <f t="shared" si="22"/>
        <v>0</v>
      </c>
      <c r="S216" s="166">
        <v>0</v>
      </c>
      <c r="T216" s="167">
        <f t="shared" si="23"/>
        <v>0</v>
      </c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R216" s="168" t="s">
        <v>247</v>
      </c>
      <c r="AT216" s="168" t="s">
        <v>226</v>
      </c>
      <c r="AU216" s="168" t="s">
        <v>86</v>
      </c>
      <c r="AY216" s="17" t="s">
        <v>189</v>
      </c>
      <c r="BE216" s="169">
        <f t="shared" si="24"/>
        <v>0</v>
      </c>
      <c r="BF216" s="169">
        <f t="shared" si="25"/>
        <v>0</v>
      </c>
      <c r="BG216" s="169">
        <f t="shared" si="26"/>
        <v>0</v>
      </c>
      <c r="BH216" s="169">
        <f t="shared" si="27"/>
        <v>0</v>
      </c>
      <c r="BI216" s="169">
        <f t="shared" si="28"/>
        <v>0</v>
      </c>
      <c r="BJ216" s="17" t="s">
        <v>86</v>
      </c>
      <c r="BK216" s="169">
        <f t="shared" si="29"/>
        <v>0</v>
      </c>
      <c r="BL216" s="17" t="s">
        <v>214</v>
      </c>
      <c r="BM216" s="168" t="s">
        <v>2337</v>
      </c>
    </row>
    <row r="217" spans="1:65" s="2" customFormat="1" ht="24.2" customHeight="1">
      <c r="A217" s="32"/>
      <c r="B217" s="155"/>
      <c r="C217" s="156" t="s">
        <v>2338</v>
      </c>
      <c r="D217" s="156" t="s">
        <v>191</v>
      </c>
      <c r="E217" s="157" t="s">
        <v>2339</v>
      </c>
      <c r="F217" s="158" t="s">
        <v>2340</v>
      </c>
      <c r="G217" s="159" t="s">
        <v>511</v>
      </c>
      <c r="H217" s="186"/>
      <c r="I217" s="161"/>
      <c r="J217" s="162">
        <f t="shared" si="20"/>
        <v>0</v>
      </c>
      <c r="K217" s="163"/>
      <c r="L217" s="33"/>
      <c r="M217" s="164" t="s">
        <v>1</v>
      </c>
      <c r="N217" s="165" t="s">
        <v>39</v>
      </c>
      <c r="O217" s="61"/>
      <c r="P217" s="166">
        <f t="shared" si="21"/>
        <v>0</v>
      </c>
      <c r="Q217" s="166">
        <v>0</v>
      </c>
      <c r="R217" s="166">
        <f t="shared" si="22"/>
        <v>0</v>
      </c>
      <c r="S217" s="166">
        <v>0</v>
      </c>
      <c r="T217" s="167">
        <f t="shared" si="23"/>
        <v>0</v>
      </c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R217" s="168" t="s">
        <v>214</v>
      </c>
      <c r="AT217" s="168" t="s">
        <v>191</v>
      </c>
      <c r="AU217" s="168" t="s">
        <v>86</v>
      </c>
      <c r="AY217" s="17" t="s">
        <v>189</v>
      </c>
      <c r="BE217" s="169">
        <f t="shared" si="24"/>
        <v>0</v>
      </c>
      <c r="BF217" s="169">
        <f t="shared" si="25"/>
        <v>0</v>
      </c>
      <c r="BG217" s="169">
        <f t="shared" si="26"/>
        <v>0</v>
      </c>
      <c r="BH217" s="169">
        <f t="shared" si="27"/>
        <v>0</v>
      </c>
      <c r="BI217" s="169">
        <f t="shared" si="28"/>
        <v>0</v>
      </c>
      <c r="BJ217" s="17" t="s">
        <v>86</v>
      </c>
      <c r="BK217" s="169">
        <f t="shared" si="29"/>
        <v>0</v>
      </c>
      <c r="BL217" s="17" t="s">
        <v>214</v>
      </c>
      <c r="BM217" s="168" t="s">
        <v>2341</v>
      </c>
    </row>
    <row r="218" spans="1:65" s="2" customFormat="1" ht="24.2" customHeight="1">
      <c r="A218" s="32"/>
      <c r="B218" s="155"/>
      <c r="C218" s="156" t="s">
        <v>335</v>
      </c>
      <c r="D218" s="156" t="s">
        <v>191</v>
      </c>
      <c r="E218" s="157" t="s">
        <v>2342</v>
      </c>
      <c r="F218" s="158" t="s">
        <v>2343</v>
      </c>
      <c r="G218" s="159" t="s">
        <v>238</v>
      </c>
      <c r="H218" s="160">
        <v>66</v>
      </c>
      <c r="I218" s="161"/>
      <c r="J218" s="162">
        <f t="shared" si="20"/>
        <v>0</v>
      </c>
      <c r="K218" s="163"/>
      <c r="L218" s="33"/>
      <c r="M218" s="164" t="s">
        <v>1</v>
      </c>
      <c r="N218" s="165" t="s">
        <v>39</v>
      </c>
      <c r="O218" s="61"/>
      <c r="P218" s="166">
        <f t="shared" si="21"/>
        <v>0</v>
      </c>
      <c r="Q218" s="166">
        <v>1.2852E-4</v>
      </c>
      <c r="R218" s="166">
        <f t="shared" si="22"/>
        <v>8.4823199999999998E-3</v>
      </c>
      <c r="S218" s="166">
        <v>0</v>
      </c>
      <c r="T218" s="167">
        <f t="shared" si="23"/>
        <v>0</v>
      </c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R218" s="168" t="s">
        <v>214</v>
      </c>
      <c r="AT218" s="168" t="s">
        <v>191</v>
      </c>
      <c r="AU218" s="168" t="s">
        <v>86</v>
      </c>
      <c r="AY218" s="17" t="s">
        <v>189</v>
      </c>
      <c r="BE218" s="169">
        <f t="shared" si="24"/>
        <v>0</v>
      </c>
      <c r="BF218" s="169">
        <f t="shared" si="25"/>
        <v>0</v>
      </c>
      <c r="BG218" s="169">
        <f t="shared" si="26"/>
        <v>0</v>
      </c>
      <c r="BH218" s="169">
        <f t="shared" si="27"/>
        <v>0</v>
      </c>
      <c r="BI218" s="169">
        <f t="shared" si="28"/>
        <v>0</v>
      </c>
      <c r="BJ218" s="17" t="s">
        <v>86</v>
      </c>
      <c r="BK218" s="169">
        <f t="shared" si="29"/>
        <v>0</v>
      </c>
      <c r="BL218" s="17" t="s">
        <v>214</v>
      </c>
      <c r="BM218" s="168" t="s">
        <v>2344</v>
      </c>
    </row>
    <row r="219" spans="1:65" s="2" customFormat="1" ht="37.9" customHeight="1">
      <c r="A219" s="32"/>
      <c r="B219" s="155"/>
      <c r="C219" s="170" t="s">
        <v>2345</v>
      </c>
      <c r="D219" s="170" t="s">
        <v>226</v>
      </c>
      <c r="E219" s="171" t="s">
        <v>2346</v>
      </c>
      <c r="F219" s="172" t="s">
        <v>2347</v>
      </c>
      <c r="G219" s="173" t="s">
        <v>238</v>
      </c>
      <c r="H219" s="174">
        <v>66</v>
      </c>
      <c r="I219" s="175"/>
      <c r="J219" s="176">
        <f t="shared" si="20"/>
        <v>0</v>
      </c>
      <c r="K219" s="177"/>
      <c r="L219" s="178"/>
      <c r="M219" s="179" t="s">
        <v>1</v>
      </c>
      <c r="N219" s="180" t="s">
        <v>39</v>
      </c>
      <c r="O219" s="61"/>
      <c r="P219" s="166">
        <f t="shared" si="21"/>
        <v>0</v>
      </c>
      <c r="Q219" s="166">
        <v>0</v>
      </c>
      <c r="R219" s="166">
        <f t="shared" si="22"/>
        <v>0</v>
      </c>
      <c r="S219" s="166">
        <v>0</v>
      </c>
      <c r="T219" s="167">
        <f t="shared" si="23"/>
        <v>0</v>
      </c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R219" s="168" t="s">
        <v>247</v>
      </c>
      <c r="AT219" s="168" t="s">
        <v>226</v>
      </c>
      <c r="AU219" s="168" t="s">
        <v>86</v>
      </c>
      <c r="AY219" s="17" t="s">
        <v>189</v>
      </c>
      <c r="BE219" s="169">
        <f t="shared" si="24"/>
        <v>0</v>
      </c>
      <c r="BF219" s="169">
        <f t="shared" si="25"/>
        <v>0</v>
      </c>
      <c r="BG219" s="169">
        <f t="shared" si="26"/>
        <v>0</v>
      </c>
      <c r="BH219" s="169">
        <f t="shared" si="27"/>
        <v>0</v>
      </c>
      <c r="BI219" s="169">
        <f t="shared" si="28"/>
        <v>0</v>
      </c>
      <c r="BJ219" s="17" t="s">
        <v>86</v>
      </c>
      <c r="BK219" s="169">
        <f t="shared" si="29"/>
        <v>0</v>
      </c>
      <c r="BL219" s="17" t="s">
        <v>214</v>
      </c>
      <c r="BM219" s="168" t="s">
        <v>2348</v>
      </c>
    </row>
    <row r="220" spans="1:65" s="2" customFormat="1" ht="24.2" customHeight="1">
      <c r="A220" s="32"/>
      <c r="B220" s="155"/>
      <c r="C220" s="170" t="s">
        <v>338</v>
      </c>
      <c r="D220" s="170" t="s">
        <v>226</v>
      </c>
      <c r="E220" s="171" t="s">
        <v>2349</v>
      </c>
      <c r="F220" s="172" t="s">
        <v>2350</v>
      </c>
      <c r="G220" s="173" t="s">
        <v>238</v>
      </c>
      <c r="H220" s="174">
        <v>66</v>
      </c>
      <c r="I220" s="175"/>
      <c r="J220" s="176">
        <f t="shared" si="20"/>
        <v>0</v>
      </c>
      <c r="K220" s="177"/>
      <c r="L220" s="178"/>
      <c r="M220" s="179" t="s">
        <v>1</v>
      </c>
      <c r="N220" s="180" t="s">
        <v>39</v>
      </c>
      <c r="O220" s="61"/>
      <c r="P220" s="166">
        <f t="shared" si="21"/>
        <v>0</v>
      </c>
      <c r="Q220" s="166">
        <v>0</v>
      </c>
      <c r="R220" s="166">
        <f t="shared" si="22"/>
        <v>0</v>
      </c>
      <c r="S220" s="166">
        <v>0</v>
      </c>
      <c r="T220" s="167">
        <f t="shared" si="23"/>
        <v>0</v>
      </c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R220" s="168" t="s">
        <v>247</v>
      </c>
      <c r="AT220" s="168" t="s">
        <v>226</v>
      </c>
      <c r="AU220" s="168" t="s">
        <v>86</v>
      </c>
      <c r="AY220" s="17" t="s">
        <v>189</v>
      </c>
      <c r="BE220" s="169">
        <f t="shared" si="24"/>
        <v>0</v>
      </c>
      <c r="BF220" s="169">
        <f t="shared" si="25"/>
        <v>0</v>
      </c>
      <c r="BG220" s="169">
        <f t="shared" si="26"/>
        <v>0</v>
      </c>
      <c r="BH220" s="169">
        <f t="shared" si="27"/>
        <v>0</v>
      </c>
      <c r="BI220" s="169">
        <f t="shared" si="28"/>
        <v>0</v>
      </c>
      <c r="BJ220" s="17" t="s">
        <v>86</v>
      </c>
      <c r="BK220" s="169">
        <f t="shared" si="29"/>
        <v>0</v>
      </c>
      <c r="BL220" s="17" t="s">
        <v>214</v>
      </c>
      <c r="BM220" s="168" t="s">
        <v>2351</v>
      </c>
    </row>
    <row r="221" spans="1:65" s="2" customFormat="1" ht="24.2" customHeight="1">
      <c r="A221" s="32"/>
      <c r="B221" s="155"/>
      <c r="C221" s="156" t="s">
        <v>2352</v>
      </c>
      <c r="D221" s="156" t="s">
        <v>191</v>
      </c>
      <c r="E221" s="157" t="s">
        <v>2353</v>
      </c>
      <c r="F221" s="158" t="s">
        <v>2354</v>
      </c>
      <c r="G221" s="159" t="s">
        <v>773</v>
      </c>
      <c r="H221" s="160">
        <v>2</v>
      </c>
      <c r="I221" s="161"/>
      <c r="J221" s="162">
        <f t="shared" si="20"/>
        <v>0</v>
      </c>
      <c r="K221" s="163"/>
      <c r="L221" s="33"/>
      <c r="M221" s="164" t="s">
        <v>1</v>
      </c>
      <c r="N221" s="165" t="s">
        <v>39</v>
      </c>
      <c r="O221" s="61"/>
      <c r="P221" s="166">
        <f t="shared" si="21"/>
        <v>0</v>
      </c>
      <c r="Q221" s="166">
        <v>2.6049999999999999E-4</v>
      </c>
      <c r="R221" s="166">
        <f t="shared" si="22"/>
        <v>5.2099999999999998E-4</v>
      </c>
      <c r="S221" s="166">
        <v>0</v>
      </c>
      <c r="T221" s="167">
        <f t="shared" si="23"/>
        <v>0</v>
      </c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R221" s="168" t="s">
        <v>214</v>
      </c>
      <c r="AT221" s="168" t="s">
        <v>191</v>
      </c>
      <c r="AU221" s="168" t="s">
        <v>86</v>
      </c>
      <c r="AY221" s="17" t="s">
        <v>189</v>
      </c>
      <c r="BE221" s="169">
        <f t="shared" si="24"/>
        <v>0</v>
      </c>
      <c r="BF221" s="169">
        <f t="shared" si="25"/>
        <v>0</v>
      </c>
      <c r="BG221" s="169">
        <f t="shared" si="26"/>
        <v>0</v>
      </c>
      <c r="BH221" s="169">
        <f t="shared" si="27"/>
        <v>0</v>
      </c>
      <c r="BI221" s="169">
        <f t="shared" si="28"/>
        <v>0</v>
      </c>
      <c r="BJ221" s="17" t="s">
        <v>86</v>
      </c>
      <c r="BK221" s="169">
        <f t="shared" si="29"/>
        <v>0</v>
      </c>
      <c r="BL221" s="17" t="s">
        <v>214</v>
      </c>
      <c r="BM221" s="168" t="s">
        <v>2355</v>
      </c>
    </row>
    <row r="222" spans="1:65" s="2" customFormat="1" ht="44.25" customHeight="1">
      <c r="A222" s="32"/>
      <c r="B222" s="155"/>
      <c r="C222" s="170" t="s">
        <v>342</v>
      </c>
      <c r="D222" s="170" t="s">
        <v>226</v>
      </c>
      <c r="E222" s="171" t="s">
        <v>2356</v>
      </c>
      <c r="F222" s="172" t="s">
        <v>2357</v>
      </c>
      <c r="G222" s="173" t="s">
        <v>238</v>
      </c>
      <c r="H222" s="174">
        <v>2</v>
      </c>
      <c r="I222" s="175"/>
      <c r="J222" s="176">
        <f t="shared" si="20"/>
        <v>0</v>
      </c>
      <c r="K222" s="177"/>
      <c r="L222" s="178"/>
      <c r="M222" s="179" t="s">
        <v>1</v>
      </c>
      <c r="N222" s="180" t="s">
        <v>39</v>
      </c>
      <c r="O222" s="61"/>
      <c r="P222" s="166">
        <f t="shared" si="21"/>
        <v>0</v>
      </c>
      <c r="Q222" s="166">
        <v>0</v>
      </c>
      <c r="R222" s="166">
        <f t="shared" si="22"/>
        <v>0</v>
      </c>
      <c r="S222" s="166">
        <v>0</v>
      </c>
      <c r="T222" s="167">
        <f t="shared" si="23"/>
        <v>0</v>
      </c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R222" s="168" t="s">
        <v>247</v>
      </c>
      <c r="AT222" s="168" t="s">
        <v>226</v>
      </c>
      <c r="AU222" s="168" t="s">
        <v>86</v>
      </c>
      <c r="AY222" s="17" t="s">
        <v>189</v>
      </c>
      <c r="BE222" s="169">
        <f t="shared" si="24"/>
        <v>0</v>
      </c>
      <c r="BF222" s="169">
        <f t="shared" si="25"/>
        <v>0</v>
      </c>
      <c r="BG222" s="169">
        <f t="shared" si="26"/>
        <v>0</v>
      </c>
      <c r="BH222" s="169">
        <f t="shared" si="27"/>
        <v>0</v>
      </c>
      <c r="BI222" s="169">
        <f t="shared" si="28"/>
        <v>0</v>
      </c>
      <c r="BJ222" s="17" t="s">
        <v>86</v>
      </c>
      <c r="BK222" s="169">
        <f t="shared" si="29"/>
        <v>0</v>
      </c>
      <c r="BL222" s="17" t="s">
        <v>214</v>
      </c>
      <c r="BM222" s="168" t="s">
        <v>2358</v>
      </c>
    </row>
    <row r="223" spans="1:65" s="2" customFormat="1" ht="16.5" customHeight="1">
      <c r="A223" s="32"/>
      <c r="B223" s="155"/>
      <c r="C223" s="156" t="s">
        <v>2359</v>
      </c>
      <c r="D223" s="156" t="s">
        <v>191</v>
      </c>
      <c r="E223" s="157" t="s">
        <v>2360</v>
      </c>
      <c r="F223" s="158" t="s">
        <v>2361</v>
      </c>
      <c r="G223" s="159" t="s">
        <v>243</v>
      </c>
      <c r="H223" s="160">
        <v>234</v>
      </c>
      <c r="I223" s="161"/>
      <c r="J223" s="162">
        <f t="shared" si="20"/>
        <v>0</v>
      </c>
      <c r="K223" s="163"/>
      <c r="L223" s="33"/>
      <c r="M223" s="164" t="s">
        <v>1</v>
      </c>
      <c r="N223" s="165" t="s">
        <v>39</v>
      </c>
      <c r="O223" s="61"/>
      <c r="P223" s="166">
        <f t="shared" si="21"/>
        <v>0</v>
      </c>
      <c r="Q223" s="166">
        <v>0</v>
      </c>
      <c r="R223" s="166">
        <f t="shared" si="22"/>
        <v>0</v>
      </c>
      <c r="S223" s="166">
        <v>0</v>
      </c>
      <c r="T223" s="167">
        <f t="shared" si="23"/>
        <v>0</v>
      </c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R223" s="168" t="s">
        <v>214</v>
      </c>
      <c r="AT223" s="168" t="s">
        <v>191</v>
      </c>
      <c r="AU223" s="168" t="s">
        <v>86</v>
      </c>
      <c r="AY223" s="17" t="s">
        <v>189</v>
      </c>
      <c r="BE223" s="169">
        <f t="shared" si="24"/>
        <v>0</v>
      </c>
      <c r="BF223" s="169">
        <f t="shared" si="25"/>
        <v>0</v>
      </c>
      <c r="BG223" s="169">
        <f t="shared" si="26"/>
        <v>0</v>
      </c>
      <c r="BH223" s="169">
        <f t="shared" si="27"/>
        <v>0</v>
      </c>
      <c r="BI223" s="169">
        <f t="shared" si="28"/>
        <v>0</v>
      </c>
      <c r="BJ223" s="17" t="s">
        <v>86</v>
      </c>
      <c r="BK223" s="169">
        <f t="shared" si="29"/>
        <v>0</v>
      </c>
      <c r="BL223" s="17" t="s">
        <v>214</v>
      </c>
      <c r="BM223" s="168" t="s">
        <v>2362</v>
      </c>
    </row>
    <row r="224" spans="1:65" s="2" customFormat="1" ht="24.2" customHeight="1">
      <c r="A224" s="32"/>
      <c r="B224" s="155"/>
      <c r="C224" s="156" t="s">
        <v>345</v>
      </c>
      <c r="D224" s="156" t="s">
        <v>191</v>
      </c>
      <c r="E224" s="157" t="s">
        <v>2363</v>
      </c>
      <c r="F224" s="158" t="s">
        <v>2364</v>
      </c>
      <c r="G224" s="159" t="s">
        <v>243</v>
      </c>
      <c r="H224" s="160">
        <v>234</v>
      </c>
      <c r="I224" s="161"/>
      <c r="J224" s="162">
        <f t="shared" si="20"/>
        <v>0</v>
      </c>
      <c r="K224" s="163"/>
      <c r="L224" s="33"/>
      <c r="M224" s="164" t="s">
        <v>1</v>
      </c>
      <c r="N224" s="165" t="s">
        <v>39</v>
      </c>
      <c r="O224" s="61"/>
      <c r="P224" s="166">
        <f t="shared" si="21"/>
        <v>0</v>
      </c>
      <c r="Q224" s="166">
        <v>1.0000000000000001E-5</v>
      </c>
      <c r="R224" s="166">
        <f t="shared" si="22"/>
        <v>2.3400000000000001E-3</v>
      </c>
      <c r="S224" s="166">
        <v>0</v>
      </c>
      <c r="T224" s="167">
        <f t="shared" si="23"/>
        <v>0</v>
      </c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R224" s="168" t="s">
        <v>214</v>
      </c>
      <c r="AT224" s="168" t="s">
        <v>191</v>
      </c>
      <c r="AU224" s="168" t="s">
        <v>86</v>
      </c>
      <c r="AY224" s="17" t="s">
        <v>189</v>
      </c>
      <c r="BE224" s="169">
        <f t="shared" si="24"/>
        <v>0</v>
      </c>
      <c r="BF224" s="169">
        <f t="shared" si="25"/>
        <v>0</v>
      </c>
      <c r="BG224" s="169">
        <f t="shared" si="26"/>
        <v>0</v>
      </c>
      <c r="BH224" s="169">
        <f t="shared" si="27"/>
        <v>0</v>
      </c>
      <c r="BI224" s="169">
        <f t="shared" si="28"/>
        <v>0</v>
      </c>
      <c r="BJ224" s="17" t="s">
        <v>86</v>
      </c>
      <c r="BK224" s="169">
        <f t="shared" si="29"/>
        <v>0</v>
      </c>
      <c r="BL224" s="17" t="s">
        <v>214</v>
      </c>
      <c r="BM224" s="168" t="s">
        <v>2365</v>
      </c>
    </row>
    <row r="225" spans="1:65" s="2" customFormat="1" ht="24.2" customHeight="1">
      <c r="A225" s="32"/>
      <c r="B225" s="155"/>
      <c r="C225" s="156" t="s">
        <v>2366</v>
      </c>
      <c r="D225" s="156" t="s">
        <v>191</v>
      </c>
      <c r="E225" s="157" t="s">
        <v>2367</v>
      </c>
      <c r="F225" s="158" t="s">
        <v>2368</v>
      </c>
      <c r="G225" s="159" t="s">
        <v>511</v>
      </c>
      <c r="H225" s="186"/>
      <c r="I225" s="161"/>
      <c r="J225" s="162">
        <f t="shared" si="20"/>
        <v>0</v>
      </c>
      <c r="K225" s="163"/>
      <c r="L225" s="33"/>
      <c r="M225" s="164" t="s">
        <v>1</v>
      </c>
      <c r="N225" s="165" t="s">
        <v>39</v>
      </c>
      <c r="O225" s="61"/>
      <c r="P225" s="166">
        <f t="shared" si="21"/>
        <v>0</v>
      </c>
      <c r="Q225" s="166">
        <v>0</v>
      </c>
      <c r="R225" s="166">
        <f t="shared" si="22"/>
        <v>0</v>
      </c>
      <c r="S225" s="166">
        <v>0</v>
      </c>
      <c r="T225" s="167">
        <f t="shared" si="23"/>
        <v>0</v>
      </c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R225" s="168" t="s">
        <v>214</v>
      </c>
      <c r="AT225" s="168" t="s">
        <v>191</v>
      </c>
      <c r="AU225" s="168" t="s">
        <v>86</v>
      </c>
      <c r="AY225" s="17" t="s">
        <v>189</v>
      </c>
      <c r="BE225" s="169">
        <f t="shared" si="24"/>
        <v>0</v>
      </c>
      <c r="BF225" s="169">
        <f t="shared" si="25"/>
        <v>0</v>
      </c>
      <c r="BG225" s="169">
        <f t="shared" si="26"/>
        <v>0</v>
      </c>
      <c r="BH225" s="169">
        <f t="shared" si="27"/>
        <v>0</v>
      </c>
      <c r="BI225" s="169">
        <f t="shared" si="28"/>
        <v>0</v>
      </c>
      <c r="BJ225" s="17" t="s">
        <v>86</v>
      </c>
      <c r="BK225" s="169">
        <f t="shared" si="29"/>
        <v>0</v>
      </c>
      <c r="BL225" s="17" t="s">
        <v>214</v>
      </c>
      <c r="BM225" s="168" t="s">
        <v>2369</v>
      </c>
    </row>
    <row r="226" spans="1:65" s="2" customFormat="1" ht="24.2" customHeight="1">
      <c r="A226" s="32"/>
      <c r="B226" s="155"/>
      <c r="C226" s="156" t="s">
        <v>349</v>
      </c>
      <c r="D226" s="156" t="s">
        <v>191</v>
      </c>
      <c r="E226" s="157" t="s">
        <v>2370</v>
      </c>
      <c r="F226" s="158" t="s">
        <v>2371</v>
      </c>
      <c r="G226" s="159" t="s">
        <v>511</v>
      </c>
      <c r="H226" s="186"/>
      <c r="I226" s="161"/>
      <c r="J226" s="162">
        <f t="shared" si="20"/>
        <v>0</v>
      </c>
      <c r="K226" s="163"/>
      <c r="L226" s="33"/>
      <c r="M226" s="164" t="s">
        <v>1</v>
      </c>
      <c r="N226" s="165" t="s">
        <v>39</v>
      </c>
      <c r="O226" s="61"/>
      <c r="P226" s="166">
        <f t="shared" si="21"/>
        <v>0</v>
      </c>
      <c r="Q226" s="166">
        <v>0</v>
      </c>
      <c r="R226" s="166">
        <f t="shared" si="22"/>
        <v>0</v>
      </c>
      <c r="S226" s="166">
        <v>0</v>
      </c>
      <c r="T226" s="167">
        <f t="shared" si="23"/>
        <v>0</v>
      </c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R226" s="168" t="s">
        <v>214</v>
      </c>
      <c r="AT226" s="168" t="s">
        <v>191</v>
      </c>
      <c r="AU226" s="168" t="s">
        <v>86</v>
      </c>
      <c r="AY226" s="17" t="s">
        <v>189</v>
      </c>
      <c r="BE226" s="169">
        <f t="shared" si="24"/>
        <v>0</v>
      </c>
      <c r="BF226" s="169">
        <f t="shared" si="25"/>
        <v>0</v>
      </c>
      <c r="BG226" s="169">
        <f t="shared" si="26"/>
        <v>0</v>
      </c>
      <c r="BH226" s="169">
        <f t="shared" si="27"/>
        <v>0</v>
      </c>
      <c r="BI226" s="169">
        <f t="shared" si="28"/>
        <v>0</v>
      </c>
      <c r="BJ226" s="17" t="s">
        <v>86</v>
      </c>
      <c r="BK226" s="169">
        <f t="shared" si="29"/>
        <v>0</v>
      </c>
      <c r="BL226" s="17" t="s">
        <v>214</v>
      </c>
      <c r="BM226" s="168" t="s">
        <v>2372</v>
      </c>
    </row>
    <row r="227" spans="1:65" s="2" customFormat="1" ht="24.2" customHeight="1">
      <c r="A227" s="32"/>
      <c r="B227" s="155"/>
      <c r="C227" s="156" t="s">
        <v>2373</v>
      </c>
      <c r="D227" s="156" t="s">
        <v>191</v>
      </c>
      <c r="E227" s="157" t="s">
        <v>2374</v>
      </c>
      <c r="F227" s="158" t="s">
        <v>2375</v>
      </c>
      <c r="G227" s="159" t="s">
        <v>511</v>
      </c>
      <c r="H227" s="186"/>
      <c r="I227" s="161"/>
      <c r="J227" s="162">
        <f t="shared" si="20"/>
        <v>0</v>
      </c>
      <c r="K227" s="163"/>
      <c r="L227" s="33"/>
      <c r="M227" s="164" t="s">
        <v>1</v>
      </c>
      <c r="N227" s="165" t="s">
        <v>39</v>
      </c>
      <c r="O227" s="61"/>
      <c r="P227" s="166">
        <f t="shared" si="21"/>
        <v>0</v>
      </c>
      <c r="Q227" s="166">
        <v>0</v>
      </c>
      <c r="R227" s="166">
        <f t="shared" si="22"/>
        <v>0</v>
      </c>
      <c r="S227" s="166">
        <v>0</v>
      </c>
      <c r="T227" s="167">
        <f t="shared" si="23"/>
        <v>0</v>
      </c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R227" s="168" t="s">
        <v>214</v>
      </c>
      <c r="AT227" s="168" t="s">
        <v>191</v>
      </c>
      <c r="AU227" s="168" t="s">
        <v>86</v>
      </c>
      <c r="AY227" s="17" t="s">
        <v>189</v>
      </c>
      <c r="BE227" s="169">
        <f t="shared" si="24"/>
        <v>0</v>
      </c>
      <c r="BF227" s="169">
        <f t="shared" si="25"/>
        <v>0</v>
      </c>
      <c r="BG227" s="169">
        <f t="shared" si="26"/>
        <v>0</v>
      </c>
      <c r="BH227" s="169">
        <f t="shared" si="27"/>
        <v>0</v>
      </c>
      <c r="BI227" s="169">
        <f t="shared" si="28"/>
        <v>0</v>
      </c>
      <c r="BJ227" s="17" t="s">
        <v>86</v>
      </c>
      <c r="BK227" s="169">
        <f t="shared" si="29"/>
        <v>0</v>
      </c>
      <c r="BL227" s="17" t="s">
        <v>214</v>
      </c>
      <c r="BM227" s="168" t="s">
        <v>2376</v>
      </c>
    </row>
    <row r="228" spans="1:65" s="12" customFormat="1" ht="22.9" customHeight="1">
      <c r="B228" s="142"/>
      <c r="D228" s="143" t="s">
        <v>72</v>
      </c>
      <c r="E228" s="153" t="s">
        <v>769</v>
      </c>
      <c r="F228" s="153" t="s">
        <v>770</v>
      </c>
      <c r="I228" s="145"/>
      <c r="J228" s="154">
        <f>BK228</f>
        <v>0</v>
      </c>
      <c r="L228" s="142"/>
      <c r="M228" s="147"/>
      <c r="N228" s="148"/>
      <c r="O228" s="148"/>
      <c r="P228" s="149">
        <f>SUM(P229:P260)</f>
        <v>0</v>
      </c>
      <c r="Q228" s="148"/>
      <c r="R228" s="149">
        <f>SUM(R229:R260)</f>
        <v>0.78577360000000007</v>
      </c>
      <c r="S228" s="148"/>
      <c r="T228" s="150">
        <f>SUM(T229:T260)</f>
        <v>0</v>
      </c>
      <c r="AR228" s="143" t="s">
        <v>86</v>
      </c>
      <c r="AT228" s="151" t="s">
        <v>72</v>
      </c>
      <c r="AU228" s="151" t="s">
        <v>80</v>
      </c>
      <c r="AY228" s="143" t="s">
        <v>189</v>
      </c>
      <c r="BK228" s="152">
        <f>SUM(BK229:BK260)</f>
        <v>0</v>
      </c>
    </row>
    <row r="229" spans="1:65" s="2" customFormat="1" ht="24.2" customHeight="1">
      <c r="A229" s="32"/>
      <c r="B229" s="155"/>
      <c r="C229" s="156" t="s">
        <v>354</v>
      </c>
      <c r="D229" s="156" t="s">
        <v>191</v>
      </c>
      <c r="E229" s="157" t="s">
        <v>2377</v>
      </c>
      <c r="F229" s="158" t="s">
        <v>2378</v>
      </c>
      <c r="G229" s="159" t="s">
        <v>238</v>
      </c>
      <c r="H229" s="160">
        <v>14</v>
      </c>
      <c r="I229" s="161"/>
      <c r="J229" s="162">
        <f t="shared" ref="J229:J260" si="30">ROUND(I229*H229,2)</f>
        <v>0</v>
      </c>
      <c r="K229" s="163"/>
      <c r="L229" s="33"/>
      <c r="M229" s="164" t="s">
        <v>1</v>
      </c>
      <c r="N229" s="165" t="s">
        <v>39</v>
      </c>
      <c r="O229" s="61"/>
      <c r="P229" s="166">
        <f t="shared" ref="P229:P260" si="31">O229*H229</f>
        <v>0</v>
      </c>
      <c r="Q229" s="166">
        <v>0</v>
      </c>
      <c r="R229" s="166">
        <f t="shared" ref="R229:R260" si="32">Q229*H229</f>
        <v>0</v>
      </c>
      <c r="S229" s="166">
        <v>0</v>
      </c>
      <c r="T229" s="167">
        <f t="shared" ref="T229:T260" si="33">S229*H229</f>
        <v>0</v>
      </c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R229" s="168" t="s">
        <v>214</v>
      </c>
      <c r="AT229" s="168" t="s">
        <v>191</v>
      </c>
      <c r="AU229" s="168" t="s">
        <v>86</v>
      </c>
      <c r="AY229" s="17" t="s">
        <v>189</v>
      </c>
      <c r="BE229" s="169">
        <f t="shared" ref="BE229:BE260" si="34">IF(N229="základná",J229,0)</f>
        <v>0</v>
      </c>
      <c r="BF229" s="169">
        <f t="shared" ref="BF229:BF260" si="35">IF(N229="znížená",J229,0)</f>
        <v>0</v>
      </c>
      <c r="BG229" s="169">
        <f t="shared" ref="BG229:BG260" si="36">IF(N229="zákl. prenesená",J229,0)</f>
        <v>0</v>
      </c>
      <c r="BH229" s="169">
        <f t="shared" ref="BH229:BH260" si="37">IF(N229="zníž. prenesená",J229,0)</f>
        <v>0</v>
      </c>
      <c r="BI229" s="169">
        <f t="shared" ref="BI229:BI260" si="38">IF(N229="nulová",J229,0)</f>
        <v>0</v>
      </c>
      <c r="BJ229" s="17" t="s">
        <v>86</v>
      </c>
      <c r="BK229" s="169">
        <f t="shared" ref="BK229:BK260" si="39">ROUND(I229*H229,2)</f>
        <v>0</v>
      </c>
      <c r="BL229" s="17" t="s">
        <v>214</v>
      </c>
      <c r="BM229" s="168" t="s">
        <v>2379</v>
      </c>
    </row>
    <row r="230" spans="1:65" s="2" customFormat="1" ht="37.9" customHeight="1">
      <c r="A230" s="32"/>
      <c r="B230" s="155"/>
      <c r="C230" s="170" t="s">
        <v>2380</v>
      </c>
      <c r="D230" s="170" t="s">
        <v>226</v>
      </c>
      <c r="E230" s="171" t="s">
        <v>2381</v>
      </c>
      <c r="F230" s="172" t="s">
        <v>2382</v>
      </c>
      <c r="G230" s="173" t="s">
        <v>238</v>
      </c>
      <c r="H230" s="174">
        <v>14</v>
      </c>
      <c r="I230" s="175"/>
      <c r="J230" s="176">
        <f t="shared" si="30"/>
        <v>0</v>
      </c>
      <c r="K230" s="177"/>
      <c r="L230" s="178"/>
      <c r="M230" s="179" t="s">
        <v>1</v>
      </c>
      <c r="N230" s="180" t="s">
        <v>39</v>
      </c>
      <c r="O230" s="61"/>
      <c r="P230" s="166">
        <f t="shared" si="31"/>
        <v>0</v>
      </c>
      <c r="Q230" s="166">
        <v>1.6049999999999998E-2</v>
      </c>
      <c r="R230" s="166">
        <f t="shared" si="32"/>
        <v>0.22469999999999998</v>
      </c>
      <c r="S230" s="166">
        <v>0</v>
      </c>
      <c r="T230" s="167">
        <f t="shared" si="33"/>
        <v>0</v>
      </c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R230" s="168" t="s">
        <v>247</v>
      </c>
      <c r="AT230" s="168" t="s">
        <v>226</v>
      </c>
      <c r="AU230" s="168" t="s">
        <v>86</v>
      </c>
      <c r="AY230" s="17" t="s">
        <v>189</v>
      </c>
      <c r="BE230" s="169">
        <f t="shared" si="34"/>
        <v>0</v>
      </c>
      <c r="BF230" s="169">
        <f t="shared" si="35"/>
        <v>0</v>
      </c>
      <c r="BG230" s="169">
        <f t="shared" si="36"/>
        <v>0</v>
      </c>
      <c r="BH230" s="169">
        <f t="shared" si="37"/>
        <v>0</v>
      </c>
      <c r="BI230" s="169">
        <f t="shared" si="38"/>
        <v>0</v>
      </c>
      <c r="BJ230" s="17" t="s">
        <v>86</v>
      </c>
      <c r="BK230" s="169">
        <f t="shared" si="39"/>
        <v>0</v>
      </c>
      <c r="BL230" s="17" t="s">
        <v>214</v>
      </c>
      <c r="BM230" s="168" t="s">
        <v>2383</v>
      </c>
    </row>
    <row r="231" spans="1:65" s="2" customFormat="1" ht="16.5" customHeight="1">
      <c r="A231" s="32"/>
      <c r="B231" s="155"/>
      <c r="C231" s="156" t="s">
        <v>358</v>
      </c>
      <c r="D231" s="156" t="s">
        <v>191</v>
      </c>
      <c r="E231" s="157" t="s">
        <v>2384</v>
      </c>
      <c r="F231" s="158" t="s">
        <v>2385</v>
      </c>
      <c r="G231" s="159" t="s">
        <v>238</v>
      </c>
      <c r="H231" s="160">
        <v>14</v>
      </c>
      <c r="I231" s="161"/>
      <c r="J231" s="162">
        <f t="shared" si="30"/>
        <v>0</v>
      </c>
      <c r="K231" s="163"/>
      <c r="L231" s="33"/>
      <c r="M231" s="164" t="s">
        <v>1</v>
      </c>
      <c r="N231" s="165" t="s">
        <v>39</v>
      </c>
      <c r="O231" s="61"/>
      <c r="P231" s="166">
        <f t="shared" si="31"/>
        <v>0</v>
      </c>
      <c r="Q231" s="166">
        <v>0</v>
      </c>
      <c r="R231" s="166">
        <f t="shared" si="32"/>
        <v>0</v>
      </c>
      <c r="S231" s="166">
        <v>0</v>
      </c>
      <c r="T231" s="167">
        <f t="shared" si="33"/>
        <v>0</v>
      </c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R231" s="168" t="s">
        <v>214</v>
      </c>
      <c r="AT231" s="168" t="s">
        <v>191</v>
      </c>
      <c r="AU231" s="168" t="s">
        <v>86</v>
      </c>
      <c r="AY231" s="17" t="s">
        <v>189</v>
      </c>
      <c r="BE231" s="169">
        <f t="shared" si="34"/>
        <v>0</v>
      </c>
      <c r="BF231" s="169">
        <f t="shared" si="35"/>
        <v>0</v>
      </c>
      <c r="BG231" s="169">
        <f t="shared" si="36"/>
        <v>0</v>
      </c>
      <c r="BH231" s="169">
        <f t="shared" si="37"/>
        <v>0</v>
      </c>
      <c r="BI231" s="169">
        <f t="shared" si="38"/>
        <v>0</v>
      </c>
      <c r="BJ231" s="17" t="s">
        <v>86</v>
      </c>
      <c r="BK231" s="169">
        <f t="shared" si="39"/>
        <v>0</v>
      </c>
      <c r="BL231" s="17" t="s">
        <v>214</v>
      </c>
      <c r="BM231" s="168" t="s">
        <v>2386</v>
      </c>
    </row>
    <row r="232" spans="1:65" s="2" customFormat="1" ht="24.2" customHeight="1">
      <c r="A232" s="32"/>
      <c r="B232" s="155"/>
      <c r="C232" s="170" t="s">
        <v>2387</v>
      </c>
      <c r="D232" s="170" t="s">
        <v>226</v>
      </c>
      <c r="E232" s="171" t="s">
        <v>2388</v>
      </c>
      <c r="F232" s="172" t="s">
        <v>2389</v>
      </c>
      <c r="G232" s="173" t="s">
        <v>238</v>
      </c>
      <c r="H232" s="174">
        <v>4</v>
      </c>
      <c r="I232" s="175"/>
      <c r="J232" s="176">
        <f t="shared" si="30"/>
        <v>0</v>
      </c>
      <c r="K232" s="177"/>
      <c r="L232" s="178"/>
      <c r="M232" s="179" t="s">
        <v>1</v>
      </c>
      <c r="N232" s="180" t="s">
        <v>39</v>
      </c>
      <c r="O232" s="61"/>
      <c r="P232" s="166">
        <f t="shared" si="31"/>
        <v>0</v>
      </c>
      <c r="Q232" s="166">
        <v>1.35E-2</v>
      </c>
      <c r="R232" s="166">
        <f t="shared" si="32"/>
        <v>5.3999999999999999E-2</v>
      </c>
      <c r="S232" s="166">
        <v>0</v>
      </c>
      <c r="T232" s="167">
        <f t="shared" si="33"/>
        <v>0</v>
      </c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R232" s="168" t="s">
        <v>247</v>
      </c>
      <c r="AT232" s="168" t="s">
        <v>226</v>
      </c>
      <c r="AU232" s="168" t="s">
        <v>86</v>
      </c>
      <c r="AY232" s="17" t="s">
        <v>189</v>
      </c>
      <c r="BE232" s="169">
        <f t="shared" si="34"/>
        <v>0</v>
      </c>
      <c r="BF232" s="169">
        <f t="shared" si="35"/>
        <v>0</v>
      </c>
      <c r="BG232" s="169">
        <f t="shared" si="36"/>
        <v>0</v>
      </c>
      <c r="BH232" s="169">
        <f t="shared" si="37"/>
        <v>0</v>
      </c>
      <c r="BI232" s="169">
        <f t="shared" si="38"/>
        <v>0</v>
      </c>
      <c r="BJ232" s="17" t="s">
        <v>86</v>
      </c>
      <c r="BK232" s="169">
        <f t="shared" si="39"/>
        <v>0</v>
      </c>
      <c r="BL232" s="17" t="s">
        <v>214</v>
      </c>
      <c r="BM232" s="168" t="s">
        <v>2390</v>
      </c>
    </row>
    <row r="233" spans="1:65" s="2" customFormat="1" ht="16.5" customHeight="1">
      <c r="A233" s="32"/>
      <c r="B233" s="155"/>
      <c r="C233" s="170" t="s">
        <v>361</v>
      </c>
      <c r="D233" s="170" t="s">
        <v>226</v>
      </c>
      <c r="E233" s="171" t="s">
        <v>2391</v>
      </c>
      <c r="F233" s="172" t="s">
        <v>2392</v>
      </c>
      <c r="G233" s="173" t="s">
        <v>238</v>
      </c>
      <c r="H233" s="174">
        <v>10</v>
      </c>
      <c r="I233" s="175"/>
      <c r="J233" s="176">
        <f t="shared" si="30"/>
        <v>0</v>
      </c>
      <c r="K233" s="177"/>
      <c r="L233" s="178"/>
      <c r="M233" s="179" t="s">
        <v>1</v>
      </c>
      <c r="N233" s="180" t="s">
        <v>39</v>
      </c>
      <c r="O233" s="61"/>
      <c r="P233" s="166">
        <f t="shared" si="31"/>
        <v>0</v>
      </c>
      <c r="Q233" s="166">
        <v>1.4800000000000001E-2</v>
      </c>
      <c r="R233" s="166">
        <f t="shared" si="32"/>
        <v>0.14800000000000002</v>
      </c>
      <c r="S233" s="166">
        <v>0</v>
      </c>
      <c r="T233" s="167">
        <f t="shared" si="33"/>
        <v>0</v>
      </c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R233" s="168" t="s">
        <v>247</v>
      </c>
      <c r="AT233" s="168" t="s">
        <v>226</v>
      </c>
      <c r="AU233" s="168" t="s">
        <v>86</v>
      </c>
      <c r="AY233" s="17" t="s">
        <v>189</v>
      </c>
      <c r="BE233" s="169">
        <f t="shared" si="34"/>
        <v>0</v>
      </c>
      <c r="BF233" s="169">
        <f t="shared" si="35"/>
        <v>0</v>
      </c>
      <c r="BG233" s="169">
        <f t="shared" si="36"/>
        <v>0</v>
      </c>
      <c r="BH233" s="169">
        <f t="shared" si="37"/>
        <v>0</v>
      </c>
      <c r="BI233" s="169">
        <f t="shared" si="38"/>
        <v>0</v>
      </c>
      <c r="BJ233" s="17" t="s">
        <v>86</v>
      </c>
      <c r="BK233" s="169">
        <f t="shared" si="39"/>
        <v>0</v>
      </c>
      <c r="BL233" s="17" t="s">
        <v>214</v>
      </c>
      <c r="BM233" s="168" t="s">
        <v>2393</v>
      </c>
    </row>
    <row r="234" spans="1:65" s="2" customFormat="1" ht="24.2" customHeight="1">
      <c r="A234" s="32"/>
      <c r="B234" s="155"/>
      <c r="C234" s="156" t="s">
        <v>2394</v>
      </c>
      <c r="D234" s="156" t="s">
        <v>191</v>
      </c>
      <c r="E234" s="157" t="s">
        <v>2395</v>
      </c>
      <c r="F234" s="158" t="s">
        <v>2396</v>
      </c>
      <c r="G234" s="159" t="s">
        <v>238</v>
      </c>
      <c r="H234" s="160">
        <v>16</v>
      </c>
      <c r="I234" s="161"/>
      <c r="J234" s="162">
        <f t="shared" si="30"/>
        <v>0</v>
      </c>
      <c r="K234" s="163"/>
      <c r="L234" s="33"/>
      <c r="M234" s="164" t="s">
        <v>1</v>
      </c>
      <c r="N234" s="165" t="s">
        <v>39</v>
      </c>
      <c r="O234" s="61"/>
      <c r="P234" s="166">
        <f t="shared" si="31"/>
        <v>0</v>
      </c>
      <c r="Q234" s="166">
        <v>0</v>
      </c>
      <c r="R234" s="166">
        <f t="shared" si="32"/>
        <v>0</v>
      </c>
      <c r="S234" s="166">
        <v>0</v>
      </c>
      <c r="T234" s="167">
        <f t="shared" si="33"/>
        <v>0</v>
      </c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R234" s="168" t="s">
        <v>214</v>
      </c>
      <c r="AT234" s="168" t="s">
        <v>191</v>
      </c>
      <c r="AU234" s="168" t="s">
        <v>86</v>
      </c>
      <c r="AY234" s="17" t="s">
        <v>189</v>
      </c>
      <c r="BE234" s="169">
        <f t="shared" si="34"/>
        <v>0</v>
      </c>
      <c r="BF234" s="169">
        <f t="shared" si="35"/>
        <v>0</v>
      </c>
      <c r="BG234" s="169">
        <f t="shared" si="36"/>
        <v>0</v>
      </c>
      <c r="BH234" s="169">
        <f t="shared" si="37"/>
        <v>0</v>
      </c>
      <c r="BI234" s="169">
        <f t="shared" si="38"/>
        <v>0</v>
      </c>
      <c r="BJ234" s="17" t="s">
        <v>86</v>
      </c>
      <c r="BK234" s="169">
        <f t="shared" si="39"/>
        <v>0</v>
      </c>
      <c r="BL234" s="17" t="s">
        <v>214</v>
      </c>
      <c r="BM234" s="168" t="s">
        <v>2397</v>
      </c>
    </row>
    <row r="235" spans="1:65" s="2" customFormat="1" ht="16.5" customHeight="1">
      <c r="A235" s="32"/>
      <c r="B235" s="155"/>
      <c r="C235" s="170" t="s">
        <v>370</v>
      </c>
      <c r="D235" s="170" t="s">
        <v>226</v>
      </c>
      <c r="E235" s="171" t="s">
        <v>2398</v>
      </c>
      <c r="F235" s="172" t="s">
        <v>2399</v>
      </c>
      <c r="G235" s="173" t="s">
        <v>238</v>
      </c>
      <c r="H235" s="174">
        <v>6</v>
      </c>
      <c r="I235" s="175"/>
      <c r="J235" s="176">
        <f t="shared" si="30"/>
        <v>0</v>
      </c>
      <c r="K235" s="177"/>
      <c r="L235" s="178"/>
      <c r="M235" s="179" t="s">
        <v>1</v>
      </c>
      <c r="N235" s="180" t="s">
        <v>39</v>
      </c>
      <c r="O235" s="61"/>
      <c r="P235" s="166">
        <f t="shared" si="31"/>
        <v>0</v>
      </c>
      <c r="Q235" s="166">
        <v>1.41E-2</v>
      </c>
      <c r="R235" s="166">
        <f t="shared" si="32"/>
        <v>8.4599999999999995E-2</v>
      </c>
      <c r="S235" s="166">
        <v>0</v>
      </c>
      <c r="T235" s="167">
        <f t="shared" si="33"/>
        <v>0</v>
      </c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R235" s="168" t="s">
        <v>247</v>
      </c>
      <c r="AT235" s="168" t="s">
        <v>226</v>
      </c>
      <c r="AU235" s="168" t="s">
        <v>86</v>
      </c>
      <c r="AY235" s="17" t="s">
        <v>189</v>
      </c>
      <c r="BE235" s="169">
        <f t="shared" si="34"/>
        <v>0</v>
      </c>
      <c r="BF235" s="169">
        <f t="shared" si="35"/>
        <v>0</v>
      </c>
      <c r="BG235" s="169">
        <f t="shared" si="36"/>
        <v>0</v>
      </c>
      <c r="BH235" s="169">
        <f t="shared" si="37"/>
        <v>0</v>
      </c>
      <c r="BI235" s="169">
        <f t="shared" si="38"/>
        <v>0</v>
      </c>
      <c r="BJ235" s="17" t="s">
        <v>86</v>
      </c>
      <c r="BK235" s="169">
        <f t="shared" si="39"/>
        <v>0</v>
      </c>
      <c r="BL235" s="17" t="s">
        <v>214</v>
      </c>
      <c r="BM235" s="168" t="s">
        <v>2400</v>
      </c>
    </row>
    <row r="236" spans="1:65" s="2" customFormat="1" ht="16.5" customHeight="1">
      <c r="A236" s="32"/>
      <c r="B236" s="155"/>
      <c r="C236" s="170" t="s">
        <v>350</v>
      </c>
      <c r="D236" s="170" t="s">
        <v>226</v>
      </c>
      <c r="E236" s="171" t="s">
        <v>2401</v>
      </c>
      <c r="F236" s="172" t="s">
        <v>2402</v>
      </c>
      <c r="G236" s="173" t="s">
        <v>238</v>
      </c>
      <c r="H236" s="174">
        <v>10</v>
      </c>
      <c r="I236" s="175"/>
      <c r="J236" s="176">
        <f t="shared" si="30"/>
        <v>0</v>
      </c>
      <c r="K236" s="177"/>
      <c r="L236" s="178"/>
      <c r="M236" s="179" t="s">
        <v>1</v>
      </c>
      <c r="N236" s="180" t="s">
        <v>39</v>
      </c>
      <c r="O236" s="61"/>
      <c r="P236" s="166">
        <f t="shared" si="31"/>
        <v>0</v>
      </c>
      <c r="Q236" s="166">
        <v>9.4999999999999998E-3</v>
      </c>
      <c r="R236" s="166">
        <f t="shared" si="32"/>
        <v>9.5000000000000001E-2</v>
      </c>
      <c r="S236" s="166">
        <v>0</v>
      </c>
      <c r="T236" s="167">
        <f t="shared" si="33"/>
        <v>0</v>
      </c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R236" s="168" t="s">
        <v>247</v>
      </c>
      <c r="AT236" s="168" t="s">
        <v>226</v>
      </c>
      <c r="AU236" s="168" t="s">
        <v>86</v>
      </c>
      <c r="AY236" s="17" t="s">
        <v>189</v>
      </c>
      <c r="BE236" s="169">
        <f t="shared" si="34"/>
        <v>0</v>
      </c>
      <c r="BF236" s="169">
        <f t="shared" si="35"/>
        <v>0</v>
      </c>
      <c r="BG236" s="169">
        <f t="shared" si="36"/>
        <v>0</v>
      </c>
      <c r="BH236" s="169">
        <f t="shared" si="37"/>
        <v>0</v>
      </c>
      <c r="BI236" s="169">
        <f t="shared" si="38"/>
        <v>0</v>
      </c>
      <c r="BJ236" s="17" t="s">
        <v>86</v>
      </c>
      <c r="BK236" s="169">
        <f t="shared" si="39"/>
        <v>0</v>
      </c>
      <c r="BL236" s="17" t="s">
        <v>214</v>
      </c>
      <c r="BM236" s="168" t="s">
        <v>2403</v>
      </c>
    </row>
    <row r="237" spans="1:65" s="2" customFormat="1" ht="24.2" customHeight="1">
      <c r="A237" s="32"/>
      <c r="B237" s="155"/>
      <c r="C237" s="156" t="s">
        <v>374</v>
      </c>
      <c r="D237" s="156" t="s">
        <v>191</v>
      </c>
      <c r="E237" s="157" t="s">
        <v>2404</v>
      </c>
      <c r="F237" s="158" t="s">
        <v>2405</v>
      </c>
      <c r="G237" s="159" t="s">
        <v>238</v>
      </c>
      <c r="H237" s="160">
        <v>2</v>
      </c>
      <c r="I237" s="161"/>
      <c r="J237" s="162">
        <f t="shared" si="30"/>
        <v>0</v>
      </c>
      <c r="K237" s="163"/>
      <c r="L237" s="33"/>
      <c r="M237" s="164" t="s">
        <v>1</v>
      </c>
      <c r="N237" s="165" t="s">
        <v>39</v>
      </c>
      <c r="O237" s="61"/>
      <c r="P237" s="166">
        <f t="shared" si="31"/>
        <v>0</v>
      </c>
      <c r="Q237" s="166">
        <v>0</v>
      </c>
      <c r="R237" s="166">
        <f t="shared" si="32"/>
        <v>0</v>
      </c>
      <c r="S237" s="166">
        <v>0</v>
      </c>
      <c r="T237" s="167">
        <f t="shared" si="33"/>
        <v>0</v>
      </c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R237" s="168" t="s">
        <v>214</v>
      </c>
      <c r="AT237" s="168" t="s">
        <v>191</v>
      </c>
      <c r="AU237" s="168" t="s">
        <v>86</v>
      </c>
      <c r="AY237" s="17" t="s">
        <v>189</v>
      </c>
      <c r="BE237" s="169">
        <f t="shared" si="34"/>
        <v>0</v>
      </c>
      <c r="BF237" s="169">
        <f t="shared" si="35"/>
        <v>0</v>
      </c>
      <c r="BG237" s="169">
        <f t="shared" si="36"/>
        <v>0</v>
      </c>
      <c r="BH237" s="169">
        <f t="shared" si="37"/>
        <v>0</v>
      </c>
      <c r="BI237" s="169">
        <f t="shared" si="38"/>
        <v>0</v>
      </c>
      <c r="BJ237" s="17" t="s">
        <v>86</v>
      </c>
      <c r="BK237" s="169">
        <f t="shared" si="39"/>
        <v>0</v>
      </c>
      <c r="BL237" s="17" t="s">
        <v>214</v>
      </c>
      <c r="BM237" s="168" t="s">
        <v>2406</v>
      </c>
    </row>
    <row r="238" spans="1:65" s="2" customFormat="1" ht="24.2" customHeight="1">
      <c r="A238" s="32"/>
      <c r="B238" s="155"/>
      <c r="C238" s="170" t="s">
        <v>2407</v>
      </c>
      <c r="D238" s="170" t="s">
        <v>226</v>
      </c>
      <c r="E238" s="171" t="s">
        <v>2408</v>
      </c>
      <c r="F238" s="172" t="s">
        <v>2409</v>
      </c>
      <c r="G238" s="173" t="s">
        <v>238</v>
      </c>
      <c r="H238" s="174">
        <v>2</v>
      </c>
      <c r="I238" s="175"/>
      <c r="J238" s="176">
        <f t="shared" si="30"/>
        <v>0</v>
      </c>
      <c r="K238" s="177"/>
      <c r="L238" s="178"/>
      <c r="M238" s="179" t="s">
        <v>1</v>
      </c>
      <c r="N238" s="180" t="s">
        <v>39</v>
      </c>
      <c r="O238" s="61"/>
      <c r="P238" s="166">
        <f t="shared" si="31"/>
        <v>0</v>
      </c>
      <c r="Q238" s="166">
        <v>2.5000000000000001E-2</v>
      </c>
      <c r="R238" s="166">
        <f t="shared" si="32"/>
        <v>0.05</v>
      </c>
      <c r="S238" s="166">
        <v>0</v>
      </c>
      <c r="T238" s="167">
        <f t="shared" si="33"/>
        <v>0</v>
      </c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R238" s="168" t="s">
        <v>247</v>
      </c>
      <c r="AT238" s="168" t="s">
        <v>226</v>
      </c>
      <c r="AU238" s="168" t="s">
        <v>86</v>
      </c>
      <c r="AY238" s="17" t="s">
        <v>189</v>
      </c>
      <c r="BE238" s="169">
        <f t="shared" si="34"/>
        <v>0</v>
      </c>
      <c r="BF238" s="169">
        <f t="shared" si="35"/>
        <v>0</v>
      </c>
      <c r="BG238" s="169">
        <f t="shared" si="36"/>
        <v>0</v>
      </c>
      <c r="BH238" s="169">
        <f t="shared" si="37"/>
        <v>0</v>
      </c>
      <c r="BI238" s="169">
        <f t="shared" si="38"/>
        <v>0</v>
      </c>
      <c r="BJ238" s="17" t="s">
        <v>86</v>
      </c>
      <c r="BK238" s="169">
        <f t="shared" si="39"/>
        <v>0</v>
      </c>
      <c r="BL238" s="17" t="s">
        <v>214</v>
      </c>
      <c r="BM238" s="168" t="s">
        <v>2410</v>
      </c>
    </row>
    <row r="239" spans="1:65" s="2" customFormat="1" ht="33" customHeight="1">
      <c r="A239" s="32"/>
      <c r="B239" s="155"/>
      <c r="C239" s="156" t="s">
        <v>378</v>
      </c>
      <c r="D239" s="156" t="s">
        <v>191</v>
      </c>
      <c r="E239" s="157" t="s">
        <v>2411</v>
      </c>
      <c r="F239" s="158" t="s">
        <v>2412</v>
      </c>
      <c r="G239" s="159" t="s">
        <v>238</v>
      </c>
      <c r="H239" s="160">
        <v>2</v>
      </c>
      <c r="I239" s="161"/>
      <c r="J239" s="162">
        <f t="shared" si="30"/>
        <v>0</v>
      </c>
      <c r="K239" s="163"/>
      <c r="L239" s="33"/>
      <c r="M239" s="164" t="s">
        <v>1</v>
      </c>
      <c r="N239" s="165" t="s">
        <v>39</v>
      </c>
      <c r="O239" s="61"/>
      <c r="P239" s="166">
        <f t="shared" si="31"/>
        <v>0</v>
      </c>
      <c r="Q239" s="166">
        <v>0</v>
      </c>
      <c r="R239" s="166">
        <f t="shared" si="32"/>
        <v>0</v>
      </c>
      <c r="S239" s="166">
        <v>0</v>
      </c>
      <c r="T239" s="167">
        <f t="shared" si="33"/>
        <v>0</v>
      </c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R239" s="168" t="s">
        <v>214</v>
      </c>
      <c r="AT239" s="168" t="s">
        <v>191</v>
      </c>
      <c r="AU239" s="168" t="s">
        <v>86</v>
      </c>
      <c r="AY239" s="17" t="s">
        <v>189</v>
      </c>
      <c r="BE239" s="169">
        <f t="shared" si="34"/>
        <v>0</v>
      </c>
      <c r="BF239" s="169">
        <f t="shared" si="35"/>
        <v>0</v>
      </c>
      <c r="BG239" s="169">
        <f t="shared" si="36"/>
        <v>0</v>
      </c>
      <c r="BH239" s="169">
        <f t="shared" si="37"/>
        <v>0</v>
      </c>
      <c r="BI239" s="169">
        <f t="shared" si="38"/>
        <v>0</v>
      </c>
      <c r="BJ239" s="17" t="s">
        <v>86</v>
      </c>
      <c r="BK239" s="169">
        <f t="shared" si="39"/>
        <v>0</v>
      </c>
      <c r="BL239" s="17" t="s">
        <v>214</v>
      </c>
      <c r="BM239" s="168" t="s">
        <v>2413</v>
      </c>
    </row>
    <row r="240" spans="1:65" s="2" customFormat="1" ht="24.2" customHeight="1">
      <c r="A240" s="32"/>
      <c r="B240" s="155"/>
      <c r="C240" s="170" t="s">
        <v>2414</v>
      </c>
      <c r="D240" s="170" t="s">
        <v>226</v>
      </c>
      <c r="E240" s="171" t="s">
        <v>2415</v>
      </c>
      <c r="F240" s="172" t="s">
        <v>2416</v>
      </c>
      <c r="G240" s="173" t="s">
        <v>238</v>
      </c>
      <c r="H240" s="174">
        <v>2</v>
      </c>
      <c r="I240" s="175"/>
      <c r="J240" s="176">
        <f t="shared" si="30"/>
        <v>0</v>
      </c>
      <c r="K240" s="177"/>
      <c r="L240" s="178"/>
      <c r="M240" s="179" t="s">
        <v>1</v>
      </c>
      <c r="N240" s="180" t="s">
        <v>39</v>
      </c>
      <c r="O240" s="61"/>
      <c r="P240" s="166">
        <f t="shared" si="31"/>
        <v>0</v>
      </c>
      <c r="Q240" s="166">
        <v>0</v>
      </c>
      <c r="R240" s="166">
        <f t="shared" si="32"/>
        <v>0</v>
      </c>
      <c r="S240" s="166">
        <v>0</v>
      </c>
      <c r="T240" s="167">
        <f t="shared" si="33"/>
        <v>0</v>
      </c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R240" s="168" t="s">
        <v>247</v>
      </c>
      <c r="AT240" s="168" t="s">
        <v>226</v>
      </c>
      <c r="AU240" s="168" t="s">
        <v>86</v>
      </c>
      <c r="AY240" s="17" t="s">
        <v>189</v>
      </c>
      <c r="BE240" s="169">
        <f t="shared" si="34"/>
        <v>0</v>
      </c>
      <c r="BF240" s="169">
        <f t="shared" si="35"/>
        <v>0</v>
      </c>
      <c r="BG240" s="169">
        <f t="shared" si="36"/>
        <v>0</v>
      </c>
      <c r="BH240" s="169">
        <f t="shared" si="37"/>
        <v>0</v>
      </c>
      <c r="BI240" s="169">
        <f t="shared" si="38"/>
        <v>0</v>
      </c>
      <c r="BJ240" s="17" t="s">
        <v>86</v>
      </c>
      <c r="BK240" s="169">
        <f t="shared" si="39"/>
        <v>0</v>
      </c>
      <c r="BL240" s="17" t="s">
        <v>214</v>
      </c>
      <c r="BM240" s="168" t="s">
        <v>2417</v>
      </c>
    </row>
    <row r="241" spans="1:65" s="2" customFormat="1" ht="24.2" customHeight="1">
      <c r="A241" s="32"/>
      <c r="B241" s="155"/>
      <c r="C241" s="156" t="s">
        <v>383</v>
      </c>
      <c r="D241" s="156" t="s">
        <v>191</v>
      </c>
      <c r="E241" s="157" t="s">
        <v>2418</v>
      </c>
      <c r="F241" s="158" t="s">
        <v>2419</v>
      </c>
      <c r="G241" s="159" t="s">
        <v>773</v>
      </c>
      <c r="H241" s="160">
        <v>4</v>
      </c>
      <c r="I241" s="161"/>
      <c r="J241" s="162">
        <f t="shared" si="30"/>
        <v>0</v>
      </c>
      <c r="K241" s="163"/>
      <c r="L241" s="33"/>
      <c r="M241" s="164" t="s">
        <v>1</v>
      </c>
      <c r="N241" s="165" t="s">
        <v>39</v>
      </c>
      <c r="O241" s="61"/>
      <c r="P241" s="166">
        <f t="shared" si="31"/>
        <v>0</v>
      </c>
      <c r="Q241" s="166">
        <v>0</v>
      </c>
      <c r="R241" s="166">
        <f t="shared" si="32"/>
        <v>0</v>
      </c>
      <c r="S241" s="166">
        <v>0</v>
      </c>
      <c r="T241" s="167">
        <f t="shared" si="33"/>
        <v>0</v>
      </c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R241" s="168" t="s">
        <v>214</v>
      </c>
      <c r="AT241" s="168" t="s">
        <v>191</v>
      </c>
      <c r="AU241" s="168" t="s">
        <v>86</v>
      </c>
      <c r="AY241" s="17" t="s">
        <v>189</v>
      </c>
      <c r="BE241" s="169">
        <f t="shared" si="34"/>
        <v>0</v>
      </c>
      <c r="BF241" s="169">
        <f t="shared" si="35"/>
        <v>0</v>
      </c>
      <c r="BG241" s="169">
        <f t="shared" si="36"/>
        <v>0</v>
      </c>
      <c r="BH241" s="169">
        <f t="shared" si="37"/>
        <v>0</v>
      </c>
      <c r="BI241" s="169">
        <f t="shared" si="38"/>
        <v>0</v>
      </c>
      <c r="BJ241" s="17" t="s">
        <v>86</v>
      </c>
      <c r="BK241" s="169">
        <f t="shared" si="39"/>
        <v>0</v>
      </c>
      <c r="BL241" s="17" t="s">
        <v>214</v>
      </c>
      <c r="BM241" s="168" t="s">
        <v>2420</v>
      </c>
    </row>
    <row r="242" spans="1:65" s="2" customFormat="1" ht="16.5" customHeight="1">
      <c r="A242" s="32"/>
      <c r="B242" s="155"/>
      <c r="C242" s="170" t="s">
        <v>2421</v>
      </c>
      <c r="D242" s="170" t="s">
        <v>226</v>
      </c>
      <c r="E242" s="171" t="s">
        <v>2422</v>
      </c>
      <c r="F242" s="172" t="s">
        <v>2423</v>
      </c>
      <c r="G242" s="173" t="s">
        <v>238</v>
      </c>
      <c r="H242" s="174">
        <v>4</v>
      </c>
      <c r="I242" s="175"/>
      <c r="J242" s="176">
        <f t="shared" si="30"/>
        <v>0</v>
      </c>
      <c r="K242" s="177"/>
      <c r="L242" s="178"/>
      <c r="M242" s="179" t="s">
        <v>1</v>
      </c>
      <c r="N242" s="180" t="s">
        <v>39</v>
      </c>
      <c r="O242" s="61"/>
      <c r="P242" s="166">
        <f t="shared" si="31"/>
        <v>0</v>
      </c>
      <c r="Q242" s="166">
        <v>1.8499999999999999E-2</v>
      </c>
      <c r="R242" s="166">
        <f t="shared" si="32"/>
        <v>7.3999999999999996E-2</v>
      </c>
      <c r="S242" s="166">
        <v>0</v>
      </c>
      <c r="T242" s="167">
        <f t="shared" si="33"/>
        <v>0</v>
      </c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R242" s="168" t="s">
        <v>247</v>
      </c>
      <c r="AT242" s="168" t="s">
        <v>226</v>
      </c>
      <c r="AU242" s="168" t="s">
        <v>86</v>
      </c>
      <c r="AY242" s="17" t="s">
        <v>189</v>
      </c>
      <c r="BE242" s="169">
        <f t="shared" si="34"/>
        <v>0</v>
      </c>
      <c r="BF242" s="169">
        <f t="shared" si="35"/>
        <v>0</v>
      </c>
      <c r="BG242" s="169">
        <f t="shared" si="36"/>
        <v>0</v>
      </c>
      <c r="BH242" s="169">
        <f t="shared" si="37"/>
        <v>0</v>
      </c>
      <c r="BI242" s="169">
        <f t="shared" si="38"/>
        <v>0</v>
      </c>
      <c r="BJ242" s="17" t="s">
        <v>86</v>
      </c>
      <c r="BK242" s="169">
        <f t="shared" si="39"/>
        <v>0</v>
      </c>
      <c r="BL242" s="17" t="s">
        <v>214</v>
      </c>
      <c r="BM242" s="168" t="s">
        <v>2424</v>
      </c>
    </row>
    <row r="243" spans="1:65" s="2" customFormat="1" ht="33" customHeight="1">
      <c r="A243" s="32"/>
      <c r="B243" s="155"/>
      <c r="C243" s="156" t="s">
        <v>387</v>
      </c>
      <c r="D243" s="156" t="s">
        <v>191</v>
      </c>
      <c r="E243" s="157" t="s">
        <v>2425</v>
      </c>
      <c r="F243" s="158" t="s">
        <v>2426</v>
      </c>
      <c r="G243" s="159" t="s">
        <v>218</v>
      </c>
      <c r="H243" s="160">
        <v>0.81</v>
      </c>
      <c r="I243" s="161"/>
      <c r="J243" s="162">
        <f t="shared" si="30"/>
        <v>0</v>
      </c>
      <c r="K243" s="163"/>
      <c r="L243" s="33"/>
      <c r="M243" s="164" t="s">
        <v>1</v>
      </c>
      <c r="N243" s="165" t="s">
        <v>39</v>
      </c>
      <c r="O243" s="61"/>
      <c r="P243" s="166">
        <f t="shared" si="31"/>
        <v>0</v>
      </c>
      <c r="Q243" s="166">
        <v>0</v>
      </c>
      <c r="R243" s="166">
        <f t="shared" si="32"/>
        <v>0</v>
      </c>
      <c r="S243" s="166">
        <v>0</v>
      </c>
      <c r="T243" s="167">
        <f t="shared" si="33"/>
        <v>0</v>
      </c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R243" s="168" t="s">
        <v>214</v>
      </c>
      <c r="AT243" s="168" t="s">
        <v>191</v>
      </c>
      <c r="AU243" s="168" t="s">
        <v>86</v>
      </c>
      <c r="AY243" s="17" t="s">
        <v>189</v>
      </c>
      <c r="BE243" s="169">
        <f t="shared" si="34"/>
        <v>0</v>
      </c>
      <c r="BF243" s="169">
        <f t="shared" si="35"/>
        <v>0</v>
      </c>
      <c r="BG243" s="169">
        <f t="shared" si="36"/>
        <v>0</v>
      </c>
      <c r="BH243" s="169">
        <f t="shared" si="37"/>
        <v>0</v>
      </c>
      <c r="BI243" s="169">
        <f t="shared" si="38"/>
        <v>0</v>
      </c>
      <c r="BJ243" s="17" t="s">
        <v>86</v>
      </c>
      <c r="BK243" s="169">
        <f t="shared" si="39"/>
        <v>0</v>
      </c>
      <c r="BL243" s="17" t="s">
        <v>214</v>
      </c>
      <c r="BM243" s="168" t="s">
        <v>2427</v>
      </c>
    </row>
    <row r="244" spans="1:65" s="2" customFormat="1" ht="24.2" customHeight="1">
      <c r="A244" s="32"/>
      <c r="B244" s="155"/>
      <c r="C244" s="156" t="s">
        <v>2428</v>
      </c>
      <c r="D244" s="156" t="s">
        <v>191</v>
      </c>
      <c r="E244" s="157" t="s">
        <v>2429</v>
      </c>
      <c r="F244" s="158" t="s">
        <v>2430</v>
      </c>
      <c r="G244" s="159" t="s">
        <v>238</v>
      </c>
      <c r="H244" s="160">
        <v>20</v>
      </c>
      <c r="I244" s="161"/>
      <c r="J244" s="162">
        <f t="shared" si="30"/>
        <v>0</v>
      </c>
      <c r="K244" s="163"/>
      <c r="L244" s="33"/>
      <c r="M244" s="164" t="s">
        <v>1</v>
      </c>
      <c r="N244" s="165" t="s">
        <v>39</v>
      </c>
      <c r="O244" s="61"/>
      <c r="P244" s="166">
        <f t="shared" si="31"/>
        <v>0</v>
      </c>
      <c r="Q244" s="166">
        <v>0</v>
      </c>
      <c r="R244" s="166">
        <f t="shared" si="32"/>
        <v>0</v>
      </c>
      <c r="S244" s="166">
        <v>0</v>
      </c>
      <c r="T244" s="167">
        <f t="shared" si="33"/>
        <v>0</v>
      </c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R244" s="168" t="s">
        <v>214</v>
      </c>
      <c r="AT244" s="168" t="s">
        <v>191</v>
      </c>
      <c r="AU244" s="168" t="s">
        <v>86</v>
      </c>
      <c r="AY244" s="17" t="s">
        <v>189</v>
      </c>
      <c r="BE244" s="169">
        <f t="shared" si="34"/>
        <v>0</v>
      </c>
      <c r="BF244" s="169">
        <f t="shared" si="35"/>
        <v>0</v>
      </c>
      <c r="BG244" s="169">
        <f t="shared" si="36"/>
        <v>0</v>
      </c>
      <c r="BH244" s="169">
        <f t="shared" si="37"/>
        <v>0</v>
      </c>
      <c r="BI244" s="169">
        <f t="shared" si="38"/>
        <v>0</v>
      </c>
      <c r="BJ244" s="17" t="s">
        <v>86</v>
      </c>
      <c r="BK244" s="169">
        <f t="shared" si="39"/>
        <v>0</v>
      </c>
      <c r="BL244" s="17" t="s">
        <v>214</v>
      </c>
      <c r="BM244" s="168" t="s">
        <v>2431</v>
      </c>
    </row>
    <row r="245" spans="1:65" s="2" customFormat="1" ht="16.5" customHeight="1">
      <c r="A245" s="32"/>
      <c r="B245" s="155"/>
      <c r="C245" s="170" t="s">
        <v>390</v>
      </c>
      <c r="D245" s="170" t="s">
        <v>226</v>
      </c>
      <c r="E245" s="171" t="s">
        <v>2432</v>
      </c>
      <c r="F245" s="172" t="s">
        <v>2433</v>
      </c>
      <c r="G245" s="173" t="s">
        <v>238</v>
      </c>
      <c r="H245" s="174">
        <v>6</v>
      </c>
      <c r="I245" s="175"/>
      <c r="J245" s="176">
        <f t="shared" si="30"/>
        <v>0</v>
      </c>
      <c r="K245" s="177"/>
      <c r="L245" s="178"/>
      <c r="M245" s="179" t="s">
        <v>1</v>
      </c>
      <c r="N245" s="180" t="s">
        <v>39</v>
      </c>
      <c r="O245" s="61"/>
      <c r="P245" s="166">
        <f t="shared" si="31"/>
        <v>0</v>
      </c>
      <c r="Q245" s="166">
        <v>2E-3</v>
      </c>
      <c r="R245" s="166">
        <f t="shared" si="32"/>
        <v>1.2E-2</v>
      </c>
      <c r="S245" s="166">
        <v>0</v>
      </c>
      <c r="T245" s="167">
        <f t="shared" si="33"/>
        <v>0</v>
      </c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R245" s="168" t="s">
        <v>247</v>
      </c>
      <c r="AT245" s="168" t="s">
        <v>226</v>
      </c>
      <c r="AU245" s="168" t="s">
        <v>86</v>
      </c>
      <c r="AY245" s="17" t="s">
        <v>189</v>
      </c>
      <c r="BE245" s="169">
        <f t="shared" si="34"/>
        <v>0</v>
      </c>
      <c r="BF245" s="169">
        <f t="shared" si="35"/>
        <v>0</v>
      </c>
      <c r="BG245" s="169">
        <f t="shared" si="36"/>
        <v>0</v>
      </c>
      <c r="BH245" s="169">
        <f t="shared" si="37"/>
        <v>0</v>
      </c>
      <c r="BI245" s="169">
        <f t="shared" si="38"/>
        <v>0</v>
      </c>
      <c r="BJ245" s="17" t="s">
        <v>86</v>
      </c>
      <c r="BK245" s="169">
        <f t="shared" si="39"/>
        <v>0</v>
      </c>
      <c r="BL245" s="17" t="s">
        <v>214</v>
      </c>
      <c r="BM245" s="168" t="s">
        <v>2434</v>
      </c>
    </row>
    <row r="246" spans="1:65" s="2" customFormat="1" ht="16.5" customHeight="1">
      <c r="A246" s="32"/>
      <c r="B246" s="155"/>
      <c r="C246" s="170" t="s">
        <v>2435</v>
      </c>
      <c r="D246" s="170" t="s">
        <v>226</v>
      </c>
      <c r="E246" s="171" t="s">
        <v>2436</v>
      </c>
      <c r="F246" s="172" t="s">
        <v>2437</v>
      </c>
      <c r="G246" s="173" t="s">
        <v>238</v>
      </c>
      <c r="H246" s="174">
        <v>10</v>
      </c>
      <c r="I246" s="175"/>
      <c r="J246" s="176">
        <f t="shared" si="30"/>
        <v>0</v>
      </c>
      <c r="K246" s="177"/>
      <c r="L246" s="178"/>
      <c r="M246" s="179" t="s">
        <v>1</v>
      </c>
      <c r="N246" s="180" t="s">
        <v>39</v>
      </c>
      <c r="O246" s="61"/>
      <c r="P246" s="166">
        <f t="shared" si="31"/>
        <v>0</v>
      </c>
      <c r="Q246" s="166">
        <v>1.48E-3</v>
      </c>
      <c r="R246" s="166">
        <f t="shared" si="32"/>
        <v>1.4800000000000001E-2</v>
      </c>
      <c r="S246" s="166">
        <v>0</v>
      </c>
      <c r="T246" s="167">
        <f t="shared" si="33"/>
        <v>0</v>
      </c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R246" s="168" t="s">
        <v>247</v>
      </c>
      <c r="AT246" s="168" t="s">
        <v>226</v>
      </c>
      <c r="AU246" s="168" t="s">
        <v>86</v>
      </c>
      <c r="AY246" s="17" t="s">
        <v>189</v>
      </c>
      <c r="BE246" s="169">
        <f t="shared" si="34"/>
        <v>0</v>
      </c>
      <c r="BF246" s="169">
        <f t="shared" si="35"/>
        <v>0</v>
      </c>
      <c r="BG246" s="169">
        <f t="shared" si="36"/>
        <v>0</v>
      </c>
      <c r="BH246" s="169">
        <f t="shared" si="37"/>
        <v>0</v>
      </c>
      <c r="BI246" s="169">
        <f t="shared" si="38"/>
        <v>0</v>
      </c>
      <c r="BJ246" s="17" t="s">
        <v>86</v>
      </c>
      <c r="BK246" s="169">
        <f t="shared" si="39"/>
        <v>0</v>
      </c>
      <c r="BL246" s="17" t="s">
        <v>214</v>
      </c>
      <c r="BM246" s="168" t="s">
        <v>2438</v>
      </c>
    </row>
    <row r="247" spans="1:65" s="2" customFormat="1" ht="37.9" customHeight="1">
      <c r="A247" s="32"/>
      <c r="B247" s="155"/>
      <c r="C247" s="170" t="s">
        <v>394</v>
      </c>
      <c r="D247" s="170" t="s">
        <v>226</v>
      </c>
      <c r="E247" s="171" t="s">
        <v>2439</v>
      </c>
      <c r="F247" s="172" t="s">
        <v>2440</v>
      </c>
      <c r="G247" s="173" t="s">
        <v>238</v>
      </c>
      <c r="H247" s="174">
        <v>4</v>
      </c>
      <c r="I247" s="175"/>
      <c r="J247" s="176">
        <f t="shared" si="30"/>
        <v>0</v>
      </c>
      <c r="K247" s="177"/>
      <c r="L247" s="178"/>
      <c r="M247" s="179" t="s">
        <v>1</v>
      </c>
      <c r="N247" s="180" t="s">
        <v>39</v>
      </c>
      <c r="O247" s="61"/>
      <c r="P247" s="166">
        <f t="shared" si="31"/>
        <v>0</v>
      </c>
      <c r="Q247" s="166">
        <v>0</v>
      </c>
      <c r="R247" s="166">
        <f t="shared" si="32"/>
        <v>0</v>
      </c>
      <c r="S247" s="166">
        <v>0</v>
      </c>
      <c r="T247" s="167">
        <f t="shared" si="33"/>
        <v>0</v>
      </c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R247" s="168" t="s">
        <v>247</v>
      </c>
      <c r="AT247" s="168" t="s">
        <v>226</v>
      </c>
      <c r="AU247" s="168" t="s">
        <v>86</v>
      </c>
      <c r="AY247" s="17" t="s">
        <v>189</v>
      </c>
      <c r="BE247" s="169">
        <f t="shared" si="34"/>
        <v>0</v>
      </c>
      <c r="BF247" s="169">
        <f t="shared" si="35"/>
        <v>0</v>
      </c>
      <c r="BG247" s="169">
        <f t="shared" si="36"/>
        <v>0</v>
      </c>
      <c r="BH247" s="169">
        <f t="shared" si="37"/>
        <v>0</v>
      </c>
      <c r="BI247" s="169">
        <f t="shared" si="38"/>
        <v>0</v>
      </c>
      <c r="BJ247" s="17" t="s">
        <v>86</v>
      </c>
      <c r="BK247" s="169">
        <f t="shared" si="39"/>
        <v>0</v>
      </c>
      <c r="BL247" s="17" t="s">
        <v>214</v>
      </c>
      <c r="BM247" s="168" t="s">
        <v>2441</v>
      </c>
    </row>
    <row r="248" spans="1:65" s="2" customFormat="1" ht="24.2" customHeight="1">
      <c r="A248" s="32"/>
      <c r="B248" s="155"/>
      <c r="C248" s="156" t="s">
        <v>2442</v>
      </c>
      <c r="D248" s="156" t="s">
        <v>191</v>
      </c>
      <c r="E248" s="157" t="s">
        <v>2443</v>
      </c>
      <c r="F248" s="158" t="s">
        <v>2444</v>
      </c>
      <c r="G248" s="159" t="s">
        <v>238</v>
      </c>
      <c r="H248" s="160">
        <v>2</v>
      </c>
      <c r="I248" s="161"/>
      <c r="J248" s="162">
        <f t="shared" si="30"/>
        <v>0</v>
      </c>
      <c r="K248" s="163"/>
      <c r="L248" s="33"/>
      <c r="M248" s="164" t="s">
        <v>1</v>
      </c>
      <c r="N248" s="165" t="s">
        <v>39</v>
      </c>
      <c r="O248" s="61"/>
      <c r="P248" s="166">
        <f t="shared" si="31"/>
        <v>0</v>
      </c>
      <c r="Q248" s="166">
        <v>0</v>
      </c>
      <c r="R248" s="166">
        <f t="shared" si="32"/>
        <v>0</v>
      </c>
      <c r="S248" s="166">
        <v>0</v>
      </c>
      <c r="T248" s="167">
        <f t="shared" si="33"/>
        <v>0</v>
      </c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R248" s="168" t="s">
        <v>214</v>
      </c>
      <c r="AT248" s="168" t="s">
        <v>191</v>
      </c>
      <c r="AU248" s="168" t="s">
        <v>86</v>
      </c>
      <c r="AY248" s="17" t="s">
        <v>189</v>
      </c>
      <c r="BE248" s="169">
        <f t="shared" si="34"/>
        <v>0</v>
      </c>
      <c r="BF248" s="169">
        <f t="shared" si="35"/>
        <v>0</v>
      </c>
      <c r="BG248" s="169">
        <f t="shared" si="36"/>
        <v>0</v>
      </c>
      <c r="BH248" s="169">
        <f t="shared" si="37"/>
        <v>0</v>
      </c>
      <c r="BI248" s="169">
        <f t="shared" si="38"/>
        <v>0</v>
      </c>
      <c r="BJ248" s="17" t="s">
        <v>86</v>
      </c>
      <c r="BK248" s="169">
        <f t="shared" si="39"/>
        <v>0</v>
      </c>
      <c r="BL248" s="17" t="s">
        <v>214</v>
      </c>
      <c r="BM248" s="168" t="s">
        <v>2445</v>
      </c>
    </row>
    <row r="249" spans="1:65" s="2" customFormat="1" ht="16.5" customHeight="1">
      <c r="A249" s="32"/>
      <c r="B249" s="155"/>
      <c r="C249" s="170" t="s">
        <v>397</v>
      </c>
      <c r="D249" s="170" t="s">
        <v>226</v>
      </c>
      <c r="E249" s="171" t="s">
        <v>2446</v>
      </c>
      <c r="F249" s="172" t="s">
        <v>2447</v>
      </c>
      <c r="G249" s="173" t="s">
        <v>238</v>
      </c>
      <c r="H249" s="174">
        <v>2</v>
      </c>
      <c r="I249" s="175"/>
      <c r="J249" s="176">
        <f t="shared" si="30"/>
        <v>0</v>
      </c>
      <c r="K249" s="177"/>
      <c r="L249" s="178"/>
      <c r="M249" s="179" t="s">
        <v>1</v>
      </c>
      <c r="N249" s="180" t="s">
        <v>39</v>
      </c>
      <c r="O249" s="61"/>
      <c r="P249" s="166">
        <f t="shared" si="31"/>
        <v>0</v>
      </c>
      <c r="Q249" s="166">
        <v>1.2999999999999999E-3</v>
      </c>
      <c r="R249" s="166">
        <f t="shared" si="32"/>
        <v>2.5999999999999999E-3</v>
      </c>
      <c r="S249" s="166">
        <v>0</v>
      </c>
      <c r="T249" s="167">
        <f t="shared" si="33"/>
        <v>0</v>
      </c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R249" s="168" t="s">
        <v>247</v>
      </c>
      <c r="AT249" s="168" t="s">
        <v>226</v>
      </c>
      <c r="AU249" s="168" t="s">
        <v>86</v>
      </c>
      <c r="AY249" s="17" t="s">
        <v>189</v>
      </c>
      <c r="BE249" s="169">
        <f t="shared" si="34"/>
        <v>0</v>
      </c>
      <c r="BF249" s="169">
        <f t="shared" si="35"/>
        <v>0</v>
      </c>
      <c r="BG249" s="169">
        <f t="shared" si="36"/>
        <v>0</v>
      </c>
      <c r="BH249" s="169">
        <f t="shared" si="37"/>
        <v>0</v>
      </c>
      <c r="BI249" s="169">
        <f t="shared" si="38"/>
        <v>0</v>
      </c>
      <c r="BJ249" s="17" t="s">
        <v>86</v>
      </c>
      <c r="BK249" s="169">
        <f t="shared" si="39"/>
        <v>0</v>
      </c>
      <c r="BL249" s="17" t="s">
        <v>214</v>
      </c>
      <c r="BM249" s="168" t="s">
        <v>2448</v>
      </c>
    </row>
    <row r="250" spans="1:65" s="2" customFormat="1" ht="21.75" customHeight="1">
      <c r="A250" s="32"/>
      <c r="B250" s="155"/>
      <c r="C250" s="156" t="s">
        <v>2449</v>
      </c>
      <c r="D250" s="156" t="s">
        <v>191</v>
      </c>
      <c r="E250" s="157" t="s">
        <v>2450</v>
      </c>
      <c r="F250" s="158" t="s">
        <v>2451</v>
      </c>
      <c r="G250" s="159" t="s">
        <v>238</v>
      </c>
      <c r="H250" s="160">
        <v>4</v>
      </c>
      <c r="I250" s="161"/>
      <c r="J250" s="162">
        <f t="shared" si="30"/>
        <v>0</v>
      </c>
      <c r="K250" s="163"/>
      <c r="L250" s="33"/>
      <c r="M250" s="164" t="s">
        <v>1</v>
      </c>
      <c r="N250" s="165" t="s">
        <v>39</v>
      </c>
      <c r="O250" s="61"/>
      <c r="P250" s="166">
        <f t="shared" si="31"/>
        <v>0</v>
      </c>
      <c r="Q250" s="166">
        <v>4.1999999999999996E-6</v>
      </c>
      <c r="R250" s="166">
        <f t="shared" si="32"/>
        <v>1.6799999999999998E-5</v>
      </c>
      <c r="S250" s="166">
        <v>0</v>
      </c>
      <c r="T250" s="167">
        <f t="shared" si="33"/>
        <v>0</v>
      </c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R250" s="168" t="s">
        <v>214</v>
      </c>
      <c r="AT250" s="168" t="s">
        <v>191</v>
      </c>
      <c r="AU250" s="168" t="s">
        <v>86</v>
      </c>
      <c r="AY250" s="17" t="s">
        <v>189</v>
      </c>
      <c r="BE250" s="169">
        <f t="shared" si="34"/>
        <v>0</v>
      </c>
      <c r="BF250" s="169">
        <f t="shared" si="35"/>
        <v>0</v>
      </c>
      <c r="BG250" s="169">
        <f t="shared" si="36"/>
        <v>0</v>
      </c>
      <c r="BH250" s="169">
        <f t="shared" si="37"/>
        <v>0</v>
      </c>
      <c r="BI250" s="169">
        <f t="shared" si="38"/>
        <v>0</v>
      </c>
      <c r="BJ250" s="17" t="s">
        <v>86</v>
      </c>
      <c r="BK250" s="169">
        <f t="shared" si="39"/>
        <v>0</v>
      </c>
      <c r="BL250" s="17" t="s">
        <v>214</v>
      </c>
      <c r="BM250" s="168" t="s">
        <v>2452</v>
      </c>
    </row>
    <row r="251" spans="1:65" s="2" customFormat="1" ht="16.5" customHeight="1">
      <c r="A251" s="32"/>
      <c r="B251" s="155"/>
      <c r="C251" s="170" t="s">
        <v>401</v>
      </c>
      <c r="D251" s="170" t="s">
        <v>226</v>
      </c>
      <c r="E251" s="171" t="s">
        <v>2453</v>
      </c>
      <c r="F251" s="172" t="s">
        <v>2454</v>
      </c>
      <c r="G251" s="173" t="s">
        <v>238</v>
      </c>
      <c r="H251" s="174">
        <v>4</v>
      </c>
      <c r="I251" s="175"/>
      <c r="J251" s="176">
        <f t="shared" si="30"/>
        <v>0</v>
      </c>
      <c r="K251" s="177"/>
      <c r="L251" s="178"/>
      <c r="M251" s="179" t="s">
        <v>1</v>
      </c>
      <c r="N251" s="180" t="s">
        <v>39</v>
      </c>
      <c r="O251" s="61"/>
      <c r="P251" s="166">
        <f t="shared" si="31"/>
        <v>0</v>
      </c>
      <c r="Q251" s="166">
        <v>1.4400000000000001E-3</v>
      </c>
      <c r="R251" s="166">
        <f t="shared" si="32"/>
        <v>5.7600000000000004E-3</v>
      </c>
      <c r="S251" s="166">
        <v>0</v>
      </c>
      <c r="T251" s="167">
        <f t="shared" si="33"/>
        <v>0</v>
      </c>
      <c r="U251" s="32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R251" s="168" t="s">
        <v>247</v>
      </c>
      <c r="AT251" s="168" t="s">
        <v>226</v>
      </c>
      <c r="AU251" s="168" t="s">
        <v>86</v>
      </c>
      <c r="AY251" s="17" t="s">
        <v>189</v>
      </c>
      <c r="BE251" s="169">
        <f t="shared" si="34"/>
        <v>0</v>
      </c>
      <c r="BF251" s="169">
        <f t="shared" si="35"/>
        <v>0</v>
      </c>
      <c r="BG251" s="169">
        <f t="shared" si="36"/>
        <v>0</v>
      </c>
      <c r="BH251" s="169">
        <f t="shared" si="37"/>
        <v>0</v>
      </c>
      <c r="BI251" s="169">
        <f t="shared" si="38"/>
        <v>0</v>
      </c>
      <c r="BJ251" s="17" t="s">
        <v>86</v>
      </c>
      <c r="BK251" s="169">
        <f t="shared" si="39"/>
        <v>0</v>
      </c>
      <c r="BL251" s="17" t="s">
        <v>214</v>
      </c>
      <c r="BM251" s="168" t="s">
        <v>2455</v>
      </c>
    </row>
    <row r="252" spans="1:65" s="2" customFormat="1" ht="24.2" customHeight="1">
      <c r="A252" s="32"/>
      <c r="B252" s="155"/>
      <c r="C252" s="156" t="s">
        <v>2456</v>
      </c>
      <c r="D252" s="156" t="s">
        <v>191</v>
      </c>
      <c r="E252" s="157" t="s">
        <v>2457</v>
      </c>
      <c r="F252" s="158" t="s">
        <v>2458</v>
      </c>
      <c r="G252" s="159" t="s">
        <v>238</v>
      </c>
      <c r="H252" s="160">
        <v>4</v>
      </c>
      <c r="I252" s="161"/>
      <c r="J252" s="162">
        <f t="shared" si="30"/>
        <v>0</v>
      </c>
      <c r="K252" s="163"/>
      <c r="L252" s="33"/>
      <c r="M252" s="164" t="s">
        <v>1</v>
      </c>
      <c r="N252" s="165" t="s">
        <v>39</v>
      </c>
      <c r="O252" s="61"/>
      <c r="P252" s="166">
        <f t="shared" si="31"/>
        <v>0</v>
      </c>
      <c r="Q252" s="166">
        <v>4.1999999999999996E-6</v>
      </c>
      <c r="R252" s="166">
        <f t="shared" si="32"/>
        <v>1.6799999999999998E-5</v>
      </c>
      <c r="S252" s="166">
        <v>0</v>
      </c>
      <c r="T252" s="167">
        <f t="shared" si="33"/>
        <v>0</v>
      </c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R252" s="168" t="s">
        <v>214</v>
      </c>
      <c r="AT252" s="168" t="s">
        <v>191</v>
      </c>
      <c r="AU252" s="168" t="s">
        <v>86</v>
      </c>
      <c r="AY252" s="17" t="s">
        <v>189</v>
      </c>
      <c r="BE252" s="169">
        <f t="shared" si="34"/>
        <v>0</v>
      </c>
      <c r="BF252" s="169">
        <f t="shared" si="35"/>
        <v>0</v>
      </c>
      <c r="BG252" s="169">
        <f t="shared" si="36"/>
        <v>0</v>
      </c>
      <c r="BH252" s="169">
        <f t="shared" si="37"/>
        <v>0</v>
      </c>
      <c r="BI252" s="169">
        <f t="shared" si="38"/>
        <v>0</v>
      </c>
      <c r="BJ252" s="17" t="s">
        <v>86</v>
      </c>
      <c r="BK252" s="169">
        <f t="shared" si="39"/>
        <v>0</v>
      </c>
      <c r="BL252" s="17" t="s">
        <v>214</v>
      </c>
      <c r="BM252" s="168" t="s">
        <v>2459</v>
      </c>
    </row>
    <row r="253" spans="1:65" s="2" customFormat="1" ht="24.2" customHeight="1">
      <c r="A253" s="32"/>
      <c r="B253" s="155"/>
      <c r="C253" s="170" t="s">
        <v>404</v>
      </c>
      <c r="D253" s="170" t="s">
        <v>226</v>
      </c>
      <c r="E253" s="171" t="s">
        <v>2460</v>
      </c>
      <c r="F253" s="172" t="s">
        <v>2461</v>
      </c>
      <c r="G253" s="173" t="s">
        <v>238</v>
      </c>
      <c r="H253" s="174">
        <v>4</v>
      </c>
      <c r="I253" s="175"/>
      <c r="J253" s="176">
        <f t="shared" si="30"/>
        <v>0</v>
      </c>
      <c r="K253" s="177"/>
      <c r="L253" s="178"/>
      <c r="M253" s="179" t="s">
        <v>1</v>
      </c>
      <c r="N253" s="180" t="s">
        <v>39</v>
      </c>
      <c r="O253" s="61"/>
      <c r="P253" s="166">
        <f t="shared" si="31"/>
        <v>0</v>
      </c>
      <c r="Q253" s="166">
        <v>3.5699999999999998E-3</v>
      </c>
      <c r="R253" s="166">
        <f t="shared" si="32"/>
        <v>1.4279999999999999E-2</v>
      </c>
      <c r="S253" s="166">
        <v>0</v>
      </c>
      <c r="T253" s="167">
        <f t="shared" si="33"/>
        <v>0</v>
      </c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R253" s="168" t="s">
        <v>247</v>
      </c>
      <c r="AT253" s="168" t="s">
        <v>226</v>
      </c>
      <c r="AU253" s="168" t="s">
        <v>86</v>
      </c>
      <c r="AY253" s="17" t="s">
        <v>189</v>
      </c>
      <c r="BE253" s="169">
        <f t="shared" si="34"/>
        <v>0</v>
      </c>
      <c r="BF253" s="169">
        <f t="shared" si="35"/>
        <v>0</v>
      </c>
      <c r="BG253" s="169">
        <f t="shared" si="36"/>
        <v>0</v>
      </c>
      <c r="BH253" s="169">
        <f t="shared" si="37"/>
        <v>0</v>
      </c>
      <c r="BI253" s="169">
        <f t="shared" si="38"/>
        <v>0</v>
      </c>
      <c r="BJ253" s="17" t="s">
        <v>86</v>
      </c>
      <c r="BK253" s="169">
        <f t="shared" si="39"/>
        <v>0</v>
      </c>
      <c r="BL253" s="17" t="s">
        <v>214</v>
      </c>
      <c r="BM253" s="168" t="s">
        <v>2462</v>
      </c>
    </row>
    <row r="254" spans="1:65" s="2" customFormat="1" ht="24.2" customHeight="1">
      <c r="A254" s="32"/>
      <c r="B254" s="155"/>
      <c r="C254" s="156" t="s">
        <v>2463</v>
      </c>
      <c r="D254" s="156" t="s">
        <v>191</v>
      </c>
      <c r="E254" s="157" t="s">
        <v>2464</v>
      </c>
      <c r="F254" s="158" t="s">
        <v>2465</v>
      </c>
      <c r="G254" s="159" t="s">
        <v>238</v>
      </c>
      <c r="H254" s="160">
        <v>16</v>
      </c>
      <c r="I254" s="161"/>
      <c r="J254" s="162">
        <f t="shared" si="30"/>
        <v>0</v>
      </c>
      <c r="K254" s="163"/>
      <c r="L254" s="33"/>
      <c r="M254" s="164" t="s">
        <v>1</v>
      </c>
      <c r="N254" s="165" t="s">
        <v>39</v>
      </c>
      <c r="O254" s="61"/>
      <c r="P254" s="166">
        <f t="shared" si="31"/>
        <v>0</v>
      </c>
      <c r="Q254" s="166">
        <v>0</v>
      </c>
      <c r="R254" s="166">
        <f t="shared" si="32"/>
        <v>0</v>
      </c>
      <c r="S254" s="166">
        <v>0</v>
      </c>
      <c r="T254" s="167">
        <f t="shared" si="33"/>
        <v>0</v>
      </c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R254" s="168" t="s">
        <v>214</v>
      </c>
      <c r="AT254" s="168" t="s">
        <v>191</v>
      </c>
      <c r="AU254" s="168" t="s">
        <v>86</v>
      </c>
      <c r="AY254" s="17" t="s">
        <v>189</v>
      </c>
      <c r="BE254" s="169">
        <f t="shared" si="34"/>
        <v>0</v>
      </c>
      <c r="BF254" s="169">
        <f t="shared" si="35"/>
        <v>0</v>
      </c>
      <c r="BG254" s="169">
        <f t="shared" si="36"/>
        <v>0</v>
      </c>
      <c r="BH254" s="169">
        <f t="shared" si="37"/>
        <v>0</v>
      </c>
      <c r="BI254" s="169">
        <f t="shared" si="38"/>
        <v>0</v>
      </c>
      <c r="BJ254" s="17" t="s">
        <v>86</v>
      </c>
      <c r="BK254" s="169">
        <f t="shared" si="39"/>
        <v>0</v>
      </c>
      <c r="BL254" s="17" t="s">
        <v>214</v>
      </c>
      <c r="BM254" s="168" t="s">
        <v>2466</v>
      </c>
    </row>
    <row r="255" spans="1:65" s="2" customFormat="1" ht="21.75" customHeight="1">
      <c r="A255" s="32"/>
      <c r="B255" s="155"/>
      <c r="C255" s="170" t="s">
        <v>408</v>
      </c>
      <c r="D255" s="170" t="s">
        <v>226</v>
      </c>
      <c r="E255" s="171" t="s">
        <v>2467</v>
      </c>
      <c r="F255" s="172" t="s">
        <v>2468</v>
      </c>
      <c r="G255" s="173" t="s">
        <v>238</v>
      </c>
      <c r="H255" s="174">
        <v>16</v>
      </c>
      <c r="I255" s="175"/>
      <c r="J255" s="176">
        <f t="shared" si="30"/>
        <v>0</v>
      </c>
      <c r="K255" s="177"/>
      <c r="L255" s="178"/>
      <c r="M255" s="179" t="s">
        <v>1</v>
      </c>
      <c r="N255" s="180" t="s">
        <v>39</v>
      </c>
      <c r="O255" s="61"/>
      <c r="P255" s="166">
        <f t="shared" si="31"/>
        <v>0</v>
      </c>
      <c r="Q255" s="166">
        <v>3.3E-4</v>
      </c>
      <c r="R255" s="166">
        <f t="shared" si="32"/>
        <v>5.28E-3</v>
      </c>
      <c r="S255" s="166">
        <v>0</v>
      </c>
      <c r="T255" s="167">
        <f t="shared" si="33"/>
        <v>0</v>
      </c>
      <c r="U255" s="3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R255" s="168" t="s">
        <v>247</v>
      </c>
      <c r="AT255" s="168" t="s">
        <v>226</v>
      </c>
      <c r="AU255" s="168" t="s">
        <v>86</v>
      </c>
      <c r="AY255" s="17" t="s">
        <v>189</v>
      </c>
      <c r="BE255" s="169">
        <f t="shared" si="34"/>
        <v>0</v>
      </c>
      <c r="BF255" s="169">
        <f t="shared" si="35"/>
        <v>0</v>
      </c>
      <c r="BG255" s="169">
        <f t="shared" si="36"/>
        <v>0</v>
      </c>
      <c r="BH255" s="169">
        <f t="shared" si="37"/>
        <v>0</v>
      </c>
      <c r="BI255" s="169">
        <f t="shared" si="38"/>
        <v>0</v>
      </c>
      <c r="BJ255" s="17" t="s">
        <v>86</v>
      </c>
      <c r="BK255" s="169">
        <f t="shared" si="39"/>
        <v>0</v>
      </c>
      <c r="BL255" s="17" t="s">
        <v>214</v>
      </c>
      <c r="BM255" s="168" t="s">
        <v>2469</v>
      </c>
    </row>
    <row r="256" spans="1:65" s="2" customFormat="1" ht="24.2" customHeight="1">
      <c r="A256" s="32"/>
      <c r="B256" s="155"/>
      <c r="C256" s="156" t="s">
        <v>2470</v>
      </c>
      <c r="D256" s="156" t="s">
        <v>191</v>
      </c>
      <c r="E256" s="157" t="s">
        <v>2471</v>
      </c>
      <c r="F256" s="158" t="s">
        <v>2472</v>
      </c>
      <c r="G256" s="159" t="s">
        <v>238</v>
      </c>
      <c r="H256" s="160">
        <v>2</v>
      </c>
      <c r="I256" s="161"/>
      <c r="J256" s="162">
        <f t="shared" si="30"/>
        <v>0</v>
      </c>
      <c r="K256" s="163"/>
      <c r="L256" s="33"/>
      <c r="M256" s="164" t="s">
        <v>1</v>
      </c>
      <c r="N256" s="165" t="s">
        <v>39</v>
      </c>
      <c r="O256" s="61"/>
      <c r="P256" s="166">
        <f t="shared" si="31"/>
        <v>0</v>
      </c>
      <c r="Q256" s="166">
        <v>0</v>
      </c>
      <c r="R256" s="166">
        <f t="shared" si="32"/>
        <v>0</v>
      </c>
      <c r="S256" s="166">
        <v>0</v>
      </c>
      <c r="T256" s="167">
        <f t="shared" si="33"/>
        <v>0</v>
      </c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R256" s="168" t="s">
        <v>214</v>
      </c>
      <c r="AT256" s="168" t="s">
        <v>191</v>
      </c>
      <c r="AU256" s="168" t="s">
        <v>86</v>
      </c>
      <c r="AY256" s="17" t="s">
        <v>189</v>
      </c>
      <c r="BE256" s="169">
        <f t="shared" si="34"/>
        <v>0</v>
      </c>
      <c r="BF256" s="169">
        <f t="shared" si="35"/>
        <v>0</v>
      </c>
      <c r="BG256" s="169">
        <f t="shared" si="36"/>
        <v>0</v>
      </c>
      <c r="BH256" s="169">
        <f t="shared" si="37"/>
        <v>0</v>
      </c>
      <c r="BI256" s="169">
        <f t="shared" si="38"/>
        <v>0</v>
      </c>
      <c r="BJ256" s="17" t="s">
        <v>86</v>
      </c>
      <c r="BK256" s="169">
        <f t="shared" si="39"/>
        <v>0</v>
      </c>
      <c r="BL256" s="17" t="s">
        <v>214</v>
      </c>
      <c r="BM256" s="168" t="s">
        <v>2473</v>
      </c>
    </row>
    <row r="257" spans="1:65" s="2" customFormat="1" ht="24.2" customHeight="1">
      <c r="A257" s="32"/>
      <c r="B257" s="155"/>
      <c r="C257" s="170" t="s">
        <v>411</v>
      </c>
      <c r="D257" s="170" t="s">
        <v>226</v>
      </c>
      <c r="E257" s="171" t="s">
        <v>2474</v>
      </c>
      <c r="F257" s="172" t="s">
        <v>2475</v>
      </c>
      <c r="G257" s="173" t="s">
        <v>238</v>
      </c>
      <c r="H257" s="174">
        <v>2</v>
      </c>
      <c r="I257" s="175"/>
      <c r="J257" s="176">
        <f t="shared" si="30"/>
        <v>0</v>
      </c>
      <c r="K257" s="177"/>
      <c r="L257" s="178"/>
      <c r="M257" s="179" t="s">
        <v>1</v>
      </c>
      <c r="N257" s="180" t="s">
        <v>39</v>
      </c>
      <c r="O257" s="61"/>
      <c r="P257" s="166">
        <f t="shared" si="31"/>
        <v>0</v>
      </c>
      <c r="Q257" s="166">
        <v>3.6000000000000002E-4</v>
      </c>
      <c r="R257" s="166">
        <f t="shared" si="32"/>
        <v>7.2000000000000005E-4</v>
      </c>
      <c r="S257" s="166">
        <v>0</v>
      </c>
      <c r="T257" s="167">
        <f t="shared" si="33"/>
        <v>0</v>
      </c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R257" s="168" t="s">
        <v>247</v>
      </c>
      <c r="AT257" s="168" t="s">
        <v>226</v>
      </c>
      <c r="AU257" s="168" t="s">
        <v>86</v>
      </c>
      <c r="AY257" s="17" t="s">
        <v>189</v>
      </c>
      <c r="BE257" s="169">
        <f t="shared" si="34"/>
        <v>0</v>
      </c>
      <c r="BF257" s="169">
        <f t="shared" si="35"/>
        <v>0</v>
      </c>
      <c r="BG257" s="169">
        <f t="shared" si="36"/>
        <v>0</v>
      </c>
      <c r="BH257" s="169">
        <f t="shared" si="37"/>
        <v>0</v>
      </c>
      <c r="BI257" s="169">
        <f t="shared" si="38"/>
        <v>0</v>
      </c>
      <c r="BJ257" s="17" t="s">
        <v>86</v>
      </c>
      <c r="BK257" s="169">
        <f t="shared" si="39"/>
        <v>0</v>
      </c>
      <c r="BL257" s="17" t="s">
        <v>214</v>
      </c>
      <c r="BM257" s="168" t="s">
        <v>2476</v>
      </c>
    </row>
    <row r="258" spans="1:65" s="2" customFormat="1" ht="24.2" customHeight="1">
      <c r="A258" s="32"/>
      <c r="B258" s="155"/>
      <c r="C258" s="156" t="s">
        <v>2477</v>
      </c>
      <c r="D258" s="156" t="s">
        <v>191</v>
      </c>
      <c r="E258" s="157" t="s">
        <v>2478</v>
      </c>
      <c r="F258" s="158" t="s">
        <v>2479</v>
      </c>
      <c r="G258" s="159" t="s">
        <v>511</v>
      </c>
      <c r="H258" s="186"/>
      <c r="I258" s="161"/>
      <c r="J258" s="162">
        <f t="shared" si="30"/>
        <v>0</v>
      </c>
      <c r="K258" s="163"/>
      <c r="L258" s="33"/>
      <c r="M258" s="164" t="s">
        <v>1</v>
      </c>
      <c r="N258" s="165" t="s">
        <v>39</v>
      </c>
      <c r="O258" s="61"/>
      <c r="P258" s="166">
        <f t="shared" si="31"/>
        <v>0</v>
      </c>
      <c r="Q258" s="166">
        <v>0</v>
      </c>
      <c r="R258" s="166">
        <f t="shared" si="32"/>
        <v>0</v>
      </c>
      <c r="S258" s="166">
        <v>0</v>
      </c>
      <c r="T258" s="167">
        <f t="shared" si="33"/>
        <v>0</v>
      </c>
      <c r="U258" s="32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R258" s="168" t="s">
        <v>214</v>
      </c>
      <c r="AT258" s="168" t="s">
        <v>191</v>
      </c>
      <c r="AU258" s="168" t="s">
        <v>86</v>
      </c>
      <c r="AY258" s="17" t="s">
        <v>189</v>
      </c>
      <c r="BE258" s="169">
        <f t="shared" si="34"/>
        <v>0</v>
      </c>
      <c r="BF258" s="169">
        <f t="shared" si="35"/>
        <v>0</v>
      </c>
      <c r="BG258" s="169">
        <f t="shared" si="36"/>
        <v>0</v>
      </c>
      <c r="BH258" s="169">
        <f t="shared" si="37"/>
        <v>0</v>
      </c>
      <c r="BI258" s="169">
        <f t="shared" si="38"/>
        <v>0</v>
      </c>
      <c r="BJ258" s="17" t="s">
        <v>86</v>
      </c>
      <c r="BK258" s="169">
        <f t="shared" si="39"/>
        <v>0</v>
      </c>
      <c r="BL258" s="17" t="s">
        <v>214</v>
      </c>
      <c r="BM258" s="168" t="s">
        <v>2480</v>
      </c>
    </row>
    <row r="259" spans="1:65" s="2" customFormat="1" ht="33" customHeight="1">
      <c r="A259" s="32"/>
      <c r="B259" s="155"/>
      <c r="C259" s="156" t="s">
        <v>415</v>
      </c>
      <c r="D259" s="156" t="s">
        <v>191</v>
      </c>
      <c r="E259" s="157" t="s">
        <v>2481</v>
      </c>
      <c r="F259" s="158" t="s">
        <v>2482</v>
      </c>
      <c r="G259" s="159" t="s">
        <v>511</v>
      </c>
      <c r="H259" s="186"/>
      <c r="I259" s="161"/>
      <c r="J259" s="162">
        <f t="shared" si="30"/>
        <v>0</v>
      </c>
      <c r="K259" s="163"/>
      <c r="L259" s="33"/>
      <c r="M259" s="164" t="s">
        <v>1</v>
      </c>
      <c r="N259" s="165" t="s">
        <v>39</v>
      </c>
      <c r="O259" s="61"/>
      <c r="P259" s="166">
        <f t="shared" si="31"/>
        <v>0</v>
      </c>
      <c r="Q259" s="166">
        <v>0</v>
      </c>
      <c r="R259" s="166">
        <f t="shared" si="32"/>
        <v>0</v>
      </c>
      <c r="S259" s="166">
        <v>0</v>
      </c>
      <c r="T259" s="167">
        <f t="shared" si="33"/>
        <v>0</v>
      </c>
      <c r="U259" s="32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R259" s="168" t="s">
        <v>214</v>
      </c>
      <c r="AT259" s="168" t="s">
        <v>191</v>
      </c>
      <c r="AU259" s="168" t="s">
        <v>86</v>
      </c>
      <c r="AY259" s="17" t="s">
        <v>189</v>
      </c>
      <c r="BE259" s="169">
        <f t="shared" si="34"/>
        <v>0</v>
      </c>
      <c r="BF259" s="169">
        <f t="shared" si="35"/>
        <v>0</v>
      </c>
      <c r="BG259" s="169">
        <f t="shared" si="36"/>
        <v>0</v>
      </c>
      <c r="BH259" s="169">
        <f t="shared" si="37"/>
        <v>0</v>
      </c>
      <c r="BI259" s="169">
        <f t="shared" si="38"/>
        <v>0</v>
      </c>
      <c r="BJ259" s="17" t="s">
        <v>86</v>
      </c>
      <c r="BK259" s="169">
        <f t="shared" si="39"/>
        <v>0</v>
      </c>
      <c r="BL259" s="17" t="s">
        <v>214</v>
      </c>
      <c r="BM259" s="168" t="s">
        <v>2483</v>
      </c>
    </row>
    <row r="260" spans="1:65" s="2" customFormat="1" ht="24.2" customHeight="1">
      <c r="A260" s="32"/>
      <c r="B260" s="155"/>
      <c r="C260" s="156" t="s">
        <v>2484</v>
      </c>
      <c r="D260" s="156" t="s">
        <v>191</v>
      </c>
      <c r="E260" s="157" t="s">
        <v>2485</v>
      </c>
      <c r="F260" s="158" t="s">
        <v>2486</v>
      </c>
      <c r="G260" s="159" t="s">
        <v>511</v>
      </c>
      <c r="H260" s="186"/>
      <c r="I260" s="161"/>
      <c r="J260" s="162">
        <f t="shared" si="30"/>
        <v>0</v>
      </c>
      <c r="K260" s="163"/>
      <c r="L260" s="33"/>
      <c r="M260" s="164" t="s">
        <v>1</v>
      </c>
      <c r="N260" s="165" t="s">
        <v>39</v>
      </c>
      <c r="O260" s="61"/>
      <c r="P260" s="166">
        <f t="shared" si="31"/>
        <v>0</v>
      </c>
      <c r="Q260" s="166">
        <v>0</v>
      </c>
      <c r="R260" s="166">
        <f t="shared" si="32"/>
        <v>0</v>
      </c>
      <c r="S260" s="166">
        <v>0</v>
      </c>
      <c r="T260" s="167">
        <f t="shared" si="33"/>
        <v>0</v>
      </c>
      <c r="U260" s="32"/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  <c r="AR260" s="168" t="s">
        <v>214</v>
      </c>
      <c r="AT260" s="168" t="s">
        <v>191</v>
      </c>
      <c r="AU260" s="168" t="s">
        <v>86</v>
      </c>
      <c r="AY260" s="17" t="s">
        <v>189</v>
      </c>
      <c r="BE260" s="169">
        <f t="shared" si="34"/>
        <v>0</v>
      </c>
      <c r="BF260" s="169">
        <f t="shared" si="35"/>
        <v>0</v>
      </c>
      <c r="BG260" s="169">
        <f t="shared" si="36"/>
        <v>0</v>
      </c>
      <c r="BH260" s="169">
        <f t="shared" si="37"/>
        <v>0</v>
      </c>
      <c r="BI260" s="169">
        <f t="shared" si="38"/>
        <v>0</v>
      </c>
      <c r="BJ260" s="17" t="s">
        <v>86</v>
      </c>
      <c r="BK260" s="169">
        <f t="shared" si="39"/>
        <v>0</v>
      </c>
      <c r="BL260" s="17" t="s">
        <v>214</v>
      </c>
      <c r="BM260" s="168" t="s">
        <v>2487</v>
      </c>
    </row>
    <row r="261" spans="1:65" s="12" customFormat="1" ht="25.9" customHeight="1">
      <c r="B261" s="142"/>
      <c r="D261" s="143" t="s">
        <v>72</v>
      </c>
      <c r="E261" s="144" t="s">
        <v>226</v>
      </c>
      <c r="F261" s="144" t="s">
        <v>433</v>
      </c>
      <c r="I261" s="145"/>
      <c r="J261" s="146">
        <f>BK261</f>
        <v>0</v>
      </c>
      <c r="L261" s="142"/>
      <c r="M261" s="147"/>
      <c r="N261" s="148"/>
      <c r="O261" s="148"/>
      <c r="P261" s="149">
        <f>P262</f>
        <v>0</v>
      </c>
      <c r="Q261" s="148"/>
      <c r="R261" s="149">
        <f>R262</f>
        <v>0</v>
      </c>
      <c r="S261" s="148"/>
      <c r="T261" s="150">
        <f>T262</f>
        <v>0</v>
      </c>
      <c r="AR261" s="143" t="s">
        <v>103</v>
      </c>
      <c r="AT261" s="151" t="s">
        <v>72</v>
      </c>
      <c r="AU261" s="151" t="s">
        <v>73</v>
      </c>
      <c r="AY261" s="143" t="s">
        <v>189</v>
      </c>
      <c r="BK261" s="152">
        <f>BK262</f>
        <v>0</v>
      </c>
    </row>
    <row r="262" spans="1:65" s="12" customFormat="1" ht="22.9" customHeight="1">
      <c r="B262" s="142"/>
      <c r="D262" s="143" t="s">
        <v>72</v>
      </c>
      <c r="E262" s="153" t="s">
        <v>434</v>
      </c>
      <c r="F262" s="153" t="s">
        <v>435</v>
      </c>
      <c r="I262" s="145"/>
      <c r="J262" s="154">
        <f>BK262</f>
        <v>0</v>
      </c>
      <c r="L262" s="142"/>
      <c r="M262" s="147"/>
      <c r="N262" s="148"/>
      <c r="O262" s="148"/>
      <c r="P262" s="149">
        <f>SUM(P263:P265)</f>
        <v>0</v>
      </c>
      <c r="Q262" s="148"/>
      <c r="R262" s="149">
        <f>SUM(R263:R265)</f>
        <v>0</v>
      </c>
      <c r="S262" s="148"/>
      <c r="T262" s="150">
        <f>SUM(T263:T265)</f>
        <v>0</v>
      </c>
      <c r="AR262" s="143" t="s">
        <v>103</v>
      </c>
      <c r="AT262" s="151" t="s">
        <v>72</v>
      </c>
      <c r="AU262" s="151" t="s">
        <v>80</v>
      </c>
      <c r="AY262" s="143" t="s">
        <v>189</v>
      </c>
      <c r="BK262" s="152">
        <f>SUM(BK263:BK265)</f>
        <v>0</v>
      </c>
    </row>
    <row r="263" spans="1:65" s="2" customFormat="1" ht="16.5" customHeight="1">
      <c r="A263" s="32"/>
      <c r="B263" s="155"/>
      <c r="C263" s="156" t="s">
        <v>418</v>
      </c>
      <c r="D263" s="156" t="s">
        <v>191</v>
      </c>
      <c r="E263" s="157" t="s">
        <v>2488</v>
      </c>
      <c r="F263" s="158" t="s">
        <v>2489</v>
      </c>
      <c r="G263" s="159" t="s">
        <v>238</v>
      </c>
      <c r="H263" s="160">
        <v>2</v>
      </c>
      <c r="I263" s="161"/>
      <c r="J263" s="162">
        <f>ROUND(I263*H263,2)</f>
        <v>0</v>
      </c>
      <c r="K263" s="163"/>
      <c r="L263" s="33"/>
      <c r="M263" s="164" t="s">
        <v>1</v>
      </c>
      <c r="N263" s="165" t="s">
        <v>39</v>
      </c>
      <c r="O263" s="61"/>
      <c r="P263" s="166">
        <f>O263*H263</f>
        <v>0</v>
      </c>
      <c r="Q263" s="166">
        <v>0</v>
      </c>
      <c r="R263" s="166">
        <f>Q263*H263</f>
        <v>0</v>
      </c>
      <c r="S263" s="166">
        <v>0</v>
      </c>
      <c r="T263" s="167">
        <f>S263*H263</f>
        <v>0</v>
      </c>
      <c r="U263" s="32"/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  <c r="AR263" s="168" t="s">
        <v>303</v>
      </c>
      <c r="AT263" s="168" t="s">
        <v>191</v>
      </c>
      <c r="AU263" s="168" t="s">
        <v>86</v>
      </c>
      <c r="AY263" s="17" t="s">
        <v>189</v>
      </c>
      <c r="BE263" s="169">
        <f>IF(N263="základná",J263,0)</f>
        <v>0</v>
      </c>
      <c r="BF263" s="169">
        <f>IF(N263="znížená",J263,0)</f>
        <v>0</v>
      </c>
      <c r="BG263" s="169">
        <f>IF(N263="zákl. prenesená",J263,0)</f>
        <v>0</v>
      </c>
      <c r="BH263" s="169">
        <f>IF(N263="zníž. prenesená",J263,0)</f>
        <v>0</v>
      </c>
      <c r="BI263" s="169">
        <f>IF(N263="nulová",J263,0)</f>
        <v>0</v>
      </c>
      <c r="BJ263" s="17" t="s">
        <v>86</v>
      </c>
      <c r="BK263" s="169">
        <f>ROUND(I263*H263,2)</f>
        <v>0</v>
      </c>
      <c r="BL263" s="17" t="s">
        <v>303</v>
      </c>
      <c r="BM263" s="168" t="s">
        <v>2490</v>
      </c>
    </row>
    <row r="264" spans="1:65" s="2" customFormat="1" ht="33" customHeight="1">
      <c r="A264" s="32"/>
      <c r="B264" s="155"/>
      <c r="C264" s="170" t="s">
        <v>2491</v>
      </c>
      <c r="D264" s="170" t="s">
        <v>226</v>
      </c>
      <c r="E264" s="171" t="s">
        <v>2492</v>
      </c>
      <c r="F264" s="172" t="s">
        <v>2493</v>
      </c>
      <c r="G264" s="173" t="s">
        <v>238</v>
      </c>
      <c r="H264" s="174">
        <v>2</v>
      </c>
      <c r="I264" s="175"/>
      <c r="J264" s="176">
        <f>ROUND(I264*H264,2)</f>
        <v>0</v>
      </c>
      <c r="K264" s="177"/>
      <c r="L264" s="178"/>
      <c r="M264" s="179" t="s">
        <v>1</v>
      </c>
      <c r="N264" s="180" t="s">
        <v>39</v>
      </c>
      <c r="O264" s="61"/>
      <c r="P264" s="166">
        <f>O264*H264</f>
        <v>0</v>
      </c>
      <c r="Q264" s="166">
        <v>0</v>
      </c>
      <c r="R264" s="166">
        <f>Q264*H264</f>
        <v>0</v>
      </c>
      <c r="S264" s="166">
        <v>0</v>
      </c>
      <c r="T264" s="167">
        <f>S264*H264</f>
        <v>0</v>
      </c>
      <c r="U264" s="32"/>
      <c r="V264" s="32"/>
      <c r="W264" s="32"/>
      <c r="X264" s="32"/>
      <c r="Y264" s="32"/>
      <c r="Z264" s="32"/>
      <c r="AA264" s="32"/>
      <c r="AB264" s="32"/>
      <c r="AC264" s="32"/>
      <c r="AD264" s="32"/>
      <c r="AE264" s="32"/>
      <c r="AR264" s="168" t="s">
        <v>442</v>
      </c>
      <c r="AT264" s="168" t="s">
        <v>226</v>
      </c>
      <c r="AU264" s="168" t="s">
        <v>86</v>
      </c>
      <c r="AY264" s="17" t="s">
        <v>189</v>
      </c>
      <c r="BE264" s="169">
        <f>IF(N264="základná",J264,0)</f>
        <v>0</v>
      </c>
      <c r="BF264" s="169">
        <f>IF(N264="znížená",J264,0)</f>
        <v>0</v>
      </c>
      <c r="BG264" s="169">
        <f>IF(N264="zákl. prenesená",J264,0)</f>
        <v>0</v>
      </c>
      <c r="BH264" s="169">
        <f>IF(N264="zníž. prenesená",J264,0)</f>
        <v>0</v>
      </c>
      <c r="BI264" s="169">
        <f>IF(N264="nulová",J264,0)</f>
        <v>0</v>
      </c>
      <c r="BJ264" s="17" t="s">
        <v>86</v>
      </c>
      <c r="BK264" s="169">
        <f>ROUND(I264*H264,2)</f>
        <v>0</v>
      </c>
      <c r="BL264" s="17" t="s">
        <v>303</v>
      </c>
      <c r="BM264" s="168" t="s">
        <v>2494</v>
      </c>
    </row>
    <row r="265" spans="1:65" s="2" customFormat="1" ht="33" customHeight="1">
      <c r="A265" s="32"/>
      <c r="B265" s="155"/>
      <c r="C265" s="170" t="s">
        <v>422</v>
      </c>
      <c r="D265" s="170" t="s">
        <v>226</v>
      </c>
      <c r="E265" s="171" t="s">
        <v>2495</v>
      </c>
      <c r="F265" s="172" t="s">
        <v>2496</v>
      </c>
      <c r="G265" s="173" t="s">
        <v>238</v>
      </c>
      <c r="H265" s="174">
        <v>3</v>
      </c>
      <c r="I265" s="175"/>
      <c r="J265" s="176">
        <f>ROUND(I265*H265,2)</f>
        <v>0</v>
      </c>
      <c r="K265" s="177"/>
      <c r="L265" s="178"/>
      <c r="M265" s="179" t="s">
        <v>1</v>
      </c>
      <c r="N265" s="180" t="s">
        <v>39</v>
      </c>
      <c r="O265" s="61"/>
      <c r="P265" s="166">
        <f>O265*H265</f>
        <v>0</v>
      </c>
      <c r="Q265" s="166">
        <v>0</v>
      </c>
      <c r="R265" s="166">
        <f>Q265*H265</f>
        <v>0</v>
      </c>
      <c r="S265" s="166">
        <v>0</v>
      </c>
      <c r="T265" s="167">
        <f>S265*H265</f>
        <v>0</v>
      </c>
      <c r="U265" s="32"/>
      <c r="V265" s="32"/>
      <c r="W265" s="32"/>
      <c r="X265" s="32"/>
      <c r="Y265" s="32"/>
      <c r="Z265" s="32"/>
      <c r="AA265" s="32"/>
      <c r="AB265" s="32"/>
      <c r="AC265" s="32"/>
      <c r="AD265" s="32"/>
      <c r="AE265" s="32"/>
      <c r="AR265" s="168" t="s">
        <v>442</v>
      </c>
      <c r="AT265" s="168" t="s">
        <v>226</v>
      </c>
      <c r="AU265" s="168" t="s">
        <v>86</v>
      </c>
      <c r="AY265" s="17" t="s">
        <v>189</v>
      </c>
      <c r="BE265" s="169">
        <f>IF(N265="základná",J265,0)</f>
        <v>0</v>
      </c>
      <c r="BF265" s="169">
        <f>IF(N265="znížená",J265,0)</f>
        <v>0</v>
      </c>
      <c r="BG265" s="169">
        <f>IF(N265="zákl. prenesená",J265,0)</f>
        <v>0</v>
      </c>
      <c r="BH265" s="169">
        <f>IF(N265="zníž. prenesená",J265,0)</f>
        <v>0</v>
      </c>
      <c r="BI265" s="169">
        <f>IF(N265="nulová",J265,0)</f>
        <v>0</v>
      </c>
      <c r="BJ265" s="17" t="s">
        <v>86</v>
      </c>
      <c r="BK265" s="169">
        <f>ROUND(I265*H265,2)</f>
        <v>0</v>
      </c>
      <c r="BL265" s="17" t="s">
        <v>303</v>
      </c>
      <c r="BM265" s="168" t="s">
        <v>2497</v>
      </c>
    </row>
    <row r="266" spans="1:65" s="12" customFormat="1" ht="25.9" customHeight="1">
      <c r="B266" s="142"/>
      <c r="D266" s="143" t="s">
        <v>72</v>
      </c>
      <c r="E266" s="144" t="s">
        <v>458</v>
      </c>
      <c r="F266" s="144" t="s">
        <v>459</v>
      </c>
      <c r="I266" s="145"/>
      <c r="J266" s="146">
        <f>BK266</f>
        <v>0</v>
      </c>
      <c r="L266" s="142"/>
      <c r="M266" s="147"/>
      <c r="N266" s="148"/>
      <c r="O266" s="148"/>
      <c r="P266" s="149">
        <f>SUM(P267:P268)</f>
        <v>0</v>
      </c>
      <c r="Q266" s="148"/>
      <c r="R266" s="149">
        <f>SUM(R267:R268)</f>
        <v>0</v>
      </c>
      <c r="S266" s="148"/>
      <c r="T266" s="150">
        <f>SUM(T267:T268)</f>
        <v>0</v>
      </c>
      <c r="AR266" s="143" t="s">
        <v>130</v>
      </c>
      <c r="AT266" s="151" t="s">
        <v>72</v>
      </c>
      <c r="AU266" s="151" t="s">
        <v>73</v>
      </c>
      <c r="AY266" s="143" t="s">
        <v>189</v>
      </c>
      <c r="BK266" s="152">
        <f>SUM(BK267:BK268)</f>
        <v>0</v>
      </c>
    </row>
    <row r="267" spans="1:65" s="2" customFormat="1" ht="33" customHeight="1">
      <c r="A267" s="32"/>
      <c r="B267" s="155"/>
      <c r="C267" s="156" t="s">
        <v>2498</v>
      </c>
      <c r="D267" s="156" t="s">
        <v>191</v>
      </c>
      <c r="E267" s="157" t="s">
        <v>2499</v>
      </c>
      <c r="F267" s="158" t="s">
        <v>2500</v>
      </c>
      <c r="G267" s="159" t="s">
        <v>463</v>
      </c>
      <c r="H267" s="160">
        <v>112</v>
      </c>
      <c r="I267" s="161"/>
      <c r="J267" s="162">
        <f>ROUND(I267*H267,2)</f>
        <v>0</v>
      </c>
      <c r="K267" s="163"/>
      <c r="L267" s="33"/>
      <c r="M267" s="164" t="s">
        <v>1</v>
      </c>
      <c r="N267" s="165" t="s">
        <v>39</v>
      </c>
      <c r="O267" s="61"/>
      <c r="P267" s="166">
        <f>O267*H267</f>
        <v>0</v>
      </c>
      <c r="Q267" s="166">
        <v>0</v>
      </c>
      <c r="R267" s="166">
        <f>Q267*H267</f>
        <v>0</v>
      </c>
      <c r="S267" s="166">
        <v>0</v>
      </c>
      <c r="T267" s="167">
        <f>S267*H267</f>
        <v>0</v>
      </c>
      <c r="U267" s="32"/>
      <c r="V267" s="32"/>
      <c r="W267" s="32"/>
      <c r="X267" s="32"/>
      <c r="Y267" s="32"/>
      <c r="Z267" s="32"/>
      <c r="AA267" s="32"/>
      <c r="AB267" s="32"/>
      <c r="AC267" s="32"/>
      <c r="AD267" s="32"/>
      <c r="AE267" s="32"/>
      <c r="AR267" s="168" t="s">
        <v>464</v>
      </c>
      <c r="AT267" s="168" t="s">
        <v>191</v>
      </c>
      <c r="AU267" s="168" t="s">
        <v>80</v>
      </c>
      <c r="AY267" s="17" t="s">
        <v>189</v>
      </c>
      <c r="BE267" s="169">
        <f>IF(N267="základná",J267,0)</f>
        <v>0</v>
      </c>
      <c r="BF267" s="169">
        <f>IF(N267="znížená",J267,0)</f>
        <v>0</v>
      </c>
      <c r="BG267" s="169">
        <f>IF(N267="zákl. prenesená",J267,0)</f>
        <v>0</v>
      </c>
      <c r="BH267" s="169">
        <f>IF(N267="zníž. prenesená",J267,0)</f>
        <v>0</v>
      </c>
      <c r="BI267" s="169">
        <f>IF(N267="nulová",J267,0)</f>
        <v>0</v>
      </c>
      <c r="BJ267" s="17" t="s">
        <v>86</v>
      </c>
      <c r="BK267" s="169">
        <f>ROUND(I267*H267,2)</f>
        <v>0</v>
      </c>
      <c r="BL267" s="17" t="s">
        <v>464</v>
      </c>
      <c r="BM267" s="168" t="s">
        <v>2501</v>
      </c>
    </row>
    <row r="268" spans="1:65" s="2" customFormat="1" ht="37.9" customHeight="1">
      <c r="A268" s="32"/>
      <c r="B268" s="155"/>
      <c r="C268" s="156" t="s">
        <v>425</v>
      </c>
      <c r="D268" s="156" t="s">
        <v>191</v>
      </c>
      <c r="E268" s="157" t="s">
        <v>663</v>
      </c>
      <c r="F268" s="158" t="s">
        <v>664</v>
      </c>
      <c r="G268" s="159" t="s">
        <v>463</v>
      </c>
      <c r="H268" s="160">
        <v>32</v>
      </c>
      <c r="I268" s="161"/>
      <c r="J268" s="162">
        <f>ROUND(I268*H268,2)</f>
        <v>0</v>
      </c>
      <c r="K268" s="163"/>
      <c r="L268" s="33"/>
      <c r="M268" s="181" t="s">
        <v>1</v>
      </c>
      <c r="N268" s="182" t="s">
        <v>39</v>
      </c>
      <c r="O268" s="183"/>
      <c r="P268" s="184">
        <f>O268*H268</f>
        <v>0</v>
      </c>
      <c r="Q268" s="184">
        <v>0</v>
      </c>
      <c r="R268" s="184">
        <f>Q268*H268</f>
        <v>0</v>
      </c>
      <c r="S268" s="184">
        <v>0</v>
      </c>
      <c r="T268" s="185">
        <f>S268*H268</f>
        <v>0</v>
      </c>
      <c r="U268" s="32"/>
      <c r="V268" s="32"/>
      <c r="W268" s="32"/>
      <c r="X268" s="32"/>
      <c r="Y268" s="32"/>
      <c r="Z268" s="32"/>
      <c r="AA268" s="32"/>
      <c r="AB268" s="32"/>
      <c r="AC268" s="32"/>
      <c r="AD268" s="32"/>
      <c r="AE268" s="32"/>
      <c r="AR268" s="168" t="s">
        <v>464</v>
      </c>
      <c r="AT268" s="168" t="s">
        <v>191</v>
      </c>
      <c r="AU268" s="168" t="s">
        <v>80</v>
      </c>
      <c r="AY268" s="17" t="s">
        <v>189</v>
      </c>
      <c r="BE268" s="169">
        <f>IF(N268="základná",J268,0)</f>
        <v>0</v>
      </c>
      <c r="BF268" s="169">
        <f>IF(N268="znížená",J268,0)</f>
        <v>0</v>
      </c>
      <c r="BG268" s="169">
        <f>IF(N268="zákl. prenesená",J268,0)</f>
        <v>0</v>
      </c>
      <c r="BH268" s="169">
        <f>IF(N268="zníž. prenesená",J268,0)</f>
        <v>0</v>
      </c>
      <c r="BI268" s="169">
        <f>IF(N268="nulová",J268,0)</f>
        <v>0</v>
      </c>
      <c r="BJ268" s="17" t="s">
        <v>86</v>
      </c>
      <c r="BK268" s="169">
        <f>ROUND(I268*H268,2)</f>
        <v>0</v>
      </c>
      <c r="BL268" s="17" t="s">
        <v>464</v>
      </c>
      <c r="BM268" s="168" t="s">
        <v>442</v>
      </c>
    </row>
    <row r="269" spans="1:65" s="2" customFormat="1" ht="6.95" customHeight="1">
      <c r="A269" s="32"/>
      <c r="B269" s="50"/>
      <c r="C269" s="51"/>
      <c r="D269" s="51"/>
      <c r="E269" s="51"/>
      <c r="F269" s="51"/>
      <c r="G269" s="51"/>
      <c r="H269" s="51"/>
      <c r="I269" s="51"/>
      <c r="J269" s="51"/>
      <c r="K269" s="51"/>
      <c r="L269" s="33"/>
      <c r="M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  <c r="AA269" s="32"/>
      <c r="AB269" s="32"/>
      <c r="AC269" s="32"/>
      <c r="AD269" s="32"/>
      <c r="AE269" s="32"/>
    </row>
  </sheetData>
  <autoFilter ref="C129:K268" xr:uid="{00000000-0009-0000-0000-00000C000000}"/>
  <mergeCells count="12">
    <mergeCell ref="E122:H122"/>
    <mergeCell ref="L2:V2"/>
    <mergeCell ref="E85:H85"/>
    <mergeCell ref="E87:H87"/>
    <mergeCell ref="E89:H89"/>
    <mergeCell ref="E118:H118"/>
    <mergeCell ref="E120:H12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BM228"/>
  <sheetViews>
    <sheetView showGridLines="0" workbookViewId="0">
      <selection activeCell="F131" sqref="F131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65" t="s">
        <v>5</v>
      </c>
      <c r="M2" s="247"/>
      <c r="N2" s="247"/>
      <c r="O2" s="247"/>
      <c r="P2" s="247"/>
      <c r="Q2" s="247"/>
      <c r="R2" s="247"/>
      <c r="S2" s="247"/>
      <c r="T2" s="247"/>
      <c r="U2" s="247"/>
      <c r="V2" s="247"/>
      <c r="AT2" s="17" t="s">
        <v>126</v>
      </c>
    </row>
    <row r="3" spans="1:46" s="1" customFormat="1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73</v>
      </c>
    </row>
    <row r="4" spans="1:46" s="1" customFormat="1" ht="24.95" hidden="1" customHeight="1">
      <c r="B4" s="20"/>
      <c r="D4" s="21" t="s">
        <v>154</v>
      </c>
      <c r="L4" s="20"/>
      <c r="M4" s="101" t="s">
        <v>9</v>
      </c>
      <c r="AT4" s="17" t="s">
        <v>3</v>
      </c>
    </row>
    <row r="5" spans="1:46" s="1" customFormat="1" ht="6.95" hidden="1" customHeight="1">
      <c r="B5" s="20"/>
      <c r="L5" s="20"/>
    </row>
    <row r="6" spans="1:46" s="1" customFormat="1" ht="12" hidden="1" customHeight="1">
      <c r="B6" s="20"/>
      <c r="D6" s="27" t="s">
        <v>15</v>
      </c>
      <c r="L6" s="20"/>
    </row>
    <row r="7" spans="1:46" s="1" customFormat="1" ht="16.5" hidden="1" customHeight="1">
      <c r="B7" s="20"/>
      <c r="E7" s="266" t="str">
        <f>'Rekapitulácia stavby'!K6</f>
        <v>Prístavba materskej škôlky v meste Podolínec</v>
      </c>
      <c r="F7" s="267"/>
      <c r="G7" s="267"/>
      <c r="H7" s="267"/>
      <c r="L7" s="20"/>
    </row>
    <row r="8" spans="1:46" ht="12.75" hidden="1">
      <c r="B8" s="20"/>
      <c r="D8" s="27" t="s">
        <v>155</v>
      </c>
      <c r="L8" s="20"/>
    </row>
    <row r="9" spans="1:46" s="1" customFormat="1" ht="16.5" hidden="1" customHeight="1">
      <c r="B9" s="20"/>
      <c r="E9" s="266" t="s">
        <v>790</v>
      </c>
      <c r="F9" s="247"/>
      <c r="G9" s="247"/>
      <c r="H9" s="247"/>
      <c r="L9" s="20"/>
    </row>
    <row r="10" spans="1:46" s="1" customFormat="1" ht="12" hidden="1" customHeight="1">
      <c r="B10" s="20"/>
      <c r="D10" s="27" t="s">
        <v>157</v>
      </c>
      <c r="L10" s="20"/>
    </row>
    <row r="11" spans="1:46" s="2" customFormat="1" ht="16.5" hidden="1" customHeight="1">
      <c r="A11" s="32"/>
      <c r="B11" s="33"/>
      <c r="C11" s="32"/>
      <c r="D11" s="32"/>
      <c r="E11" s="270" t="s">
        <v>2502</v>
      </c>
      <c r="F11" s="268"/>
      <c r="G11" s="268"/>
      <c r="H11" s="268"/>
      <c r="I11" s="32"/>
      <c r="J11" s="32"/>
      <c r="K11" s="32"/>
      <c r="L11" s="45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hidden="1" customHeight="1">
      <c r="A12" s="32"/>
      <c r="B12" s="33"/>
      <c r="C12" s="32"/>
      <c r="D12" s="27" t="s">
        <v>792</v>
      </c>
      <c r="E12" s="32"/>
      <c r="F12" s="32"/>
      <c r="G12" s="32"/>
      <c r="H12" s="32"/>
      <c r="I12" s="32"/>
      <c r="J12" s="32"/>
      <c r="K12" s="32"/>
      <c r="L12" s="45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6.5" hidden="1" customHeight="1">
      <c r="A13" s="32"/>
      <c r="B13" s="33"/>
      <c r="C13" s="32"/>
      <c r="D13" s="32"/>
      <c r="E13" s="227" t="s">
        <v>2503</v>
      </c>
      <c r="F13" s="268"/>
      <c r="G13" s="268"/>
      <c r="H13" s="268"/>
      <c r="I13" s="32"/>
      <c r="J13" s="32"/>
      <c r="K13" s="32"/>
      <c r="L13" s="45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1.25" hidden="1">
      <c r="A14" s="32"/>
      <c r="B14" s="33"/>
      <c r="C14" s="32"/>
      <c r="D14" s="32"/>
      <c r="E14" s="32"/>
      <c r="F14" s="32"/>
      <c r="G14" s="32"/>
      <c r="H14" s="32"/>
      <c r="I14" s="32"/>
      <c r="J14" s="32"/>
      <c r="K14" s="32"/>
      <c r="L14" s="45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2" hidden="1" customHeight="1">
      <c r="A15" s="32"/>
      <c r="B15" s="33"/>
      <c r="C15" s="32"/>
      <c r="D15" s="27" t="s">
        <v>17</v>
      </c>
      <c r="E15" s="32"/>
      <c r="F15" s="25" t="s">
        <v>1</v>
      </c>
      <c r="G15" s="32"/>
      <c r="H15" s="32"/>
      <c r="I15" s="27" t="s">
        <v>18</v>
      </c>
      <c r="J15" s="25" t="s">
        <v>1</v>
      </c>
      <c r="K15" s="32"/>
      <c r="L15" s="45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hidden="1" customHeight="1">
      <c r="A16" s="32"/>
      <c r="B16" s="33"/>
      <c r="C16" s="32"/>
      <c r="D16" s="27" t="s">
        <v>19</v>
      </c>
      <c r="E16" s="32"/>
      <c r="F16" s="25" t="s">
        <v>20</v>
      </c>
      <c r="G16" s="32"/>
      <c r="H16" s="32"/>
      <c r="I16" s="27" t="s">
        <v>21</v>
      </c>
      <c r="J16" s="58" t="str">
        <f>'Rekapitulácia stavby'!AN8</f>
        <v>05_2022</v>
      </c>
      <c r="K16" s="32"/>
      <c r="L16" s="45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0.9" hidden="1" customHeight="1">
      <c r="A17" s="32"/>
      <c r="B17" s="33"/>
      <c r="C17" s="32"/>
      <c r="D17" s="32"/>
      <c r="E17" s="32"/>
      <c r="F17" s="32"/>
      <c r="G17" s="32"/>
      <c r="H17" s="32"/>
      <c r="I17" s="32"/>
      <c r="J17" s="32"/>
      <c r="K17" s="32"/>
      <c r="L17" s="45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2" hidden="1" customHeight="1">
      <c r="A18" s="32"/>
      <c r="B18" s="33"/>
      <c r="C18" s="32"/>
      <c r="D18" s="27" t="s">
        <v>22</v>
      </c>
      <c r="E18" s="32"/>
      <c r="F18" s="32"/>
      <c r="G18" s="32"/>
      <c r="H18" s="32"/>
      <c r="I18" s="27" t="s">
        <v>23</v>
      </c>
      <c r="J18" s="25" t="s">
        <v>1</v>
      </c>
      <c r="K18" s="32"/>
      <c r="L18" s="45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8" hidden="1" customHeight="1">
      <c r="A19" s="32"/>
      <c r="B19" s="33"/>
      <c r="C19" s="32"/>
      <c r="D19" s="32"/>
      <c r="E19" s="25" t="s">
        <v>24</v>
      </c>
      <c r="F19" s="32"/>
      <c r="G19" s="32"/>
      <c r="H19" s="32"/>
      <c r="I19" s="27" t="s">
        <v>25</v>
      </c>
      <c r="J19" s="25" t="s">
        <v>1</v>
      </c>
      <c r="K19" s="32"/>
      <c r="L19" s="45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6.95" hidden="1" customHeight="1">
      <c r="A20" s="32"/>
      <c r="B20" s="33"/>
      <c r="C20" s="32"/>
      <c r="D20" s="32"/>
      <c r="E20" s="32"/>
      <c r="F20" s="32"/>
      <c r="G20" s="32"/>
      <c r="H20" s="32"/>
      <c r="I20" s="32"/>
      <c r="J20" s="32"/>
      <c r="K20" s="32"/>
      <c r="L20" s="45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2" hidden="1" customHeight="1">
      <c r="A21" s="32"/>
      <c r="B21" s="33"/>
      <c r="C21" s="32"/>
      <c r="D21" s="27" t="s">
        <v>26</v>
      </c>
      <c r="E21" s="32"/>
      <c r="F21" s="32"/>
      <c r="G21" s="32"/>
      <c r="H21" s="32"/>
      <c r="I21" s="27" t="s">
        <v>23</v>
      </c>
      <c r="J21" s="28">
        <f>'Rekapitulácia stavby'!AN13</f>
        <v>0</v>
      </c>
      <c r="K21" s="32"/>
      <c r="L21" s="45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8" hidden="1" customHeight="1">
      <c r="A22" s="32"/>
      <c r="B22" s="33"/>
      <c r="C22" s="32"/>
      <c r="D22" s="32"/>
      <c r="E22" s="269">
        <f>'Rekapitulácia stavby'!E14</f>
        <v>0</v>
      </c>
      <c r="F22" s="246"/>
      <c r="G22" s="246"/>
      <c r="H22" s="246"/>
      <c r="I22" s="27" t="s">
        <v>25</v>
      </c>
      <c r="J22" s="28">
        <f>'Rekapitulácia stavby'!AN14</f>
        <v>0</v>
      </c>
      <c r="K22" s="32"/>
      <c r="L22" s="45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6.95" hidden="1" customHeight="1">
      <c r="A23" s="32"/>
      <c r="B23" s="33"/>
      <c r="C23" s="32"/>
      <c r="D23" s="32"/>
      <c r="E23" s="32"/>
      <c r="F23" s="32"/>
      <c r="G23" s="32"/>
      <c r="H23" s="32"/>
      <c r="I23" s="32"/>
      <c r="J23" s="32"/>
      <c r="K23" s="32"/>
      <c r="L23" s="45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2" hidden="1" customHeight="1">
      <c r="A24" s="32"/>
      <c r="B24" s="33"/>
      <c r="C24" s="32"/>
      <c r="D24" s="27" t="s">
        <v>27</v>
      </c>
      <c r="E24" s="32"/>
      <c r="F24" s="32"/>
      <c r="G24" s="32"/>
      <c r="H24" s="32"/>
      <c r="I24" s="27" t="s">
        <v>23</v>
      </c>
      <c r="J24" s="25" t="s">
        <v>1</v>
      </c>
      <c r="K24" s="32"/>
      <c r="L24" s="45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8" hidden="1" customHeight="1">
      <c r="A25" s="32"/>
      <c r="B25" s="33"/>
      <c r="C25" s="32"/>
      <c r="D25" s="32"/>
      <c r="E25" s="25" t="s">
        <v>28</v>
      </c>
      <c r="F25" s="32"/>
      <c r="G25" s="32"/>
      <c r="H25" s="32"/>
      <c r="I25" s="27" t="s">
        <v>25</v>
      </c>
      <c r="J25" s="25" t="s">
        <v>1</v>
      </c>
      <c r="K25" s="32"/>
      <c r="L25" s="45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6.95" hidden="1" customHeight="1">
      <c r="A26" s="32"/>
      <c r="B26" s="33"/>
      <c r="C26" s="32"/>
      <c r="D26" s="32"/>
      <c r="E26" s="32"/>
      <c r="F26" s="32"/>
      <c r="G26" s="32"/>
      <c r="H26" s="32"/>
      <c r="I26" s="32"/>
      <c r="J26" s="32"/>
      <c r="K26" s="32"/>
      <c r="L26" s="45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12" hidden="1" customHeight="1">
      <c r="A27" s="32"/>
      <c r="B27" s="33"/>
      <c r="C27" s="32"/>
      <c r="D27" s="27" t="s">
        <v>30</v>
      </c>
      <c r="E27" s="32"/>
      <c r="F27" s="32"/>
      <c r="G27" s="32"/>
      <c r="H27" s="32"/>
      <c r="I27" s="27" t="s">
        <v>23</v>
      </c>
      <c r="J27" s="25" t="str">
        <f>IF('Rekapitulácia stavby'!AN19="","",'Rekapitulácia stavby'!AN19)</f>
        <v/>
      </c>
      <c r="K27" s="32"/>
      <c r="L27" s="45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8" hidden="1" customHeight="1">
      <c r="A28" s="32"/>
      <c r="B28" s="33"/>
      <c r="C28" s="32"/>
      <c r="D28" s="32"/>
      <c r="E28" s="25" t="str">
        <f>IF('Rekapitulácia stavby'!E20="","",'Rekapitulácia stavby'!E20)</f>
        <v xml:space="preserve"> </v>
      </c>
      <c r="F28" s="32"/>
      <c r="G28" s="32"/>
      <c r="H28" s="32"/>
      <c r="I28" s="27" t="s">
        <v>25</v>
      </c>
      <c r="J28" s="25" t="str">
        <f>IF('Rekapitulácia stavby'!AN20="","",'Rekapitulácia stavby'!AN20)</f>
        <v/>
      </c>
      <c r="K28" s="32"/>
      <c r="L28" s="45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hidden="1" customHeight="1">
      <c r="A29" s="32"/>
      <c r="B29" s="33"/>
      <c r="C29" s="32"/>
      <c r="D29" s="32"/>
      <c r="E29" s="32"/>
      <c r="F29" s="32"/>
      <c r="G29" s="32"/>
      <c r="H29" s="32"/>
      <c r="I29" s="32"/>
      <c r="J29" s="32"/>
      <c r="K29" s="32"/>
      <c r="L29" s="45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12" hidden="1" customHeight="1">
      <c r="A30" s="32"/>
      <c r="B30" s="33"/>
      <c r="C30" s="32"/>
      <c r="D30" s="27" t="s">
        <v>32</v>
      </c>
      <c r="E30" s="32"/>
      <c r="F30" s="32"/>
      <c r="G30" s="32"/>
      <c r="H30" s="32"/>
      <c r="I30" s="32"/>
      <c r="J30" s="32"/>
      <c r="K30" s="32"/>
      <c r="L30" s="45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8" customFormat="1" ht="16.5" hidden="1" customHeight="1">
      <c r="A31" s="102"/>
      <c r="B31" s="103"/>
      <c r="C31" s="102"/>
      <c r="D31" s="102"/>
      <c r="E31" s="251" t="s">
        <v>1</v>
      </c>
      <c r="F31" s="251"/>
      <c r="G31" s="251"/>
      <c r="H31" s="251"/>
      <c r="I31" s="102"/>
      <c r="J31" s="102"/>
      <c r="K31" s="102"/>
      <c r="L31" s="104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</row>
    <row r="32" spans="1:31" s="2" customFormat="1" ht="6.95" hidden="1" customHeight="1">
      <c r="A32" s="32"/>
      <c r="B32" s="33"/>
      <c r="C32" s="32"/>
      <c r="D32" s="32"/>
      <c r="E32" s="32"/>
      <c r="F32" s="32"/>
      <c r="G32" s="32"/>
      <c r="H32" s="32"/>
      <c r="I32" s="32"/>
      <c r="J32" s="32"/>
      <c r="K32" s="32"/>
      <c r="L32" s="45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hidden="1" customHeight="1">
      <c r="A33" s="32"/>
      <c r="B33" s="33"/>
      <c r="C33" s="32"/>
      <c r="D33" s="69"/>
      <c r="E33" s="69"/>
      <c r="F33" s="69"/>
      <c r="G33" s="69"/>
      <c r="H33" s="69"/>
      <c r="I33" s="69"/>
      <c r="J33" s="69"/>
      <c r="K33" s="69"/>
      <c r="L33" s="45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25.35" hidden="1" customHeight="1">
      <c r="A34" s="32"/>
      <c r="B34" s="33"/>
      <c r="C34" s="32"/>
      <c r="D34" s="105" t="s">
        <v>33</v>
      </c>
      <c r="E34" s="32"/>
      <c r="F34" s="32"/>
      <c r="G34" s="32"/>
      <c r="H34" s="32"/>
      <c r="I34" s="32"/>
      <c r="J34" s="74">
        <f>ROUND(J134, 2)</f>
        <v>0</v>
      </c>
      <c r="K34" s="32"/>
      <c r="L34" s="45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6.95" hidden="1" customHeight="1">
      <c r="A35" s="32"/>
      <c r="B35" s="33"/>
      <c r="C35" s="32"/>
      <c r="D35" s="69"/>
      <c r="E35" s="69"/>
      <c r="F35" s="69"/>
      <c r="G35" s="69"/>
      <c r="H35" s="69"/>
      <c r="I35" s="69"/>
      <c r="J35" s="69"/>
      <c r="K35" s="69"/>
      <c r="L35" s="45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3"/>
      <c r="C36" s="32"/>
      <c r="D36" s="32"/>
      <c r="E36" s="32"/>
      <c r="F36" s="36" t="s">
        <v>35</v>
      </c>
      <c r="G36" s="32"/>
      <c r="H36" s="32"/>
      <c r="I36" s="36" t="s">
        <v>34</v>
      </c>
      <c r="J36" s="36" t="s">
        <v>36</v>
      </c>
      <c r="K36" s="32"/>
      <c r="L36" s="45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106" t="s">
        <v>37</v>
      </c>
      <c r="E37" s="38" t="s">
        <v>38</v>
      </c>
      <c r="F37" s="107">
        <f>ROUND((SUM(BE134:BE227)),  2)</f>
        <v>0</v>
      </c>
      <c r="G37" s="108"/>
      <c r="H37" s="108"/>
      <c r="I37" s="109">
        <v>0.2</v>
      </c>
      <c r="J37" s="107">
        <f>ROUND(((SUM(BE134:BE227))*I37),  2)</f>
        <v>0</v>
      </c>
      <c r="K37" s="32"/>
      <c r="L37" s="45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hidden="1" customHeight="1">
      <c r="A38" s="32"/>
      <c r="B38" s="33"/>
      <c r="C38" s="32"/>
      <c r="D38" s="32"/>
      <c r="E38" s="38" t="s">
        <v>39</v>
      </c>
      <c r="F38" s="107">
        <f>ROUND((SUM(BF134:BF227)),  2)</f>
        <v>0</v>
      </c>
      <c r="G38" s="108"/>
      <c r="H38" s="108"/>
      <c r="I38" s="109">
        <v>0.2</v>
      </c>
      <c r="J38" s="107">
        <f>ROUND(((SUM(BF134:BF227))*I38),  2)</f>
        <v>0</v>
      </c>
      <c r="K38" s="32"/>
      <c r="L38" s="45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27" t="s">
        <v>40</v>
      </c>
      <c r="F39" s="110">
        <f>ROUND((SUM(BG134:BG227)),  2)</f>
        <v>0</v>
      </c>
      <c r="G39" s="32"/>
      <c r="H39" s="32"/>
      <c r="I39" s="111">
        <v>0.2</v>
      </c>
      <c r="J39" s="110">
        <f>0</f>
        <v>0</v>
      </c>
      <c r="K39" s="32"/>
      <c r="L39" s="45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hidden="1" customHeight="1">
      <c r="A40" s="32"/>
      <c r="B40" s="33"/>
      <c r="C40" s="32"/>
      <c r="D40" s="32"/>
      <c r="E40" s="27" t="s">
        <v>41</v>
      </c>
      <c r="F40" s="110">
        <f>ROUND((SUM(BH134:BH227)),  2)</f>
        <v>0</v>
      </c>
      <c r="G40" s="32"/>
      <c r="H40" s="32"/>
      <c r="I40" s="111">
        <v>0.2</v>
      </c>
      <c r="J40" s="110">
        <f>0</f>
        <v>0</v>
      </c>
      <c r="K40" s="32"/>
      <c r="L40" s="45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14.45" hidden="1" customHeight="1">
      <c r="A41" s="32"/>
      <c r="B41" s="33"/>
      <c r="C41" s="32"/>
      <c r="D41" s="32"/>
      <c r="E41" s="38" t="s">
        <v>42</v>
      </c>
      <c r="F41" s="107">
        <f>ROUND((SUM(BI134:BI227)),  2)</f>
        <v>0</v>
      </c>
      <c r="G41" s="108"/>
      <c r="H41" s="108"/>
      <c r="I41" s="109">
        <v>0</v>
      </c>
      <c r="J41" s="107">
        <f>0</f>
        <v>0</v>
      </c>
      <c r="K41" s="32"/>
      <c r="L41" s="45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6.95" hidden="1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5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2" customFormat="1" ht="25.35" hidden="1" customHeight="1">
      <c r="A43" s="32"/>
      <c r="B43" s="33"/>
      <c r="C43" s="112"/>
      <c r="D43" s="113" t="s">
        <v>43</v>
      </c>
      <c r="E43" s="63"/>
      <c r="F43" s="63"/>
      <c r="G43" s="114" t="s">
        <v>44</v>
      </c>
      <c r="H43" s="115" t="s">
        <v>45</v>
      </c>
      <c r="I43" s="63"/>
      <c r="J43" s="116">
        <f>SUM(J34:J41)</f>
        <v>0</v>
      </c>
      <c r="K43" s="117"/>
      <c r="L43" s="45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</row>
    <row r="44" spans="1:31" s="2" customFormat="1" ht="14.45" hidden="1" customHeight="1">
      <c r="A44" s="32"/>
      <c r="B44" s="33"/>
      <c r="C44" s="32"/>
      <c r="D44" s="32"/>
      <c r="E44" s="32"/>
      <c r="F44" s="32"/>
      <c r="G44" s="32"/>
      <c r="H44" s="32"/>
      <c r="I44" s="32"/>
      <c r="J44" s="32"/>
      <c r="K44" s="32"/>
      <c r="L44" s="45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</row>
    <row r="45" spans="1:31" s="1" customFormat="1" ht="14.45" hidden="1" customHeight="1">
      <c r="B45" s="20"/>
      <c r="L45" s="20"/>
    </row>
    <row r="46" spans="1:31" s="1" customFormat="1" ht="14.45" hidden="1" customHeight="1">
      <c r="B46" s="20"/>
      <c r="L46" s="20"/>
    </row>
    <row r="47" spans="1:31" s="1" customFormat="1" ht="14.45" hidden="1" customHeight="1">
      <c r="B47" s="20"/>
      <c r="L47" s="20"/>
    </row>
    <row r="48" spans="1:31" s="1" customFormat="1" ht="14.45" hidden="1" customHeight="1">
      <c r="B48" s="20"/>
      <c r="L48" s="20"/>
    </row>
    <row r="49" spans="1:31" s="1" customFormat="1" ht="14.45" hidden="1" customHeight="1">
      <c r="B49" s="20"/>
      <c r="L49" s="20"/>
    </row>
    <row r="50" spans="1:31" s="2" customFormat="1" ht="14.45" hidden="1" customHeight="1">
      <c r="B50" s="45"/>
      <c r="D50" s="46" t="s">
        <v>46</v>
      </c>
      <c r="E50" s="47"/>
      <c r="F50" s="47"/>
      <c r="G50" s="46" t="s">
        <v>47</v>
      </c>
      <c r="H50" s="47"/>
      <c r="I50" s="47"/>
      <c r="J50" s="47"/>
      <c r="K50" s="47"/>
      <c r="L50" s="45"/>
    </row>
    <row r="51" spans="1:31" ht="11.25" hidden="1">
      <c r="B51" s="20"/>
      <c r="L51" s="20"/>
    </row>
    <row r="52" spans="1:31" ht="11.25" hidden="1">
      <c r="B52" s="20"/>
      <c r="L52" s="20"/>
    </row>
    <row r="53" spans="1:31" ht="11.25" hidden="1">
      <c r="B53" s="20"/>
      <c r="L53" s="20"/>
    </row>
    <row r="54" spans="1:31" ht="11.25" hidden="1">
      <c r="B54" s="20"/>
      <c r="L54" s="20"/>
    </row>
    <row r="55" spans="1:31" ht="11.25" hidden="1">
      <c r="B55" s="20"/>
      <c r="L55" s="20"/>
    </row>
    <row r="56" spans="1:31" ht="11.25" hidden="1">
      <c r="B56" s="20"/>
      <c r="L56" s="20"/>
    </row>
    <row r="57" spans="1:31" ht="11.25" hidden="1">
      <c r="B57" s="20"/>
      <c r="L57" s="20"/>
    </row>
    <row r="58" spans="1:31" ht="11.25" hidden="1">
      <c r="B58" s="20"/>
      <c r="L58" s="20"/>
    </row>
    <row r="59" spans="1:31" ht="11.25" hidden="1">
      <c r="B59" s="20"/>
      <c r="L59" s="20"/>
    </row>
    <row r="60" spans="1:31" ht="11.25" hidden="1">
      <c r="B60" s="20"/>
      <c r="L60" s="20"/>
    </row>
    <row r="61" spans="1:31" s="2" customFormat="1" ht="12.75" hidden="1">
      <c r="A61" s="32"/>
      <c r="B61" s="33"/>
      <c r="C61" s="32"/>
      <c r="D61" s="48" t="s">
        <v>48</v>
      </c>
      <c r="E61" s="35"/>
      <c r="F61" s="118" t="s">
        <v>49</v>
      </c>
      <c r="G61" s="48" t="s">
        <v>48</v>
      </c>
      <c r="H61" s="35"/>
      <c r="I61" s="35"/>
      <c r="J61" s="119" t="s">
        <v>49</v>
      </c>
      <c r="K61" s="35"/>
      <c r="L61" s="45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 hidden="1">
      <c r="B62" s="20"/>
      <c r="L62" s="20"/>
    </row>
    <row r="63" spans="1:31" ht="11.25" hidden="1">
      <c r="B63" s="20"/>
      <c r="L63" s="20"/>
    </row>
    <row r="64" spans="1:31" ht="11.25" hidden="1">
      <c r="B64" s="20"/>
      <c r="L64" s="20"/>
    </row>
    <row r="65" spans="1:31" s="2" customFormat="1" ht="12.75" hidden="1">
      <c r="A65" s="32"/>
      <c r="B65" s="33"/>
      <c r="C65" s="32"/>
      <c r="D65" s="46" t="s">
        <v>50</v>
      </c>
      <c r="E65" s="49"/>
      <c r="F65" s="49"/>
      <c r="G65" s="46" t="s">
        <v>51</v>
      </c>
      <c r="H65" s="49"/>
      <c r="I65" s="49"/>
      <c r="J65" s="49"/>
      <c r="K65" s="49"/>
      <c r="L65" s="45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 hidden="1">
      <c r="B66" s="20"/>
      <c r="L66" s="20"/>
    </row>
    <row r="67" spans="1:31" ht="11.25" hidden="1">
      <c r="B67" s="20"/>
      <c r="L67" s="20"/>
    </row>
    <row r="68" spans="1:31" ht="11.25" hidden="1">
      <c r="B68" s="20"/>
      <c r="L68" s="20"/>
    </row>
    <row r="69" spans="1:31" ht="11.25" hidden="1">
      <c r="B69" s="20"/>
      <c r="L69" s="20"/>
    </row>
    <row r="70" spans="1:31" ht="11.25" hidden="1">
      <c r="B70" s="20"/>
      <c r="L70" s="20"/>
    </row>
    <row r="71" spans="1:31" ht="11.25" hidden="1">
      <c r="B71" s="20"/>
      <c r="L71" s="20"/>
    </row>
    <row r="72" spans="1:31" ht="11.25" hidden="1">
      <c r="B72" s="20"/>
      <c r="L72" s="20"/>
    </row>
    <row r="73" spans="1:31" ht="11.25" hidden="1">
      <c r="B73" s="20"/>
      <c r="L73" s="20"/>
    </row>
    <row r="74" spans="1:31" ht="11.25" hidden="1">
      <c r="B74" s="20"/>
      <c r="L74" s="20"/>
    </row>
    <row r="75" spans="1:31" ht="11.25" hidden="1">
      <c r="B75" s="20"/>
      <c r="L75" s="20"/>
    </row>
    <row r="76" spans="1:31" s="2" customFormat="1" ht="12.75" hidden="1">
      <c r="A76" s="32"/>
      <c r="B76" s="33"/>
      <c r="C76" s="32"/>
      <c r="D76" s="48" t="s">
        <v>48</v>
      </c>
      <c r="E76" s="35"/>
      <c r="F76" s="118" t="s">
        <v>49</v>
      </c>
      <c r="G76" s="48" t="s">
        <v>48</v>
      </c>
      <c r="H76" s="35"/>
      <c r="I76" s="35"/>
      <c r="J76" s="119" t="s">
        <v>49</v>
      </c>
      <c r="K76" s="35"/>
      <c r="L76" s="45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hidden="1" customHeight="1">
      <c r="A77" s="32"/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45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78" spans="1:31" ht="11.25" hidden="1"/>
    <row r="79" spans="1:31" ht="11.25" hidden="1"/>
    <row r="80" spans="1:31" ht="11.25" hidden="1"/>
    <row r="81" spans="1:31" s="2" customFormat="1" ht="6.95" hidden="1" customHeight="1">
      <c r="A81" s="32"/>
      <c r="B81" s="52"/>
      <c r="C81" s="53"/>
      <c r="D81" s="53"/>
      <c r="E81" s="53"/>
      <c r="F81" s="53"/>
      <c r="G81" s="53"/>
      <c r="H81" s="53"/>
      <c r="I81" s="53"/>
      <c r="J81" s="53"/>
      <c r="K81" s="53"/>
      <c r="L81" s="45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5" hidden="1" customHeight="1">
      <c r="A82" s="32"/>
      <c r="B82" s="33"/>
      <c r="C82" s="21" t="s">
        <v>159</v>
      </c>
      <c r="D82" s="32"/>
      <c r="E82" s="32"/>
      <c r="F82" s="32"/>
      <c r="G82" s="32"/>
      <c r="H82" s="32"/>
      <c r="I82" s="32"/>
      <c r="J82" s="32"/>
      <c r="K82" s="32"/>
      <c r="L82" s="45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5" hidden="1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5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hidden="1" customHeight="1">
      <c r="A84" s="32"/>
      <c r="B84" s="33"/>
      <c r="C84" s="27" t="s">
        <v>15</v>
      </c>
      <c r="D84" s="32"/>
      <c r="E84" s="32"/>
      <c r="F84" s="32"/>
      <c r="G84" s="32"/>
      <c r="H84" s="32"/>
      <c r="I84" s="32"/>
      <c r="J84" s="32"/>
      <c r="K84" s="32"/>
      <c r="L84" s="45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hidden="1" customHeight="1">
      <c r="A85" s="32"/>
      <c r="B85" s="33"/>
      <c r="C85" s="32"/>
      <c r="D85" s="32"/>
      <c r="E85" s="266" t="str">
        <f>E7</f>
        <v>Prístavba materskej škôlky v meste Podolínec</v>
      </c>
      <c r="F85" s="267"/>
      <c r="G85" s="267"/>
      <c r="H85" s="267"/>
      <c r="I85" s="32"/>
      <c r="J85" s="32"/>
      <c r="K85" s="32"/>
      <c r="L85" s="45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hidden="1" customHeight="1">
      <c r="B86" s="20"/>
      <c r="C86" s="27" t="s">
        <v>155</v>
      </c>
      <c r="L86" s="20"/>
    </row>
    <row r="87" spans="1:31" s="1" customFormat="1" ht="16.5" hidden="1" customHeight="1">
      <c r="B87" s="20"/>
      <c r="E87" s="266" t="s">
        <v>790</v>
      </c>
      <c r="F87" s="247"/>
      <c r="G87" s="247"/>
      <c r="H87" s="247"/>
      <c r="L87" s="20"/>
    </row>
    <row r="88" spans="1:31" s="1" customFormat="1" ht="12" hidden="1" customHeight="1">
      <c r="B88" s="20"/>
      <c r="C88" s="27" t="s">
        <v>157</v>
      </c>
      <c r="L88" s="20"/>
    </row>
    <row r="89" spans="1:31" s="2" customFormat="1" ht="16.5" hidden="1" customHeight="1">
      <c r="A89" s="32"/>
      <c r="B89" s="33"/>
      <c r="C89" s="32"/>
      <c r="D89" s="32"/>
      <c r="E89" s="270" t="s">
        <v>2502</v>
      </c>
      <c r="F89" s="268"/>
      <c r="G89" s="268"/>
      <c r="H89" s="268"/>
      <c r="I89" s="32"/>
      <c r="J89" s="32"/>
      <c r="K89" s="32"/>
      <c r="L89" s="45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12" hidden="1" customHeight="1">
      <c r="A90" s="32"/>
      <c r="B90" s="33"/>
      <c r="C90" s="27" t="s">
        <v>792</v>
      </c>
      <c r="D90" s="32"/>
      <c r="E90" s="32"/>
      <c r="F90" s="32"/>
      <c r="G90" s="32"/>
      <c r="H90" s="32"/>
      <c r="I90" s="32"/>
      <c r="J90" s="32"/>
      <c r="K90" s="32"/>
      <c r="L90" s="45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6.5" hidden="1" customHeight="1">
      <c r="A91" s="32"/>
      <c r="B91" s="33"/>
      <c r="C91" s="32"/>
      <c r="D91" s="32"/>
      <c r="E91" s="227" t="str">
        <f>E13</f>
        <v>3.1 - UK</v>
      </c>
      <c r="F91" s="268"/>
      <c r="G91" s="268"/>
      <c r="H91" s="268"/>
      <c r="I91" s="32"/>
      <c r="J91" s="32"/>
      <c r="K91" s="32"/>
      <c r="L91" s="45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5" hidden="1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5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2" hidden="1" customHeight="1">
      <c r="A93" s="32"/>
      <c r="B93" s="33"/>
      <c r="C93" s="27" t="s">
        <v>19</v>
      </c>
      <c r="D93" s="32"/>
      <c r="E93" s="32"/>
      <c r="F93" s="25" t="str">
        <f>F16</f>
        <v>Podolínec</v>
      </c>
      <c r="G93" s="32"/>
      <c r="H93" s="32"/>
      <c r="I93" s="27" t="s">
        <v>21</v>
      </c>
      <c r="J93" s="58" t="str">
        <f>IF(J16="","",J16)</f>
        <v>05_2022</v>
      </c>
      <c r="K93" s="32"/>
      <c r="L93" s="45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6.95" hidden="1" customHeight="1">
      <c r="A94" s="32"/>
      <c r="B94" s="33"/>
      <c r="C94" s="32"/>
      <c r="D94" s="32"/>
      <c r="E94" s="32"/>
      <c r="F94" s="32"/>
      <c r="G94" s="32"/>
      <c r="H94" s="32"/>
      <c r="I94" s="32"/>
      <c r="J94" s="32"/>
      <c r="K94" s="32"/>
      <c r="L94" s="45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5.2" hidden="1" customHeight="1">
      <c r="A95" s="32"/>
      <c r="B95" s="33"/>
      <c r="C95" s="27" t="s">
        <v>22</v>
      </c>
      <c r="D95" s="32"/>
      <c r="E95" s="32"/>
      <c r="F95" s="25" t="str">
        <f>E19</f>
        <v>Mesto Podolínec</v>
      </c>
      <c r="G95" s="32"/>
      <c r="H95" s="32"/>
      <c r="I95" s="27" t="s">
        <v>27</v>
      </c>
      <c r="J95" s="30" t="str">
        <f>E25</f>
        <v>AIP projekt s.r.o.</v>
      </c>
      <c r="K95" s="32"/>
      <c r="L95" s="45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15.2" hidden="1" customHeight="1">
      <c r="A96" s="32"/>
      <c r="B96" s="33"/>
      <c r="C96" s="27" t="s">
        <v>26</v>
      </c>
      <c r="D96" s="32"/>
      <c r="E96" s="32"/>
      <c r="F96" s="25">
        <f>IF(E22="","",E22)</f>
        <v>0</v>
      </c>
      <c r="G96" s="32"/>
      <c r="H96" s="32"/>
      <c r="I96" s="27" t="s">
        <v>30</v>
      </c>
      <c r="J96" s="30" t="str">
        <f>E28</f>
        <v xml:space="preserve"> </v>
      </c>
      <c r="K96" s="32"/>
      <c r="L96" s="45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hidden="1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5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9.25" hidden="1" customHeight="1">
      <c r="A98" s="32"/>
      <c r="B98" s="33"/>
      <c r="C98" s="120" t="s">
        <v>160</v>
      </c>
      <c r="D98" s="112"/>
      <c r="E98" s="112"/>
      <c r="F98" s="112"/>
      <c r="G98" s="112"/>
      <c r="H98" s="112"/>
      <c r="I98" s="112"/>
      <c r="J98" s="121" t="s">
        <v>161</v>
      </c>
      <c r="K98" s="112"/>
      <c r="L98" s="45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</row>
    <row r="99" spans="1:47" s="2" customFormat="1" ht="10.35" hidden="1" customHeight="1">
      <c r="A99" s="32"/>
      <c r="B99" s="33"/>
      <c r="C99" s="32"/>
      <c r="D99" s="32"/>
      <c r="E99" s="32"/>
      <c r="F99" s="32"/>
      <c r="G99" s="32"/>
      <c r="H99" s="32"/>
      <c r="I99" s="32"/>
      <c r="J99" s="32"/>
      <c r="K99" s="32"/>
      <c r="L99" s="45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</row>
    <row r="100" spans="1:47" s="2" customFormat="1" ht="22.9" hidden="1" customHeight="1">
      <c r="A100" s="32"/>
      <c r="B100" s="33"/>
      <c r="C100" s="122" t="s">
        <v>162</v>
      </c>
      <c r="D100" s="32"/>
      <c r="E100" s="32"/>
      <c r="F100" s="32"/>
      <c r="G100" s="32"/>
      <c r="H100" s="32"/>
      <c r="I100" s="32"/>
      <c r="J100" s="74">
        <f>J134</f>
        <v>0</v>
      </c>
      <c r="K100" s="32"/>
      <c r="L100" s="45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U100" s="17" t="s">
        <v>163</v>
      </c>
    </row>
    <row r="101" spans="1:47" s="9" customFormat="1" ht="24.95" hidden="1" customHeight="1">
      <c r="B101" s="123"/>
      <c r="D101" s="124" t="s">
        <v>164</v>
      </c>
      <c r="E101" s="125"/>
      <c r="F101" s="125"/>
      <c r="G101" s="125"/>
      <c r="H101" s="125"/>
      <c r="I101" s="125"/>
      <c r="J101" s="126">
        <f>J135</f>
        <v>0</v>
      </c>
      <c r="L101" s="123"/>
    </row>
    <row r="102" spans="1:47" s="10" customFormat="1" ht="19.899999999999999" hidden="1" customHeight="1">
      <c r="B102" s="127"/>
      <c r="D102" s="128" t="s">
        <v>467</v>
      </c>
      <c r="E102" s="129"/>
      <c r="F102" s="129"/>
      <c r="G102" s="129"/>
      <c r="H102" s="129"/>
      <c r="I102" s="129"/>
      <c r="J102" s="130">
        <f>J136</f>
        <v>0</v>
      </c>
      <c r="L102" s="127"/>
    </row>
    <row r="103" spans="1:47" s="9" customFormat="1" ht="24.95" hidden="1" customHeight="1">
      <c r="B103" s="123"/>
      <c r="D103" s="124" t="s">
        <v>169</v>
      </c>
      <c r="E103" s="125"/>
      <c r="F103" s="125"/>
      <c r="G103" s="125"/>
      <c r="H103" s="125"/>
      <c r="I103" s="125"/>
      <c r="J103" s="126">
        <f>J147</f>
        <v>0</v>
      </c>
      <c r="L103" s="123"/>
    </row>
    <row r="104" spans="1:47" s="10" customFormat="1" ht="19.899999999999999" hidden="1" customHeight="1">
      <c r="B104" s="127"/>
      <c r="D104" s="128" t="s">
        <v>1150</v>
      </c>
      <c r="E104" s="129"/>
      <c r="F104" s="129"/>
      <c r="G104" s="129"/>
      <c r="H104" s="129"/>
      <c r="I104" s="129"/>
      <c r="J104" s="130">
        <f>J148</f>
        <v>0</v>
      </c>
      <c r="L104" s="127"/>
    </row>
    <row r="105" spans="1:47" s="10" customFormat="1" ht="19.899999999999999" hidden="1" customHeight="1">
      <c r="B105" s="127"/>
      <c r="D105" s="128" t="s">
        <v>571</v>
      </c>
      <c r="E105" s="129"/>
      <c r="F105" s="129"/>
      <c r="G105" s="129"/>
      <c r="H105" s="129"/>
      <c r="I105" s="129"/>
      <c r="J105" s="130">
        <f>J155</f>
        <v>0</v>
      </c>
      <c r="L105" s="127"/>
    </row>
    <row r="106" spans="1:47" s="10" customFormat="1" ht="19.899999999999999" hidden="1" customHeight="1">
      <c r="B106" s="127"/>
      <c r="D106" s="128" t="s">
        <v>2504</v>
      </c>
      <c r="E106" s="129"/>
      <c r="F106" s="129"/>
      <c r="G106" s="129"/>
      <c r="H106" s="129"/>
      <c r="I106" s="129"/>
      <c r="J106" s="130">
        <f>J186</f>
        <v>0</v>
      </c>
      <c r="L106" s="127"/>
    </row>
    <row r="107" spans="1:47" s="10" customFormat="1" ht="19.899999999999999" hidden="1" customHeight="1">
      <c r="B107" s="127"/>
      <c r="D107" s="128" t="s">
        <v>2505</v>
      </c>
      <c r="E107" s="129"/>
      <c r="F107" s="129"/>
      <c r="G107" s="129"/>
      <c r="H107" s="129"/>
      <c r="I107" s="129"/>
      <c r="J107" s="130">
        <f>J194</f>
        <v>0</v>
      </c>
      <c r="L107" s="127"/>
    </row>
    <row r="108" spans="1:47" s="9" customFormat="1" ht="24.95" hidden="1" customHeight="1">
      <c r="B108" s="123"/>
      <c r="D108" s="124" t="s">
        <v>172</v>
      </c>
      <c r="E108" s="125"/>
      <c r="F108" s="125"/>
      <c r="G108" s="125"/>
      <c r="H108" s="125"/>
      <c r="I108" s="125"/>
      <c r="J108" s="126">
        <f>J220</f>
        <v>0</v>
      </c>
      <c r="L108" s="123"/>
    </row>
    <row r="109" spans="1:47" s="10" customFormat="1" ht="19.899999999999999" hidden="1" customHeight="1">
      <c r="B109" s="127"/>
      <c r="D109" s="128" t="s">
        <v>173</v>
      </c>
      <c r="E109" s="129"/>
      <c r="F109" s="129"/>
      <c r="G109" s="129"/>
      <c r="H109" s="129"/>
      <c r="I109" s="129"/>
      <c r="J109" s="130">
        <f>J221</f>
        <v>0</v>
      </c>
      <c r="L109" s="127"/>
    </row>
    <row r="110" spans="1:47" s="9" customFormat="1" ht="24.95" hidden="1" customHeight="1">
      <c r="B110" s="123"/>
      <c r="D110" s="124" t="s">
        <v>174</v>
      </c>
      <c r="E110" s="125"/>
      <c r="F110" s="125"/>
      <c r="G110" s="125"/>
      <c r="H110" s="125"/>
      <c r="I110" s="125"/>
      <c r="J110" s="126">
        <f>J225</f>
        <v>0</v>
      </c>
      <c r="L110" s="123"/>
    </row>
    <row r="111" spans="1:47" s="2" customFormat="1" ht="21.75" hidden="1" customHeight="1">
      <c r="A111" s="32"/>
      <c r="B111" s="33"/>
      <c r="C111" s="32"/>
      <c r="D111" s="32"/>
      <c r="E111" s="32"/>
      <c r="F111" s="32"/>
      <c r="G111" s="32"/>
      <c r="H111" s="32"/>
      <c r="I111" s="32"/>
      <c r="J111" s="32"/>
      <c r="K111" s="32"/>
      <c r="L111" s="45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47" s="2" customFormat="1" ht="6.95" hidden="1" customHeight="1">
      <c r="A112" s="32"/>
      <c r="B112" s="50"/>
      <c r="C112" s="51"/>
      <c r="D112" s="51"/>
      <c r="E112" s="51"/>
      <c r="F112" s="51"/>
      <c r="G112" s="51"/>
      <c r="H112" s="51"/>
      <c r="I112" s="51"/>
      <c r="J112" s="51"/>
      <c r="K112" s="51"/>
      <c r="L112" s="45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31" ht="11.25" hidden="1"/>
    <row r="114" spans="1:31" ht="11.25" hidden="1"/>
    <row r="115" spans="1:31" ht="11.25" hidden="1"/>
    <row r="116" spans="1:31" s="2" customFormat="1" ht="6.95" customHeight="1">
      <c r="A116" s="32"/>
      <c r="B116" s="52"/>
      <c r="C116" s="53"/>
      <c r="D116" s="53"/>
      <c r="E116" s="53"/>
      <c r="F116" s="53"/>
      <c r="G116" s="53"/>
      <c r="H116" s="53"/>
      <c r="I116" s="53"/>
      <c r="J116" s="53"/>
      <c r="K116" s="53"/>
      <c r="L116" s="45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31" s="2" customFormat="1" ht="24.95" customHeight="1">
      <c r="A117" s="32"/>
      <c r="B117" s="33"/>
      <c r="C117" s="21" t="s">
        <v>175</v>
      </c>
      <c r="D117" s="32"/>
      <c r="E117" s="32"/>
      <c r="F117" s="32"/>
      <c r="G117" s="32"/>
      <c r="H117" s="32"/>
      <c r="I117" s="32"/>
      <c r="J117" s="32"/>
      <c r="K117" s="32"/>
      <c r="L117" s="45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31" s="2" customFormat="1" ht="6.95" customHeight="1">
      <c r="A118" s="32"/>
      <c r="B118" s="33"/>
      <c r="C118" s="32"/>
      <c r="D118" s="32"/>
      <c r="E118" s="32"/>
      <c r="F118" s="32"/>
      <c r="G118" s="32"/>
      <c r="H118" s="32"/>
      <c r="I118" s="32"/>
      <c r="J118" s="32"/>
      <c r="K118" s="32"/>
      <c r="L118" s="45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31" s="2" customFormat="1" ht="12" customHeight="1">
      <c r="A119" s="32"/>
      <c r="B119" s="33"/>
      <c r="C119" s="27" t="s">
        <v>15</v>
      </c>
      <c r="D119" s="32"/>
      <c r="E119" s="32"/>
      <c r="F119" s="32"/>
      <c r="G119" s="32"/>
      <c r="H119" s="32"/>
      <c r="I119" s="32"/>
      <c r="J119" s="32"/>
      <c r="K119" s="32"/>
      <c r="L119" s="45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31" s="2" customFormat="1" ht="16.5" customHeight="1">
      <c r="A120" s="32"/>
      <c r="B120" s="33"/>
      <c r="C120" s="32"/>
      <c r="D120" s="32"/>
      <c r="E120" s="266" t="str">
        <f>E7</f>
        <v>Prístavba materskej škôlky v meste Podolínec</v>
      </c>
      <c r="F120" s="267"/>
      <c r="G120" s="267"/>
      <c r="H120" s="267"/>
      <c r="I120" s="32"/>
      <c r="J120" s="32"/>
      <c r="K120" s="32"/>
      <c r="L120" s="45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31" s="1" customFormat="1" ht="12" customHeight="1">
      <c r="B121" s="20"/>
      <c r="C121" s="27" t="s">
        <v>155</v>
      </c>
      <c r="L121" s="20"/>
    </row>
    <row r="122" spans="1:31" s="1" customFormat="1" ht="16.5" customHeight="1">
      <c r="B122" s="20"/>
      <c r="E122" s="266" t="s">
        <v>790</v>
      </c>
      <c r="F122" s="247"/>
      <c r="G122" s="247"/>
      <c r="H122" s="247"/>
      <c r="L122" s="20"/>
    </row>
    <row r="123" spans="1:31" s="1" customFormat="1" ht="12" customHeight="1">
      <c r="B123" s="20"/>
      <c r="C123" s="27" t="s">
        <v>157</v>
      </c>
      <c r="L123" s="20"/>
    </row>
    <row r="124" spans="1:31" s="2" customFormat="1" ht="16.5" customHeight="1">
      <c r="A124" s="32"/>
      <c r="B124" s="33"/>
      <c r="C124" s="32"/>
      <c r="D124" s="32"/>
      <c r="E124" s="270" t="s">
        <v>2502</v>
      </c>
      <c r="F124" s="268"/>
      <c r="G124" s="268"/>
      <c r="H124" s="268"/>
      <c r="I124" s="32"/>
      <c r="J124" s="32"/>
      <c r="K124" s="32"/>
      <c r="L124" s="45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31" s="2" customFormat="1" ht="12" customHeight="1">
      <c r="A125" s="32"/>
      <c r="B125" s="33"/>
      <c r="C125" s="27" t="s">
        <v>792</v>
      </c>
      <c r="D125" s="32"/>
      <c r="E125" s="32"/>
      <c r="F125" s="32"/>
      <c r="G125" s="32"/>
      <c r="H125" s="32"/>
      <c r="I125" s="32"/>
      <c r="J125" s="32"/>
      <c r="K125" s="32"/>
      <c r="L125" s="45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31" s="2" customFormat="1" ht="16.5" customHeight="1">
      <c r="A126" s="32"/>
      <c r="B126" s="33"/>
      <c r="C126" s="32"/>
      <c r="D126" s="32"/>
      <c r="E126" s="227" t="str">
        <f>E13</f>
        <v>3.1 - UK</v>
      </c>
      <c r="F126" s="268"/>
      <c r="G126" s="268"/>
      <c r="H126" s="268"/>
      <c r="I126" s="32"/>
      <c r="J126" s="32"/>
      <c r="K126" s="32"/>
      <c r="L126" s="45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</row>
    <row r="127" spans="1:31" s="2" customFormat="1" ht="6.95" customHeight="1">
      <c r="A127" s="32"/>
      <c r="B127" s="33"/>
      <c r="C127" s="32"/>
      <c r="D127" s="32"/>
      <c r="E127" s="32"/>
      <c r="F127" s="32"/>
      <c r="G127" s="32"/>
      <c r="H127" s="32"/>
      <c r="I127" s="32"/>
      <c r="J127" s="32"/>
      <c r="K127" s="32"/>
      <c r="L127" s="45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</row>
    <row r="128" spans="1:31" s="2" customFormat="1" ht="12" customHeight="1">
      <c r="A128" s="32"/>
      <c r="B128" s="33"/>
      <c r="C128" s="27" t="s">
        <v>19</v>
      </c>
      <c r="D128" s="32"/>
      <c r="E128" s="32"/>
      <c r="F128" s="25" t="str">
        <f>F16</f>
        <v>Podolínec</v>
      </c>
      <c r="G128" s="32"/>
      <c r="H128" s="32"/>
      <c r="I128" s="27" t="s">
        <v>21</v>
      </c>
      <c r="J128" s="58" t="str">
        <f>IF(J16="","",J16)</f>
        <v>05_2022</v>
      </c>
      <c r="K128" s="32"/>
      <c r="L128" s="45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</row>
    <row r="129" spans="1:65" s="2" customFormat="1" ht="6.95" customHeight="1">
      <c r="A129" s="32"/>
      <c r="B129" s="33"/>
      <c r="C129" s="32"/>
      <c r="D129" s="32"/>
      <c r="E129" s="32"/>
      <c r="F129" s="32"/>
      <c r="G129" s="32"/>
      <c r="H129" s="32"/>
      <c r="I129" s="32"/>
      <c r="J129" s="32"/>
      <c r="K129" s="32"/>
      <c r="L129" s="45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</row>
    <row r="130" spans="1:65" s="2" customFormat="1" ht="15.2" customHeight="1">
      <c r="A130" s="32"/>
      <c r="B130" s="33"/>
      <c r="C130" s="27" t="s">
        <v>22</v>
      </c>
      <c r="D130" s="32"/>
      <c r="E130" s="32"/>
      <c r="F130" s="25" t="str">
        <f>E19</f>
        <v>Mesto Podolínec</v>
      </c>
      <c r="G130" s="32"/>
      <c r="H130" s="32"/>
      <c r="I130" s="27" t="s">
        <v>27</v>
      </c>
      <c r="J130" s="30" t="str">
        <f>E25</f>
        <v>AIP projekt s.r.o.</v>
      </c>
      <c r="K130" s="32"/>
      <c r="L130" s="45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</row>
    <row r="131" spans="1:65" s="2" customFormat="1" ht="15.2" customHeight="1">
      <c r="A131" s="32"/>
      <c r="B131" s="33"/>
      <c r="C131" s="27" t="s">
        <v>26</v>
      </c>
      <c r="D131" s="32"/>
      <c r="E131" s="32"/>
      <c r="F131" s="25"/>
      <c r="G131" s="32"/>
      <c r="H131" s="32"/>
      <c r="I131" s="27" t="s">
        <v>30</v>
      </c>
      <c r="J131" s="30" t="str">
        <f>E28</f>
        <v xml:space="preserve"> </v>
      </c>
      <c r="K131" s="32"/>
      <c r="L131" s="45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</row>
    <row r="132" spans="1:65" s="2" customFormat="1" ht="10.35" customHeight="1">
      <c r="A132" s="32"/>
      <c r="B132" s="33"/>
      <c r="C132" s="32"/>
      <c r="D132" s="32"/>
      <c r="E132" s="32"/>
      <c r="F132" s="32"/>
      <c r="G132" s="32"/>
      <c r="H132" s="32"/>
      <c r="I132" s="32"/>
      <c r="J132" s="32"/>
      <c r="K132" s="32"/>
      <c r="L132" s="45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</row>
    <row r="133" spans="1:65" s="11" customFormat="1" ht="29.25" customHeight="1">
      <c r="A133" s="131"/>
      <c r="B133" s="132"/>
      <c r="C133" s="133" t="s">
        <v>176</v>
      </c>
      <c r="D133" s="134" t="s">
        <v>58</v>
      </c>
      <c r="E133" s="134" t="s">
        <v>54</v>
      </c>
      <c r="F133" s="134" t="s">
        <v>55</v>
      </c>
      <c r="G133" s="134" t="s">
        <v>177</v>
      </c>
      <c r="H133" s="134" t="s">
        <v>178</v>
      </c>
      <c r="I133" s="134" t="s">
        <v>179</v>
      </c>
      <c r="J133" s="135" t="s">
        <v>161</v>
      </c>
      <c r="K133" s="136" t="s">
        <v>180</v>
      </c>
      <c r="L133" s="137"/>
      <c r="M133" s="65" t="s">
        <v>1</v>
      </c>
      <c r="N133" s="66" t="s">
        <v>37</v>
      </c>
      <c r="O133" s="66" t="s">
        <v>181</v>
      </c>
      <c r="P133" s="66" t="s">
        <v>182</v>
      </c>
      <c r="Q133" s="66" t="s">
        <v>183</v>
      </c>
      <c r="R133" s="66" t="s">
        <v>184</v>
      </c>
      <c r="S133" s="66" t="s">
        <v>185</v>
      </c>
      <c r="T133" s="67" t="s">
        <v>186</v>
      </c>
      <c r="U133" s="131"/>
      <c r="V133" s="131"/>
      <c r="W133" s="131"/>
      <c r="X133" s="131"/>
      <c r="Y133" s="131"/>
      <c r="Z133" s="131"/>
      <c r="AA133" s="131"/>
      <c r="AB133" s="131"/>
      <c r="AC133" s="131"/>
      <c r="AD133" s="131"/>
      <c r="AE133" s="131"/>
    </row>
    <row r="134" spans="1:65" s="2" customFormat="1" ht="22.9" customHeight="1">
      <c r="A134" s="32"/>
      <c r="B134" s="33"/>
      <c r="C134" s="72" t="s">
        <v>162</v>
      </c>
      <c r="D134" s="32"/>
      <c r="E134" s="32"/>
      <c r="F134" s="32"/>
      <c r="G134" s="32"/>
      <c r="H134" s="32"/>
      <c r="I134" s="32"/>
      <c r="J134" s="138">
        <f>BK134</f>
        <v>0</v>
      </c>
      <c r="K134" s="32"/>
      <c r="L134" s="33"/>
      <c r="M134" s="68"/>
      <c r="N134" s="59"/>
      <c r="O134" s="69"/>
      <c r="P134" s="139">
        <f>P135+P147+P220+P225</f>
        <v>0</v>
      </c>
      <c r="Q134" s="69"/>
      <c r="R134" s="139">
        <f>R135+R147+R220+R225</f>
        <v>1.0623078399999999</v>
      </c>
      <c r="S134" s="69"/>
      <c r="T134" s="140">
        <f>T135+T147+T220+T225</f>
        <v>9.0000000000000011E-2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T134" s="17" t="s">
        <v>72</v>
      </c>
      <c r="AU134" s="17" t="s">
        <v>163</v>
      </c>
      <c r="BK134" s="141">
        <f>BK135+BK147+BK220+BK225</f>
        <v>0</v>
      </c>
    </row>
    <row r="135" spans="1:65" s="12" customFormat="1" ht="25.9" customHeight="1">
      <c r="B135" s="142"/>
      <c r="D135" s="143" t="s">
        <v>72</v>
      </c>
      <c r="E135" s="144" t="s">
        <v>187</v>
      </c>
      <c r="F135" s="144" t="s">
        <v>188</v>
      </c>
      <c r="I135" s="145"/>
      <c r="J135" s="146">
        <f>BK135</f>
        <v>0</v>
      </c>
      <c r="L135" s="142"/>
      <c r="M135" s="147"/>
      <c r="N135" s="148"/>
      <c r="O135" s="148"/>
      <c r="P135" s="149">
        <f>P136</f>
        <v>0</v>
      </c>
      <c r="Q135" s="148"/>
      <c r="R135" s="149">
        <f>R136</f>
        <v>7.3264000000000001E-4</v>
      </c>
      <c r="S135" s="148"/>
      <c r="T135" s="150">
        <f>T136</f>
        <v>9.0000000000000011E-2</v>
      </c>
      <c r="AR135" s="143" t="s">
        <v>80</v>
      </c>
      <c r="AT135" s="151" t="s">
        <v>72</v>
      </c>
      <c r="AU135" s="151" t="s">
        <v>73</v>
      </c>
      <c r="AY135" s="143" t="s">
        <v>189</v>
      </c>
      <c r="BK135" s="152">
        <f>BK136</f>
        <v>0</v>
      </c>
    </row>
    <row r="136" spans="1:65" s="12" customFormat="1" ht="22.9" customHeight="1">
      <c r="B136" s="142"/>
      <c r="D136" s="143" t="s">
        <v>72</v>
      </c>
      <c r="E136" s="153" t="s">
        <v>215</v>
      </c>
      <c r="F136" s="153" t="s">
        <v>558</v>
      </c>
      <c r="I136" s="145"/>
      <c r="J136" s="154">
        <f>BK136</f>
        <v>0</v>
      </c>
      <c r="L136" s="142"/>
      <c r="M136" s="147"/>
      <c r="N136" s="148"/>
      <c r="O136" s="148"/>
      <c r="P136" s="149">
        <f>SUM(P137:P146)</f>
        <v>0</v>
      </c>
      <c r="Q136" s="148"/>
      <c r="R136" s="149">
        <f>SUM(R137:R146)</f>
        <v>7.3264000000000001E-4</v>
      </c>
      <c r="S136" s="148"/>
      <c r="T136" s="150">
        <f>SUM(T137:T146)</f>
        <v>9.0000000000000011E-2</v>
      </c>
      <c r="AR136" s="143" t="s">
        <v>80</v>
      </c>
      <c r="AT136" s="151" t="s">
        <v>72</v>
      </c>
      <c r="AU136" s="151" t="s">
        <v>80</v>
      </c>
      <c r="AY136" s="143" t="s">
        <v>189</v>
      </c>
      <c r="BK136" s="152">
        <f>SUM(BK137:BK146)</f>
        <v>0</v>
      </c>
    </row>
    <row r="137" spans="1:65" s="2" customFormat="1" ht="24.2" customHeight="1">
      <c r="A137" s="32"/>
      <c r="B137" s="155"/>
      <c r="C137" s="156" t="s">
        <v>80</v>
      </c>
      <c r="D137" s="156" t="s">
        <v>191</v>
      </c>
      <c r="E137" s="157" t="s">
        <v>2506</v>
      </c>
      <c r="F137" s="158" t="s">
        <v>2507</v>
      </c>
      <c r="G137" s="159" t="s">
        <v>561</v>
      </c>
      <c r="H137" s="160">
        <v>120</v>
      </c>
      <c r="I137" s="161"/>
      <c r="J137" s="162">
        <f t="shared" ref="J137:J146" si="0">ROUND(I137*H137,2)</f>
        <v>0</v>
      </c>
      <c r="K137" s="163"/>
      <c r="L137" s="33"/>
      <c r="M137" s="164" t="s">
        <v>1</v>
      </c>
      <c r="N137" s="165" t="s">
        <v>39</v>
      </c>
      <c r="O137" s="61"/>
      <c r="P137" s="166">
        <f t="shared" ref="P137:P146" si="1">O137*H137</f>
        <v>0</v>
      </c>
      <c r="Q137" s="166">
        <v>5.4759999999999997E-6</v>
      </c>
      <c r="R137" s="166">
        <f t="shared" ref="R137:R146" si="2">Q137*H137</f>
        <v>6.5711999999999997E-4</v>
      </c>
      <c r="S137" s="166">
        <v>3.0000000000000001E-5</v>
      </c>
      <c r="T137" s="167">
        <f t="shared" ref="T137:T146" si="3">S137*H137</f>
        <v>3.5999999999999999E-3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68" t="s">
        <v>130</v>
      </c>
      <c r="AT137" s="168" t="s">
        <v>191</v>
      </c>
      <c r="AU137" s="168" t="s">
        <v>86</v>
      </c>
      <c r="AY137" s="17" t="s">
        <v>189</v>
      </c>
      <c r="BE137" s="169">
        <f t="shared" ref="BE137:BE146" si="4">IF(N137="základná",J137,0)</f>
        <v>0</v>
      </c>
      <c r="BF137" s="169">
        <f t="shared" ref="BF137:BF146" si="5">IF(N137="znížená",J137,0)</f>
        <v>0</v>
      </c>
      <c r="BG137" s="169">
        <f t="shared" ref="BG137:BG146" si="6">IF(N137="zákl. prenesená",J137,0)</f>
        <v>0</v>
      </c>
      <c r="BH137" s="169">
        <f t="shared" ref="BH137:BH146" si="7">IF(N137="zníž. prenesená",J137,0)</f>
        <v>0</v>
      </c>
      <c r="BI137" s="169">
        <f t="shared" ref="BI137:BI146" si="8">IF(N137="nulová",J137,0)</f>
        <v>0</v>
      </c>
      <c r="BJ137" s="17" t="s">
        <v>86</v>
      </c>
      <c r="BK137" s="169">
        <f t="shared" ref="BK137:BK146" si="9">ROUND(I137*H137,2)</f>
        <v>0</v>
      </c>
      <c r="BL137" s="17" t="s">
        <v>130</v>
      </c>
      <c r="BM137" s="168" t="s">
        <v>86</v>
      </c>
    </row>
    <row r="138" spans="1:65" s="2" customFormat="1" ht="24.2" customHeight="1">
      <c r="A138" s="32"/>
      <c r="B138" s="155"/>
      <c r="C138" s="156" t="s">
        <v>86</v>
      </c>
      <c r="D138" s="156" t="s">
        <v>191</v>
      </c>
      <c r="E138" s="157" t="s">
        <v>2508</v>
      </c>
      <c r="F138" s="158" t="s">
        <v>2509</v>
      </c>
      <c r="G138" s="159" t="s">
        <v>561</v>
      </c>
      <c r="H138" s="160">
        <v>80</v>
      </c>
      <c r="I138" s="161"/>
      <c r="J138" s="162">
        <f t="shared" si="0"/>
        <v>0</v>
      </c>
      <c r="K138" s="163"/>
      <c r="L138" s="33"/>
      <c r="M138" s="164" t="s">
        <v>1</v>
      </c>
      <c r="N138" s="165" t="s">
        <v>39</v>
      </c>
      <c r="O138" s="61"/>
      <c r="P138" s="166">
        <f t="shared" si="1"/>
        <v>0</v>
      </c>
      <c r="Q138" s="166">
        <v>9.4399999999999998E-7</v>
      </c>
      <c r="R138" s="166">
        <f t="shared" si="2"/>
        <v>7.5519999999999995E-5</v>
      </c>
      <c r="S138" s="166">
        <v>3.0000000000000001E-5</v>
      </c>
      <c r="T138" s="167">
        <f t="shared" si="3"/>
        <v>2.4000000000000002E-3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68" t="s">
        <v>130</v>
      </c>
      <c r="AT138" s="168" t="s">
        <v>191</v>
      </c>
      <c r="AU138" s="168" t="s">
        <v>86</v>
      </c>
      <c r="AY138" s="17" t="s">
        <v>189</v>
      </c>
      <c r="BE138" s="169">
        <f t="shared" si="4"/>
        <v>0</v>
      </c>
      <c r="BF138" s="169">
        <f t="shared" si="5"/>
        <v>0</v>
      </c>
      <c r="BG138" s="169">
        <f t="shared" si="6"/>
        <v>0</v>
      </c>
      <c r="BH138" s="169">
        <f t="shared" si="7"/>
        <v>0</v>
      </c>
      <c r="BI138" s="169">
        <f t="shared" si="8"/>
        <v>0</v>
      </c>
      <c r="BJ138" s="17" t="s">
        <v>86</v>
      </c>
      <c r="BK138" s="169">
        <f t="shared" si="9"/>
        <v>0</v>
      </c>
      <c r="BL138" s="17" t="s">
        <v>130</v>
      </c>
      <c r="BM138" s="168" t="s">
        <v>130</v>
      </c>
    </row>
    <row r="139" spans="1:65" s="2" customFormat="1" ht="24.2" customHeight="1">
      <c r="A139" s="32"/>
      <c r="B139" s="155"/>
      <c r="C139" s="156" t="s">
        <v>103</v>
      </c>
      <c r="D139" s="156" t="s">
        <v>191</v>
      </c>
      <c r="E139" s="157" t="s">
        <v>2510</v>
      </c>
      <c r="F139" s="158" t="s">
        <v>2511</v>
      </c>
      <c r="G139" s="159" t="s">
        <v>238</v>
      </c>
      <c r="H139" s="160">
        <v>28</v>
      </c>
      <c r="I139" s="161"/>
      <c r="J139" s="162">
        <f t="shared" si="0"/>
        <v>0</v>
      </c>
      <c r="K139" s="163"/>
      <c r="L139" s="33"/>
      <c r="M139" s="164" t="s">
        <v>1</v>
      </c>
      <c r="N139" s="165" t="s">
        <v>39</v>
      </c>
      <c r="O139" s="61"/>
      <c r="P139" s="166">
        <f t="shared" si="1"/>
        <v>0</v>
      </c>
      <c r="Q139" s="166">
        <v>0</v>
      </c>
      <c r="R139" s="166">
        <f t="shared" si="2"/>
        <v>0</v>
      </c>
      <c r="S139" s="166">
        <v>3.0000000000000001E-3</v>
      </c>
      <c r="T139" s="167">
        <f t="shared" si="3"/>
        <v>8.4000000000000005E-2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68" t="s">
        <v>130</v>
      </c>
      <c r="AT139" s="168" t="s">
        <v>191</v>
      </c>
      <c r="AU139" s="168" t="s">
        <v>86</v>
      </c>
      <c r="AY139" s="17" t="s">
        <v>189</v>
      </c>
      <c r="BE139" s="169">
        <f t="shared" si="4"/>
        <v>0</v>
      </c>
      <c r="BF139" s="169">
        <f t="shared" si="5"/>
        <v>0</v>
      </c>
      <c r="BG139" s="169">
        <f t="shared" si="6"/>
        <v>0</v>
      </c>
      <c r="BH139" s="169">
        <f t="shared" si="7"/>
        <v>0</v>
      </c>
      <c r="BI139" s="169">
        <f t="shared" si="8"/>
        <v>0</v>
      </c>
      <c r="BJ139" s="17" t="s">
        <v>86</v>
      </c>
      <c r="BK139" s="169">
        <f t="shared" si="9"/>
        <v>0</v>
      </c>
      <c r="BL139" s="17" t="s">
        <v>130</v>
      </c>
      <c r="BM139" s="168" t="s">
        <v>136</v>
      </c>
    </row>
    <row r="140" spans="1:65" s="2" customFormat="1" ht="24.2" customHeight="1">
      <c r="A140" s="32"/>
      <c r="B140" s="155"/>
      <c r="C140" s="156" t="s">
        <v>130</v>
      </c>
      <c r="D140" s="156" t="s">
        <v>191</v>
      </c>
      <c r="E140" s="157" t="s">
        <v>2512</v>
      </c>
      <c r="F140" s="158" t="s">
        <v>744</v>
      </c>
      <c r="G140" s="159" t="s">
        <v>218</v>
      </c>
      <c r="H140" s="160">
        <v>0.01</v>
      </c>
      <c r="I140" s="161"/>
      <c r="J140" s="162">
        <f t="shared" si="0"/>
        <v>0</v>
      </c>
      <c r="K140" s="163"/>
      <c r="L140" s="33"/>
      <c r="M140" s="164" t="s">
        <v>1</v>
      </c>
      <c r="N140" s="165" t="s">
        <v>39</v>
      </c>
      <c r="O140" s="61"/>
      <c r="P140" s="166">
        <f t="shared" si="1"/>
        <v>0</v>
      </c>
      <c r="Q140" s="166">
        <v>0</v>
      </c>
      <c r="R140" s="166">
        <f t="shared" si="2"/>
        <v>0</v>
      </c>
      <c r="S140" s="166">
        <v>0</v>
      </c>
      <c r="T140" s="167">
        <f t="shared" si="3"/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68" t="s">
        <v>130</v>
      </c>
      <c r="AT140" s="168" t="s">
        <v>191</v>
      </c>
      <c r="AU140" s="168" t="s">
        <v>86</v>
      </c>
      <c r="AY140" s="17" t="s">
        <v>189</v>
      </c>
      <c r="BE140" s="169">
        <f t="shared" si="4"/>
        <v>0</v>
      </c>
      <c r="BF140" s="169">
        <f t="shared" si="5"/>
        <v>0</v>
      </c>
      <c r="BG140" s="169">
        <f t="shared" si="6"/>
        <v>0</v>
      </c>
      <c r="BH140" s="169">
        <f t="shared" si="7"/>
        <v>0</v>
      </c>
      <c r="BI140" s="169">
        <f t="shared" si="8"/>
        <v>0</v>
      </c>
      <c r="BJ140" s="17" t="s">
        <v>86</v>
      </c>
      <c r="BK140" s="169">
        <f t="shared" si="9"/>
        <v>0</v>
      </c>
      <c r="BL140" s="17" t="s">
        <v>130</v>
      </c>
      <c r="BM140" s="168" t="s">
        <v>201</v>
      </c>
    </row>
    <row r="141" spans="1:65" s="2" customFormat="1" ht="24.2" customHeight="1">
      <c r="A141" s="32"/>
      <c r="B141" s="155"/>
      <c r="C141" s="156" t="s">
        <v>133</v>
      </c>
      <c r="D141" s="156" t="s">
        <v>191</v>
      </c>
      <c r="E141" s="157" t="s">
        <v>2513</v>
      </c>
      <c r="F141" s="158" t="s">
        <v>2514</v>
      </c>
      <c r="G141" s="159" t="s">
        <v>218</v>
      </c>
      <c r="H141" s="160">
        <v>0.01</v>
      </c>
      <c r="I141" s="161"/>
      <c r="J141" s="162">
        <f t="shared" si="0"/>
        <v>0</v>
      </c>
      <c r="K141" s="163"/>
      <c r="L141" s="33"/>
      <c r="M141" s="164" t="s">
        <v>1</v>
      </c>
      <c r="N141" s="165" t="s">
        <v>39</v>
      </c>
      <c r="O141" s="61"/>
      <c r="P141" s="166">
        <f t="shared" si="1"/>
        <v>0</v>
      </c>
      <c r="Q141" s="166">
        <v>0</v>
      </c>
      <c r="R141" s="166">
        <f t="shared" si="2"/>
        <v>0</v>
      </c>
      <c r="S141" s="166">
        <v>0</v>
      </c>
      <c r="T141" s="167">
        <f t="shared" si="3"/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68" t="s">
        <v>130</v>
      </c>
      <c r="AT141" s="168" t="s">
        <v>191</v>
      </c>
      <c r="AU141" s="168" t="s">
        <v>86</v>
      </c>
      <c r="AY141" s="17" t="s">
        <v>189</v>
      </c>
      <c r="BE141" s="169">
        <f t="shared" si="4"/>
        <v>0</v>
      </c>
      <c r="BF141" s="169">
        <f t="shared" si="5"/>
        <v>0</v>
      </c>
      <c r="BG141" s="169">
        <f t="shared" si="6"/>
        <v>0</v>
      </c>
      <c r="BH141" s="169">
        <f t="shared" si="7"/>
        <v>0</v>
      </c>
      <c r="BI141" s="169">
        <f t="shared" si="8"/>
        <v>0</v>
      </c>
      <c r="BJ141" s="17" t="s">
        <v>86</v>
      </c>
      <c r="BK141" s="169">
        <f t="shared" si="9"/>
        <v>0</v>
      </c>
      <c r="BL141" s="17" t="s">
        <v>130</v>
      </c>
      <c r="BM141" s="168" t="s">
        <v>204</v>
      </c>
    </row>
    <row r="142" spans="1:65" s="2" customFormat="1" ht="21.75" customHeight="1">
      <c r="A142" s="32"/>
      <c r="B142" s="155"/>
      <c r="C142" s="156" t="s">
        <v>136</v>
      </c>
      <c r="D142" s="156" t="s">
        <v>191</v>
      </c>
      <c r="E142" s="157" t="s">
        <v>746</v>
      </c>
      <c r="F142" s="158" t="s">
        <v>747</v>
      </c>
      <c r="G142" s="159" t="s">
        <v>218</v>
      </c>
      <c r="H142" s="160">
        <v>0.01</v>
      </c>
      <c r="I142" s="161"/>
      <c r="J142" s="162">
        <f t="shared" si="0"/>
        <v>0</v>
      </c>
      <c r="K142" s="163"/>
      <c r="L142" s="33"/>
      <c r="M142" s="164" t="s">
        <v>1</v>
      </c>
      <c r="N142" s="165" t="s">
        <v>39</v>
      </c>
      <c r="O142" s="61"/>
      <c r="P142" s="166">
        <f t="shared" si="1"/>
        <v>0</v>
      </c>
      <c r="Q142" s="166">
        <v>0</v>
      </c>
      <c r="R142" s="166">
        <f t="shared" si="2"/>
        <v>0</v>
      </c>
      <c r="S142" s="166">
        <v>0</v>
      </c>
      <c r="T142" s="167">
        <f t="shared" si="3"/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68" t="s">
        <v>130</v>
      </c>
      <c r="AT142" s="168" t="s">
        <v>191</v>
      </c>
      <c r="AU142" s="168" t="s">
        <v>86</v>
      </c>
      <c r="AY142" s="17" t="s">
        <v>189</v>
      </c>
      <c r="BE142" s="169">
        <f t="shared" si="4"/>
        <v>0</v>
      </c>
      <c r="BF142" s="169">
        <f t="shared" si="5"/>
        <v>0</v>
      </c>
      <c r="BG142" s="169">
        <f t="shared" si="6"/>
        <v>0</v>
      </c>
      <c r="BH142" s="169">
        <f t="shared" si="7"/>
        <v>0</v>
      </c>
      <c r="BI142" s="169">
        <f t="shared" si="8"/>
        <v>0</v>
      </c>
      <c r="BJ142" s="17" t="s">
        <v>86</v>
      </c>
      <c r="BK142" s="169">
        <f t="shared" si="9"/>
        <v>0</v>
      </c>
      <c r="BL142" s="17" t="s">
        <v>130</v>
      </c>
      <c r="BM142" s="168" t="s">
        <v>2515</v>
      </c>
    </row>
    <row r="143" spans="1:65" s="2" customFormat="1" ht="24.2" customHeight="1">
      <c r="A143" s="32"/>
      <c r="B143" s="155"/>
      <c r="C143" s="156" t="s">
        <v>208</v>
      </c>
      <c r="D143" s="156" t="s">
        <v>191</v>
      </c>
      <c r="E143" s="157" t="s">
        <v>749</v>
      </c>
      <c r="F143" s="158" t="s">
        <v>750</v>
      </c>
      <c r="G143" s="159" t="s">
        <v>218</v>
      </c>
      <c r="H143" s="160">
        <v>0.15</v>
      </c>
      <c r="I143" s="161"/>
      <c r="J143" s="162">
        <f t="shared" si="0"/>
        <v>0</v>
      </c>
      <c r="K143" s="163"/>
      <c r="L143" s="33"/>
      <c r="M143" s="164" t="s">
        <v>1</v>
      </c>
      <c r="N143" s="165" t="s">
        <v>39</v>
      </c>
      <c r="O143" s="61"/>
      <c r="P143" s="166">
        <f t="shared" si="1"/>
        <v>0</v>
      </c>
      <c r="Q143" s="166">
        <v>0</v>
      </c>
      <c r="R143" s="166">
        <f t="shared" si="2"/>
        <v>0</v>
      </c>
      <c r="S143" s="166">
        <v>0</v>
      </c>
      <c r="T143" s="167">
        <f t="shared" si="3"/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68" t="s">
        <v>130</v>
      </c>
      <c r="AT143" s="168" t="s">
        <v>191</v>
      </c>
      <c r="AU143" s="168" t="s">
        <v>86</v>
      </c>
      <c r="AY143" s="17" t="s">
        <v>189</v>
      </c>
      <c r="BE143" s="169">
        <f t="shared" si="4"/>
        <v>0</v>
      </c>
      <c r="BF143" s="169">
        <f t="shared" si="5"/>
        <v>0</v>
      </c>
      <c r="BG143" s="169">
        <f t="shared" si="6"/>
        <v>0</v>
      </c>
      <c r="BH143" s="169">
        <f t="shared" si="7"/>
        <v>0</v>
      </c>
      <c r="BI143" s="169">
        <f t="shared" si="8"/>
        <v>0</v>
      </c>
      <c r="BJ143" s="17" t="s">
        <v>86</v>
      </c>
      <c r="BK143" s="169">
        <f t="shared" si="9"/>
        <v>0</v>
      </c>
      <c r="BL143" s="17" t="s">
        <v>130</v>
      </c>
      <c r="BM143" s="168" t="s">
        <v>2516</v>
      </c>
    </row>
    <row r="144" spans="1:65" s="2" customFormat="1" ht="24.2" customHeight="1">
      <c r="A144" s="32"/>
      <c r="B144" s="155"/>
      <c r="C144" s="156" t="s">
        <v>201</v>
      </c>
      <c r="D144" s="156" t="s">
        <v>191</v>
      </c>
      <c r="E144" s="157" t="s">
        <v>753</v>
      </c>
      <c r="F144" s="158" t="s">
        <v>754</v>
      </c>
      <c r="G144" s="159" t="s">
        <v>218</v>
      </c>
      <c r="H144" s="160">
        <v>0.01</v>
      </c>
      <c r="I144" s="161"/>
      <c r="J144" s="162">
        <f t="shared" si="0"/>
        <v>0</v>
      </c>
      <c r="K144" s="163"/>
      <c r="L144" s="33"/>
      <c r="M144" s="164" t="s">
        <v>1</v>
      </c>
      <c r="N144" s="165" t="s">
        <v>39</v>
      </c>
      <c r="O144" s="61"/>
      <c r="P144" s="166">
        <f t="shared" si="1"/>
        <v>0</v>
      </c>
      <c r="Q144" s="166">
        <v>0</v>
      </c>
      <c r="R144" s="166">
        <f t="shared" si="2"/>
        <v>0</v>
      </c>
      <c r="S144" s="166">
        <v>0</v>
      </c>
      <c r="T144" s="167">
        <f t="shared" si="3"/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68" t="s">
        <v>130</v>
      </c>
      <c r="AT144" s="168" t="s">
        <v>191</v>
      </c>
      <c r="AU144" s="168" t="s">
        <v>86</v>
      </c>
      <c r="AY144" s="17" t="s">
        <v>189</v>
      </c>
      <c r="BE144" s="169">
        <f t="shared" si="4"/>
        <v>0</v>
      </c>
      <c r="BF144" s="169">
        <f t="shared" si="5"/>
        <v>0</v>
      </c>
      <c r="BG144" s="169">
        <f t="shared" si="6"/>
        <v>0</v>
      </c>
      <c r="BH144" s="169">
        <f t="shared" si="7"/>
        <v>0</v>
      </c>
      <c r="BI144" s="169">
        <f t="shared" si="8"/>
        <v>0</v>
      </c>
      <c r="BJ144" s="17" t="s">
        <v>86</v>
      </c>
      <c r="BK144" s="169">
        <f t="shared" si="9"/>
        <v>0</v>
      </c>
      <c r="BL144" s="17" t="s">
        <v>130</v>
      </c>
      <c r="BM144" s="168" t="s">
        <v>2517</v>
      </c>
    </row>
    <row r="145" spans="1:65" s="2" customFormat="1" ht="24.2" customHeight="1">
      <c r="A145" s="32"/>
      <c r="B145" s="155"/>
      <c r="C145" s="156" t="s">
        <v>215</v>
      </c>
      <c r="D145" s="156" t="s">
        <v>191</v>
      </c>
      <c r="E145" s="157" t="s">
        <v>756</v>
      </c>
      <c r="F145" s="158" t="s">
        <v>757</v>
      </c>
      <c r="G145" s="159" t="s">
        <v>218</v>
      </c>
      <c r="H145" s="160">
        <v>0.05</v>
      </c>
      <c r="I145" s="161"/>
      <c r="J145" s="162">
        <f t="shared" si="0"/>
        <v>0</v>
      </c>
      <c r="K145" s="163"/>
      <c r="L145" s="33"/>
      <c r="M145" s="164" t="s">
        <v>1</v>
      </c>
      <c r="N145" s="165" t="s">
        <v>39</v>
      </c>
      <c r="O145" s="61"/>
      <c r="P145" s="166">
        <f t="shared" si="1"/>
        <v>0</v>
      </c>
      <c r="Q145" s="166">
        <v>0</v>
      </c>
      <c r="R145" s="166">
        <f t="shared" si="2"/>
        <v>0</v>
      </c>
      <c r="S145" s="166">
        <v>0</v>
      </c>
      <c r="T145" s="167">
        <f t="shared" si="3"/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68" t="s">
        <v>130</v>
      </c>
      <c r="AT145" s="168" t="s">
        <v>191</v>
      </c>
      <c r="AU145" s="168" t="s">
        <v>86</v>
      </c>
      <c r="AY145" s="17" t="s">
        <v>189</v>
      </c>
      <c r="BE145" s="169">
        <f t="shared" si="4"/>
        <v>0</v>
      </c>
      <c r="BF145" s="169">
        <f t="shared" si="5"/>
        <v>0</v>
      </c>
      <c r="BG145" s="169">
        <f t="shared" si="6"/>
        <v>0</v>
      </c>
      <c r="BH145" s="169">
        <f t="shared" si="7"/>
        <v>0</v>
      </c>
      <c r="BI145" s="169">
        <f t="shared" si="8"/>
        <v>0</v>
      </c>
      <c r="BJ145" s="17" t="s">
        <v>86</v>
      </c>
      <c r="BK145" s="169">
        <f t="shared" si="9"/>
        <v>0</v>
      </c>
      <c r="BL145" s="17" t="s">
        <v>130</v>
      </c>
      <c r="BM145" s="168" t="s">
        <v>2518</v>
      </c>
    </row>
    <row r="146" spans="1:65" s="2" customFormat="1" ht="24.2" customHeight="1">
      <c r="A146" s="32"/>
      <c r="B146" s="155"/>
      <c r="C146" s="156" t="s">
        <v>204</v>
      </c>
      <c r="D146" s="156" t="s">
        <v>191</v>
      </c>
      <c r="E146" s="157" t="s">
        <v>760</v>
      </c>
      <c r="F146" s="158" t="s">
        <v>761</v>
      </c>
      <c r="G146" s="159" t="s">
        <v>218</v>
      </c>
      <c r="H146" s="160">
        <v>0.01</v>
      </c>
      <c r="I146" s="161"/>
      <c r="J146" s="162">
        <f t="shared" si="0"/>
        <v>0</v>
      </c>
      <c r="K146" s="163"/>
      <c r="L146" s="33"/>
      <c r="M146" s="164" t="s">
        <v>1</v>
      </c>
      <c r="N146" s="165" t="s">
        <v>39</v>
      </c>
      <c r="O146" s="61"/>
      <c r="P146" s="166">
        <f t="shared" si="1"/>
        <v>0</v>
      </c>
      <c r="Q146" s="166">
        <v>0</v>
      </c>
      <c r="R146" s="166">
        <f t="shared" si="2"/>
        <v>0</v>
      </c>
      <c r="S146" s="166">
        <v>0</v>
      </c>
      <c r="T146" s="167">
        <f t="shared" si="3"/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68" t="s">
        <v>130</v>
      </c>
      <c r="AT146" s="168" t="s">
        <v>191</v>
      </c>
      <c r="AU146" s="168" t="s">
        <v>86</v>
      </c>
      <c r="AY146" s="17" t="s">
        <v>189</v>
      </c>
      <c r="BE146" s="169">
        <f t="shared" si="4"/>
        <v>0</v>
      </c>
      <c r="BF146" s="169">
        <f t="shared" si="5"/>
        <v>0</v>
      </c>
      <c r="BG146" s="169">
        <f t="shared" si="6"/>
        <v>0</v>
      </c>
      <c r="BH146" s="169">
        <f t="shared" si="7"/>
        <v>0</v>
      </c>
      <c r="BI146" s="169">
        <f t="shared" si="8"/>
        <v>0</v>
      </c>
      <c r="BJ146" s="17" t="s">
        <v>86</v>
      </c>
      <c r="BK146" s="169">
        <f t="shared" si="9"/>
        <v>0</v>
      </c>
      <c r="BL146" s="17" t="s">
        <v>130</v>
      </c>
      <c r="BM146" s="168" t="s">
        <v>2519</v>
      </c>
    </row>
    <row r="147" spans="1:65" s="12" customFormat="1" ht="25.9" customHeight="1">
      <c r="B147" s="142"/>
      <c r="D147" s="143" t="s">
        <v>72</v>
      </c>
      <c r="E147" s="144" t="s">
        <v>362</v>
      </c>
      <c r="F147" s="144" t="s">
        <v>363</v>
      </c>
      <c r="I147" s="145"/>
      <c r="J147" s="146">
        <f>BK147</f>
        <v>0</v>
      </c>
      <c r="L147" s="142"/>
      <c r="M147" s="147"/>
      <c r="N147" s="148"/>
      <c r="O147" s="148"/>
      <c r="P147" s="149">
        <f>P148+P155+P186+P194</f>
        <v>0</v>
      </c>
      <c r="Q147" s="148"/>
      <c r="R147" s="149">
        <f>R148+R155+R186+R194</f>
        <v>1.0615751999999998</v>
      </c>
      <c r="S147" s="148"/>
      <c r="T147" s="150">
        <f>T148+T155+T186+T194</f>
        <v>0</v>
      </c>
      <c r="AR147" s="143" t="s">
        <v>86</v>
      </c>
      <c r="AT147" s="151" t="s">
        <v>72</v>
      </c>
      <c r="AU147" s="151" t="s">
        <v>73</v>
      </c>
      <c r="AY147" s="143" t="s">
        <v>189</v>
      </c>
      <c r="BK147" s="152">
        <f>BK148+BK155+BK186+BK194</f>
        <v>0</v>
      </c>
    </row>
    <row r="148" spans="1:65" s="12" customFormat="1" ht="22.9" customHeight="1">
      <c r="B148" s="142"/>
      <c r="D148" s="143" t="s">
        <v>72</v>
      </c>
      <c r="E148" s="153" t="s">
        <v>1269</v>
      </c>
      <c r="F148" s="153" t="s">
        <v>1270</v>
      </c>
      <c r="I148" s="145"/>
      <c r="J148" s="154">
        <f>BK148</f>
        <v>0</v>
      </c>
      <c r="L148" s="142"/>
      <c r="M148" s="147"/>
      <c r="N148" s="148"/>
      <c r="O148" s="148"/>
      <c r="P148" s="149">
        <f>SUM(P149:P154)</f>
        <v>0</v>
      </c>
      <c r="Q148" s="148"/>
      <c r="R148" s="149">
        <f>SUM(R149:R154)</f>
        <v>1.5400000000000001E-3</v>
      </c>
      <c r="S148" s="148"/>
      <c r="T148" s="150">
        <f>SUM(T149:T154)</f>
        <v>0</v>
      </c>
      <c r="AR148" s="143" t="s">
        <v>86</v>
      </c>
      <c r="AT148" s="151" t="s">
        <v>72</v>
      </c>
      <c r="AU148" s="151" t="s">
        <v>80</v>
      </c>
      <c r="AY148" s="143" t="s">
        <v>189</v>
      </c>
      <c r="BK148" s="152">
        <f>SUM(BK149:BK154)</f>
        <v>0</v>
      </c>
    </row>
    <row r="149" spans="1:65" s="2" customFormat="1" ht="24.2" customHeight="1">
      <c r="A149" s="32"/>
      <c r="B149" s="155"/>
      <c r="C149" s="156" t="s">
        <v>222</v>
      </c>
      <c r="D149" s="156" t="s">
        <v>191</v>
      </c>
      <c r="E149" s="157" t="s">
        <v>2520</v>
      </c>
      <c r="F149" s="158" t="s">
        <v>2521</v>
      </c>
      <c r="G149" s="159" t="s">
        <v>243</v>
      </c>
      <c r="H149" s="160">
        <v>77</v>
      </c>
      <c r="I149" s="161"/>
      <c r="J149" s="162">
        <f t="shared" ref="J149:J154" si="10">ROUND(I149*H149,2)</f>
        <v>0</v>
      </c>
      <c r="K149" s="163"/>
      <c r="L149" s="33"/>
      <c r="M149" s="164" t="s">
        <v>1</v>
      </c>
      <c r="N149" s="165" t="s">
        <v>39</v>
      </c>
      <c r="O149" s="61"/>
      <c r="P149" s="166">
        <f t="shared" ref="P149:P154" si="11">O149*H149</f>
        <v>0</v>
      </c>
      <c r="Q149" s="166">
        <v>2.0000000000000002E-5</v>
      </c>
      <c r="R149" s="166">
        <f t="shared" ref="R149:R154" si="12">Q149*H149</f>
        <v>1.5400000000000001E-3</v>
      </c>
      <c r="S149" s="166">
        <v>0</v>
      </c>
      <c r="T149" s="167">
        <f t="shared" ref="T149:T154" si="13">S149*H149</f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68" t="s">
        <v>214</v>
      </c>
      <c r="AT149" s="168" t="s">
        <v>191</v>
      </c>
      <c r="AU149" s="168" t="s">
        <v>86</v>
      </c>
      <c r="AY149" s="17" t="s">
        <v>189</v>
      </c>
      <c r="BE149" s="169">
        <f t="shared" ref="BE149:BE154" si="14">IF(N149="základná",J149,0)</f>
        <v>0</v>
      </c>
      <c r="BF149" s="169">
        <f t="shared" ref="BF149:BF154" si="15">IF(N149="znížená",J149,0)</f>
        <v>0</v>
      </c>
      <c r="BG149" s="169">
        <f t="shared" ref="BG149:BG154" si="16">IF(N149="zákl. prenesená",J149,0)</f>
        <v>0</v>
      </c>
      <c r="BH149" s="169">
        <f t="shared" ref="BH149:BH154" si="17">IF(N149="zníž. prenesená",J149,0)</f>
        <v>0</v>
      </c>
      <c r="BI149" s="169">
        <f t="shared" ref="BI149:BI154" si="18">IF(N149="nulová",J149,0)</f>
        <v>0</v>
      </c>
      <c r="BJ149" s="17" t="s">
        <v>86</v>
      </c>
      <c r="BK149" s="169">
        <f t="shared" ref="BK149:BK154" si="19">ROUND(I149*H149,2)</f>
        <v>0</v>
      </c>
      <c r="BL149" s="17" t="s">
        <v>214</v>
      </c>
      <c r="BM149" s="168" t="s">
        <v>207</v>
      </c>
    </row>
    <row r="150" spans="1:65" s="2" customFormat="1" ht="37.9" customHeight="1">
      <c r="A150" s="32"/>
      <c r="B150" s="155"/>
      <c r="C150" s="170" t="s">
        <v>207</v>
      </c>
      <c r="D150" s="170" t="s">
        <v>226</v>
      </c>
      <c r="E150" s="171" t="s">
        <v>2522</v>
      </c>
      <c r="F150" s="172" t="s">
        <v>2523</v>
      </c>
      <c r="G150" s="173" t="s">
        <v>243</v>
      </c>
      <c r="H150" s="174">
        <v>32.64</v>
      </c>
      <c r="I150" s="175"/>
      <c r="J150" s="176">
        <f t="shared" si="10"/>
        <v>0</v>
      </c>
      <c r="K150" s="177"/>
      <c r="L150" s="178"/>
      <c r="M150" s="179" t="s">
        <v>1</v>
      </c>
      <c r="N150" s="180" t="s">
        <v>39</v>
      </c>
      <c r="O150" s="61"/>
      <c r="P150" s="166">
        <f t="shared" si="11"/>
        <v>0</v>
      </c>
      <c r="Q150" s="166">
        <v>0</v>
      </c>
      <c r="R150" s="166">
        <f t="shared" si="12"/>
        <v>0</v>
      </c>
      <c r="S150" s="166">
        <v>0</v>
      </c>
      <c r="T150" s="167">
        <f t="shared" si="13"/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68" t="s">
        <v>247</v>
      </c>
      <c r="AT150" s="168" t="s">
        <v>226</v>
      </c>
      <c r="AU150" s="168" t="s">
        <v>86</v>
      </c>
      <c r="AY150" s="17" t="s">
        <v>189</v>
      </c>
      <c r="BE150" s="169">
        <f t="shared" si="14"/>
        <v>0</v>
      </c>
      <c r="BF150" s="169">
        <f t="shared" si="15"/>
        <v>0</v>
      </c>
      <c r="BG150" s="169">
        <f t="shared" si="16"/>
        <v>0</v>
      </c>
      <c r="BH150" s="169">
        <f t="shared" si="17"/>
        <v>0</v>
      </c>
      <c r="BI150" s="169">
        <f t="shared" si="18"/>
        <v>0</v>
      </c>
      <c r="BJ150" s="17" t="s">
        <v>86</v>
      </c>
      <c r="BK150" s="169">
        <f t="shared" si="19"/>
        <v>0</v>
      </c>
      <c r="BL150" s="17" t="s">
        <v>214</v>
      </c>
      <c r="BM150" s="168" t="s">
        <v>211</v>
      </c>
    </row>
    <row r="151" spans="1:65" s="2" customFormat="1" ht="37.9" customHeight="1">
      <c r="A151" s="32"/>
      <c r="B151" s="155"/>
      <c r="C151" s="170" t="s">
        <v>231</v>
      </c>
      <c r="D151" s="170" t="s">
        <v>226</v>
      </c>
      <c r="E151" s="171" t="s">
        <v>2524</v>
      </c>
      <c r="F151" s="172" t="s">
        <v>2525</v>
      </c>
      <c r="G151" s="173" t="s">
        <v>243</v>
      </c>
      <c r="H151" s="174">
        <v>20</v>
      </c>
      <c r="I151" s="175"/>
      <c r="J151" s="176">
        <f t="shared" si="10"/>
        <v>0</v>
      </c>
      <c r="K151" s="177"/>
      <c r="L151" s="178"/>
      <c r="M151" s="179" t="s">
        <v>1</v>
      </c>
      <c r="N151" s="180" t="s">
        <v>39</v>
      </c>
      <c r="O151" s="61"/>
      <c r="P151" s="166">
        <f t="shared" si="11"/>
        <v>0</v>
      </c>
      <c r="Q151" s="166">
        <v>0</v>
      </c>
      <c r="R151" s="166">
        <f t="shared" si="12"/>
        <v>0</v>
      </c>
      <c r="S151" s="166">
        <v>0</v>
      </c>
      <c r="T151" s="167">
        <f t="shared" si="13"/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68" t="s">
        <v>247</v>
      </c>
      <c r="AT151" s="168" t="s">
        <v>226</v>
      </c>
      <c r="AU151" s="168" t="s">
        <v>86</v>
      </c>
      <c r="AY151" s="17" t="s">
        <v>189</v>
      </c>
      <c r="BE151" s="169">
        <f t="shared" si="14"/>
        <v>0</v>
      </c>
      <c r="BF151" s="169">
        <f t="shared" si="15"/>
        <v>0</v>
      </c>
      <c r="BG151" s="169">
        <f t="shared" si="16"/>
        <v>0</v>
      </c>
      <c r="BH151" s="169">
        <f t="shared" si="17"/>
        <v>0</v>
      </c>
      <c r="BI151" s="169">
        <f t="shared" si="18"/>
        <v>0</v>
      </c>
      <c r="BJ151" s="17" t="s">
        <v>86</v>
      </c>
      <c r="BK151" s="169">
        <f t="shared" si="19"/>
        <v>0</v>
      </c>
      <c r="BL151" s="17" t="s">
        <v>214</v>
      </c>
      <c r="BM151" s="168" t="s">
        <v>214</v>
      </c>
    </row>
    <row r="152" spans="1:65" s="2" customFormat="1" ht="37.9" customHeight="1">
      <c r="A152" s="32"/>
      <c r="B152" s="155"/>
      <c r="C152" s="170" t="s">
        <v>211</v>
      </c>
      <c r="D152" s="170" t="s">
        <v>226</v>
      </c>
      <c r="E152" s="171" t="s">
        <v>2526</v>
      </c>
      <c r="F152" s="172" t="s">
        <v>2527</v>
      </c>
      <c r="G152" s="173" t="s">
        <v>243</v>
      </c>
      <c r="H152" s="174">
        <v>25</v>
      </c>
      <c r="I152" s="175"/>
      <c r="J152" s="176">
        <f t="shared" si="10"/>
        <v>0</v>
      </c>
      <c r="K152" s="177"/>
      <c r="L152" s="178"/>
      <c r="M152" s="179" t="s">
        <v>1</v>
      </c>
      <c r="N152" s="180" t="s">
        <v>39</v>
      </c>
      <c r="O152" s="61"/>
      <c r="P152" s="166">
        <f t="shared" si="11"/>
        <v>0</v>
      </c>
      <c r="Q152" s="166">
        <v>0</v>
      </c>
      <c r="R152" s="166">
        <f t="shared" si="12"/>
        <v>0</v>
      </c>
      <c r="S152" s="166">
        <v>0</v>
      </c>
      <c r="T152" s="167">
        <f t="shared" si="13"/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68" t="s">
        <v>247</v>
      </c>
      <c r="AT152" s="168" t="s">
        <v>226</v>
      </c>
      <c r="AU152" s="168" t="s">
        <v>86</v>
      </c>
      <c r="AY152" s="17" t="s">
        <v>189</v>
      </c>
      <c r="BE152" s="169">
        <f t="shared" si="14"/>
        <v>0</v>
      </c>
      <c r="BF152" s="169">
        <f t="shared" si="15"/>
        <v>0</v>
      </c>
      <c r="BG152" s="169">
        <f t="shared" si="16"/>
        <v>0</v>
      </c>
      <c r="BH152" s="169">
        <f t="shared" si="17"/>
        <v>0</v>
      </c>
      <c r="BI152" s="169">
        <f t="shared" si="18"/>
        <v>0</v>
      </c>
      <c r="BJ152" s="17" t="s">
        <v>86</v>
      </c>
      <c r="BK152" s="169">
        <f t="shared" si="19"/>
        <v>0</v>
      </c>
      <c r="BL152" s="17" t="s">
        <v>214</v>
      </c>
      <c r="BM152" s="168" t="s">
        <v>219</v>
      </c>
    </row>
    <row r="153" spans="1:65" s="2" customFormat="1" ht="24.2" customHeight="1">
      <c r="A153" s="32"/>
      <c r="B153" s="155"/>
      <c r="C153" s="156" t="s">
        <v>240</v>
      </c>
      <c r="D153" s="156" t="s">
        <v>191</v>
      </c>
      <c r="E153" s="157" t="s">
        <v>2203</v>
      </c>
      <c r="F153" s="158" t="s">
        <v>1855</v>
      </c>
      <c r="G153" s="159" t="s">
        <v>511</v>
      </c>
      <c r="H153" s="186"/>
      <c r="I153" s="161"/>
      <c r="J153" s="162">
        <f t="shared" si="10"/>
        <v>0</v>
      </c>
      <c r="K153" s="163"/>
      <c r="L153" s="33"/>
      <c r="M153" s="164" t="s">
        <v>1</v>
      </c>
      <c r="N153" s="165" t="s">
        <v>39</v>
      </c>
      <c r="O153" s="61"/>
      <c r="P153" s="166">
        <f t="shared" si="11"/>
        <v>0</v>
      </c>
      <c r="Q153" s="166">
        <v>0</v>
      </c>
      <c r="R153" s="166">
        <f t="shared" si="12"/>
        <v>0</v>
      </c>
      <c r="S153" s="166">
        <v>0</v>
      </c>
      <c r="T153" s="167">
        <f t="shared" si="13"/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68" t="s">
        <v>214</v>
      </c>
      <c r="AT153" s="168" t="s">
        <v>191</v>
      </c>
      <c r="AU153" s="168" t="s">
        <v>86</v>
      </c>
      <c r="AY153" s="17" t="s">
        <v>189</v>
      </c>
      <c r="BE153" s="169">
        <f t="shared" si="14"/>
        <v>0</v>
      </c>
      <c r="BF153" s="169">
        <f t="shared" si="15"/>
        <v>0</v>
      </c>
      <c r="BG153" s="169">
        <f t="shared" si="16"/>
        <v>0</v>
      </c>
      <c r="BH153" s="169">
        <f t="shared" si="17"/>
        <v>0</v>
      </c>
      <c r="BI153" s="169">
        <f t="shared" si="18"/>
        <v>0</v>
      </c>
      <c r="BJ153" s="17" t="s">
        <v>86</v>
      </c>
      <c r="BK153" s="169">
        <f t="shared" si="19"/>
        <v>0</v>
      </c>
      <c r="BL153" s="17" t="s">
        <v>214</v>
      </c>
      <c r="BM153" s="168" t="s">
        <v>7</v>
      </c>
    </row>
    <row r="154" spans="1:65" s="2" customFormat="1" ht="24.2" customHeight="1">
      <c r="A154" s="32"/>
      <c r="B154" s="155"/>
      <c r="C154" s="156" t="s">
        <v>214</v>
      </c>
      <c r="D154" s="156" t="s">
        <v>191</v>
      </c>
      <c r="E154" s="157" t="s">
        <v>2528</v>
      </c>
      <c r="F154" s="158" t="s">
        <v>2529</v>
      </c>
      <c r="G154" s="159" t="s">
        <v>511</v>
      </c>
      <c r="H154" s="186"/>
      <c r="I154" s="161"/>
      <c r="J154" s="162">
        <f t="shared" si="10"/>
        <v>0</v>
      </c>
      <c r="K154" s="163"/>
      <c r="L154" s="33"/>
      <c r="M154" s="164" t="s">
        <v>1</v>
      </c>
      <c r="N154" s="165" t="s">
        <v>39</v>
      </c>
      <c r="O154" s="61"/>
      <c r="P154" s="166">
        <f t="shared" si="11"/>
        <v>0</v>
      </c>
      <c r="Q154" s="166">
        <v>0</v>
      </c>
      <c r="R154" s="166">
        <f t="shared" si="12"/>
        <v>0</v>
      </c>
      <c r="S154" s="166">
        <v>0</v>
      </c>
      <c r="T154" s="167">
        <f t="shared" si="13"/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68" t="s">
        <v>214</v>
      </c>
      <c r="AT154" s="168" t="s">
        <v>191</v>
      </c>
      <c r="AU154" s="168" t="s">
        <v>86</v>
      </c>
      <c r="AY154" s="17" t="s">
        <v>189</v>
      </c>
      <c r="BE154" s="169">
        <f t="shared" si="14"/>
        <v>0</v>
      </c>
      <c r="BF154" s="169">
        <f t="shared" si="15"/>
        <v>0</v>
      </c>
      <c r="BG154" s="169">
        <f t="shared" si="16"/>
        <v>0</v>
      </c>
      <c r="BH154" s="169">
        <f t="shared" si="17"/>
        <v>0</v>
      </c>
      <c r="BI154" s="169">
        <f t="shared" si="18"/>
        <v>0</v>
      </c>
      <c r="BJ154" s="17" t="s">
        <v>86</v>
      </c>
      <c r="BK154" s="169">
        <f t="shared" si="19"/>
        <v>0</v>
      </c>
      <c r="BL154" s="17" t="s">
        <v>214</v>
      </c>
      <c r="BM154" s="168" t="s">
        <v>225</v>
      </c>
    </row>
    <row r="155" spans="1:65" s="12" customFormat="1" ht="22.9" customHeight="1">
      <c r="B155" s="142"/>
      <c r="D155" s="143" t="s">
        <v>72</v>
      </c>
      <c r="E155" s="153" t="s">
        <v>625</v>
      </c>
      <c r="F155" s="153" t="s">
        <v>626</v>
      </c>
      <c r="I155" s="145"/>
      <c r="J155" s="154">
        <f>BK155</f>
        <v>0</v>
      </c>
      <c r="L155" s="142"/>
      <c r="M155" s="147"/>
      <c r="N155" s="148"/>
      <c r="O155" s="148"/>
      <c r="P155" s="149">
        <f>SUM(P156:P185)</f>
        <v>0</v>
      </c>
      <c r="Q155" s="148"/>
      <c r="R155" s="149">
        <f>SUM(R156:R185)</f>
        <v>0</v>
      </c>
      <c r="S155" s="148"/>
      <c r="T155" s="150">
        <f>SUM(T156:T185)</f>
        <v>0</v>
      </c>
      <c r="AR155" s="143" t="s">
        <v>86</v>
      </c>
      <c r="AT155" s="151" t="s">
        <v>72</v>
      </c>
      <c r="AU155" s="151" t="s">
        <v>80</v>
      </c>
      <c r="AY155" s="143" t="s">
        <v>189</v>
      </c>
      <c r="BK155" s="152">
        <f>SUM(BK156:BK185)</f>
        <v>0</v>
      </c>
    </row>
    <row r="156" spans="1:65" s="2" customFormat="1" ht="16.5" customHeight="1">
      <c r="A156" s="32"/>
      <c r="B156" s="155"/>
      <c r="C156" s="156" t="s">
        <v>248</v>
      </c>
      <c r="D156" s="156" t="s">
        <v>191</v>
      </c>
      <c r="E156" s="157" t="s">
        <v>2530</v>
      </c>
      <c r="F156" s="158" t="s">
        <v>2531</v>
      </c>
      <c r="G156" s="159" t="s">
        <v>243</v>
      </c>
      <c r="H156" s="160">
        <v>510</v>
      </c>
      <c r="I156" s="161"/>
      <c r="J156" s="162">
        <f t="shared" ref="J156:J185" si="20">ROUND(I156*H156,2)</f>
        <v>0</v>
      </c>
      <c r="K156" s="163"/>
      <c r="L156" s="33"/>
      <c r="M156" s="164" t="s">
        <v>1</v>
      </c>
      <c r="N156" s="165" t="s">
        <v>39</v>
      </c>
      <c r="O156" s="61"/>
      <c r="P156" s="166">
        <f t="shared" ref="P156:P185" si="21">O156*H156</f>
        <v>0</v>
      </c>
      <c r="Q156" s="166">
        <v>0</v>
      </c>
      <c r="R156" s="166">
        <f t="shared" ref="R156:R185" si="22">Q156*H156</f>
        <v>0</v>
      </c>
      <c r="S156" s="166">
        <v>0</v>
      </c>
      <c r="T156" s="167">
        <f t="shared" ref="T156:T185" si="23">S156*H156</f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68" t="s">
        <v>214</v>
      </c>
      <c r="AT156" s="168" t="s">
        <v>191</v>
      </c>
      <c r="AU156" s="168" t="s">
        <v>86</v>
      </c>
      <c r="AY156" s="17" t="s">
        <v>189</v>
      </c>
      <c r="BE156" s="169">
        <f t="shared" ref="BE156:BE185" si="24">IF(N156="základná",J156,0)</f>
        <v>0</v>
      </c>
      <c r="BF156" s="169">
        <f t="shared" ref="BF156:BF185" si="25">IF(N156="znížená",J156,0)</f>
        <v>0</v>
      </c>
      <c r="BG156" s="169">
        <f t="shared" ref="BG156:BG185" si="26">IF(N156="zákl. prenesená",J156,0)</f>
        <v>0</v>
      </c>
      <c r="BH156" s="169">
        <f t="shared" ref="BH156:BH185" si="27">IF(N156="zníž. prenesená",J156,0)</f>
        <v>0</v>
      </c>
      <c r="BI156" s="169">
        <f t="shared" ref="BI156:BI185" si="28">IF(N156="nulová",J156,0)</f>
        <v>0</v>
      </c>
      <c r="BJ156" s="17" t="s">
        <v>86</v>
      </c>
      <c r="BK156" s="169">
        <f t="shared" ref="BK156:BK185" si="29">ROUND(I156*H156,2)</f>
        <v>0</v>
      </c>
      <c r="BL156" s="17" t="s">
        <v>214</v>
      </c>
      <c r="BM156" s="168" t="s">
        <v>229</v>
      </c>
    </row>
    <row r="157" spans="1:65" s="2" customFormat="1" ht="24.2" customHeight="1">
      <c r="A157" s="32"/>
      <c r="B157" s="155"/>
      <c r="C157" s="170" t="s">
        <v>219</v>
      </c>
      <c r="D157" s="170" t="s">
        <v>226</v>
      </c>
      <c r="E157" s="171" t="s">
        <v>2532</v>
      </c>
      <c r="F157" s="172" t="s">
        <v>2533</v>
      </c>
      <c r="G157" s="173" t="s">
        <v>243</v>
      </c>
      <c r="H157" s="174">
        <v>510</v>
      </c>
      <c r="I157" s="175"/>
      <c r="J157" s="176">
        <f t="shared" si="20"/>
        <v>0</v>
      </c>
      <c r="K157" s="177"/>
      <c r="L157" s="178"/>
      <c r="M157" s="179" t="s">
        <v>1</v>
      </c>
      <c r="N157" s="180" t="s">
        <v>39</v>
      </c>
      <c r="O157" s="61"/>
      <c r="P157" s="166">
        <f t="shared" si="21"/>
        <v>0</v>
      </c>
      <c r="Q157" s="166">
        <v>0</v>
      </c>
      <c r="R157" s="166">
        <f t="shared" si="22"/>
        <v>0</v>
      </c>
      <c r="S157" s="166">
        <v>0</v>
      </c>
      <c r="T157" s="167">
        <f t="shared" si="23"/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68" t="s">
        <v>247</v>
      </c>
      <c r="AT157" s="168" t="s">
        <v>226</v>
      </c>
      <c r="AU157" s="168" t="s">
        <v>86</v>
      </c>
      <c r="AY157" s="17" t="s">
        <v>189</v>
      </c>
      <c r="BE157" s="169">
        <f t="shared" si="24"/>
        <v>0</v>
      </c>
      <c r="BF157" s="169">
        <f t="shared" si="25"/>
        <v>0</v>
      </c>
      <c r="BG157" s="169">
        <f t="shared" si="26"/>
        <v>0</v>
      </c>
      <c r="BH157" s="169">
        <f t="shared" si="27"/>
        <v>0</v>
      </c>
      <c r="BI157" s="169">
        <f t="shared" si="28"/>
        <v>0</v>
      </c>
      <c r="BJ157" s="17" t="s">
        <v>86</v>
      </c>
      <c r="BK157" s="169">
        <f t="shared" si="29"/>
        <v>0</v>
      </c>
      <c r="BL157" s="17" t="s">
        <v>214</v>
      </c>
      <c r="BM157" s="168" t="s">
        <v>234</v>
      </c>
    </row>
    <row r="158" spans="1:65" s="2" customFormat="1" ht="21.75" customHeight="1">
      <c r="A158" s="32"/>
      <c r="B158" s="155"/>
      <c r="C158" s="156" t="s">
        <v>255</v>
      </c>
      <c r="D158" s="156" t="s">
        <v>191</v>
      </c>
      <c r="E158" s="157" t="s">
        <v>2534</v>
      </c>
      <c r="F158" s="158" t="s">
        <v>2535</v>
      </c>
      <c r="G158" s="159" t="s">
        <v>243</v>
      </c>
      <c r="H158" s="160">
        <v>20</v>
      </c>
      <c r="I158" s="161"/>
      <c r="J158" s="162">
        <f t="shared" si="20"/>
        <v>0</v>
      </c>
      <c r="K158" s="163"/>
      <c r="L158" s="33"/>
      <c r="M158" s="164" t="s">
        <v>1</v>
      </c>
      <c r="N158" s="165" t="s">
        <v>39</v>
      </c>
      <c r="O158" s="61"/>
      <c r="P158" s="166">
        <f t="shared" si="21"/>
        <v>0</v>
      </c>
      <c r="Q158" s="166">
        <v>0</v>
      </c>
      <c r="R158" s="166">
        <f t="shared" si="22"/>
        <v>0</v>
      </c>
      <c r="S158" s="166">
        <v>0</v>
      </c>
      <c r="T158" s="167">
        <f t="shared" si="23"/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68" t="s">
        <v>214</v>
      </c>
      <c r="AT158" s="168" t="s">
        <v>191</v>
      </c>
      <c r="AU158" s="168" t="s">
        <v>86</v>
      </c>
      <c r="AY158" s="17" t="s">
        <v>189</v>
      </c>
      <c r="BE158" s="169">
        <f t="shared" si="24"/>
        <v>0</v>
      </c>
      <c r="BF158" s="169">
        <f t="shared" si="25"/>
        <v>0</v>
      </c>
      <c r="BG158" s="169">
        <f t="shared" si="26"/>
        <v>0</v>
      </c>
      <c r="BH158" s="169">
        <f t="shared" si="27"/>
        <v>0</v>
      </c>
      <c r="BI158" s="169">
        <f t="shared" si="28"/>
        <v>0</v>
      </c>
      <c r="BJ158" s="17" t="s">
        <v>86</v>
      </c>
      <c r="BK158" s="169">
        <f t="shared" si="29"/>
        <v>0</v>
      </c>
      <c r="BL158" s="17" t="s">
        <v>214</v>
      </c>
      <c r="BM158" s="168" t="s">
        <v>239</v>
      </c>
    </row>
    <row r="159" spans="1:65" s="2" customFormat="1" ht="24.2" customHeight="1">
      <c r="A159" s="32"/>
      <c r="B159" s="155"/>
      <c r="C159" s="170" t="s">
        <v>7</v>
      </c>
      <c r="D159" s="170" t="s">
        <v>226</v>
      </c>
      <c r="E159" s="171" t="s">
        <v>2536</v>
      </c>
      <c r="F159" s="172" t="s">
        <v>2537</v>
      </c>
      <c r="G159" s="173" t="s">
        <v>243</v>
      </c>
      <c r="H159" s="174">
        <v>20</v>
      </c>
      <c r="I159" s="175"/>
      <c r="J159" s="176">
        <f t="shared" si="20"/>
        <v>0</v>
      </c>
      <c r="K159" s="177"/>
      <c r="L159" s="178"/>
      <c r="M159" s="179" t="s">
        <v>1</v>
      </c>
      <c r="N159" s="180" t="s">
        <v>39</v>
      </c>
      <c r="O159" s="61"/>
      <c r="P159" s="166">
        <f t="shared" si="21"/>
        <v>0</v>
      </c>
      <c r="Q159" s="166">
        <v>0</v>
      </c>
      <c r="R159" s="166">
        <f t="shared" si="22"/>
        <v>0</v>
      </c>
      <c r="S159" s="166">
        <v>0</v>
      </c>
      <c r="T159" s="167">
        <f t="shared" si="23"/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68" t="s">
        <v>247</v>
      </c>
      <c r="AT159" s="168" t="s">
        <v>226</v>
      </c>
      <c r="AU159" s="168" t="s">
        <v>86</v>
      </c>
      <c r="AY159" s="17" t="s">
        <v>189</v>
      </c>
      <c r="BE159" s="169">
        <f t="shared" si="24"/>
        <v>0</v>
      </c>
      <c r="BF159" s="169">
        <f t="shared" si="25"/>
        <v>0</v>
      </c>
      <c r="BG159" s="169">
        <f t="shared" si="26"/>
        <v>0</v>
      </c>
      <c r="BH159" s="169">
        <f t="shared" si="27"/>
        <v>0</v>
      </c>
      <c r="BI159" s="169">
        <f t="shared" si="28"/>
        <v>0</v>
      </c>
      <c r="BJ159" s="17" t="s">
        <v>86</v>
      </c>
      <c r="BK159" s="169">
        <f t="shared" si="29"/>
        <v>0</v>
      </c>
      <c r="BL159" s="17" t="s">
        <v>214</v>
      </c>
      <c r="BM159" s="168" t="s">
        <v>244</v>
      </c>
    </row>
    <row r="160" spans="1:65" s="2" customFormat="1" ht="21.75" customHeight="1">
      <c r="A160" s="32"/>
      <c r="B160" s="155"/>
      <c r="C160" s="156" t="s">
        <v>262</v>
      </c>
      <c r="D160" s="156" t="s">
        <v>191</v>
      </c>
      <c r="E160" s="157" t="s">
        <v>2538</v>
      </c>
      <c r="F160" s="158" t="s">
        <v>2539</v>
      </c>
      <c r="G160" s="159" t="s">
        <v>243</v>
      </c>
      <c r="H160" s="160">
        <v>32</v>
      </c>
      <c r="I160" s="161"/>
      <c r="J160" s="162">
        <f t="shared" si="20"/>
        <v>0</v>
      </c>
      <c r="K160" s="163"/>
      <c r="L160" s="33"/>
      <c r="M160" s="164" t="s">
        <v>1</v>
      </c>
      <c r="N160" s="165" t="s">
        <v>39</v>
      </c>
      <c r="O160" s="61"/>
      <c r="P160" s="166">
        <f t="shared" si="21"/>
        <v>0</v>
      </c>
      <c r="Q160" s="166">
        <v>0</v>
      </c>
      <c r="R160" s="166">
        <f t="shared" si="22"/>
        <v>0</v>
      </c>
      <c r="S160" s="166">
        <v>0</v>
      </c>
      <c r="T160" s="167">
        <f t="shared" si="23"/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68" t="s">
        <v>214</v>
      </c>
      <c r="AT160" s="168" t="s">
        <v>191</v>
      </c>
      <c r="AU160" s="168" t="s">
        <v>86</v>
      </c>
      <c r="AY160" s="17" t="s">
        <v>189</v>
      </c>
      <c r="BE160" s="169">
        <f t="shared" si="24"/>
        <v>0</v>
      </c>
      <c r="BF160" s="169">
        <f t="shared" si="25"/>
        <v>0</v>
      </c>
      <c r="BG160" s="169">
        <f t="shared" si="26"/>
        <v>0</v>
      </c>
      <c r="BH160" s="169">
        <f t="shared" si="27"/>
        <v>0</v>
      </c>
      <c r="BI160" s="169">
        <f t="shared" si="28"/>
        <v>0</v>
      </c>
      <c r="BJ160" s="17" t="s">
        <v>86</v>
      </c>
      <c r="BK160" s="169">
        <f t="shared" si="29"/>
        <v>0</v>
      </c>
      <c r="BL160" s="17" t="s">
        <v>214</v>
      </c>
      <c r="BM160" s="168" t="s">
        <v>247</v>
      </c>
    </row>
    <row r="161" spans="1:65" s="2" customFormat="1" ht="24.2" customHeight="1">
      <c r="A161" s="32"/>
      <c r="B161" s="155"/>
      <c r="C161" s="170" t="s">
        <v>225</v>
      </c>
      <c r="D161" s="170" t="s">
        <v>226</v>
      </c>
      <c r="E161" s="171" t="s">
        <v>2540</v>
      </c>
      <c r="F161" s="172" t="s">
        <v>2541</v>
      </c>
      <c r="G161" s="173" t="s">
        <v>243</v>
      </c>
      <c r="H161" s="174">
        <v>32</v>
      </c>
      <c r="I161" s="175"/>
      <c r="J161" s="176">
        <f t="shared" si="20"/>
        <v>0</v>
      </c>
      <c r="K161" s="177"/>
      <c r="L161" s="178"/>
      <c r="M161" s="179" t="s">
        <v>1</v>
      </c>
      <c r="N161" s="180" t="s">
        <v>39</v>
      </c>
      <c r="O161" s="61"/>
      <c r="P161" s="166">
        <f t="shared" si="21"/>
        <v>0</v>
      </c>
      <c r="Q161" s="166">
        <v>0</v>
      </c>
      <c r="R161" s="166">
        <f t="shared" si="22"/>
        <v>0</v>
      </c>
      <c r="S161" s="166">
        <v>0</v>
      </c>
      <c r="T161" s="167">
        <f t="shared" si="23"/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68" t="s">
        <v>247</v>
      </c>
      <c r="AT161" s="168" t="s">
        <v>226</v>
      </c>
      <c r="AU161" s="168" t="s">
        <v>86</v>
      </c>
      <c r="AY161" s="17" t="s">
        <v>189</v>
      </c>
      <c r="BE161" s="169">
        <f t="shared" si="24"/>
        <v>0</v>
      </c>
      <c r="BF161" s="169">
        <f t="shared" si="25"/>
        <v>0</v>
      </c>
      <c r="BG161" s="169">
        <f t="shared" si="26"/>
        <v>0</v>
      </c>
      <c r="BH161" s="169">
        <f t="shared" si="27"/>
        <v>0</v>
      </c>
      <c r="BI161" s="169">
        <f t="shared" si="28"/>
        <v>0</v>
      </c>
      <c r="BJ161" s="17" t="s">
        <v>86</v>
      </c>
      <c r="BK161" s="169">
        <f t="shared" si="29"/>
        <v>0</v>
      </c>
      <c r="BL161" s="17" t="s">
        <v>214</v>
      </c>
      <c r="BM161" s="168" t="s">
        <v>251</v>
      </c>
    </row>
    <row r="162" spans="1:65" s="2" customFormat="1" ht="21.75" customHeight="1">
      <c r="A162" s="32"/>
      <c r="B162" s="155"/>
      <c r="C162" s="156" t="s">
        <v>269</v>
      </c>
      <c r="D162" s="156" t="s">
        <v>191</v>
      </c>
      <c r="E162" s="157" t="s">
        <v>2542</v>
      </c>
      <c r="F162" s="158" t="s">
        <v>2543</v>
      </c>
      <c r="G162" s="159" t="s">
        <v>243</v>
      </c>
      <c r="H162" s="160">
        <v>25</v>
      </c>
      <c r="I162" s="161"/>
      <c r="J162" s="162">
        <f t="shared" si="20"/>
        <v>0</v>
      </c>
      <c r="K162" s="163"/>
      <c r="L162" s="33"/>
      <c r="M162" s="164" t="s">
        <v>1</v>
      </c>
      <c r="N162" s="165" t="s">
        <v>39</v>
      </c>
      <c r="O162" s="61"/>
      <c r="P162" s="166">
        <f t="shared" si="21"/>
        <v>0</v>
      </c>
      <c r="Q162" s="166">
        <v>0</v>
      </c>
      <c r="R162" s="166">
        <f t="shared" si="22"/>
        <v>0</v>
      </c>
      <c r="S162" s="166">
        <v>0</v>
      </c>
      <c r="T162" s="167">
        <f t="shared" si="23"/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68" t="s">
        <v>214</v>
      </c>
      <c r="AT162" s="168" t="s">
        <v>191</v>
      </c>
      <c r="AU162" s="168" t="s">
        <v>86</v>
      </c>
      <c r="AY162" s="17" t="s">
        <v>189</v>
      </c>
      <c r="BE162" s="169">
        <f t="shared" si="24"/>
        <v>0</v>
      </c>
      <c r="BF162" s="169">
        <f t="shared" si="25"/>
        <v>0</v>
      </c>
      <c r="BG162" s="169">
        <f t="shared" si="26"/>
        <v>0</v>
      </c>
      <c r="BH162" s="169">
        <f t="shared" si="27"/>
        <v>0</v>
      </c>
      <c r="BI162" s="169">
        <f t="shared" si="28"/>
        <v>0</v>
      </c>
      <c r="BJ162" s="17" t="s">
        <v>86</v>
      </c>
      <c r="BK162" s="169">
        <f t="shared" si="29"/>
        <v>0</v>
      </c>
      <c r="BL162" s="17" t="s">
        <v>214</v>
      </c>
      <c r="BM162" s="168" t="s">
        <v>254</v>
      </c>
    </row>
    <row r="163" spans="1:65" s="2" customFormat="1" ht="24.2" customHeight="1">
      <c r="A163" s="32"/>
      <c r="B163" s="155"/>
      <c r="C163" s="170" t="s">
        <v>229</v>
      </c>
      <c r="D163" s="170" t="s">
        <v>226</v>
      </c>
      <c r="E163" s="171" t="s">
        <v>2544</v>
      </c>
      <c r="F163" s="172" t="s">
        <v>2545</v>
      </c>
      <c r="G163" s="173" t="s">
        <v>243</v>
      </c>
      <c r="H163" s="174">
        <v>25</v>
      </c>
      <c r="I163" s="175"/>
      <c r="J163" s="176">
        <f t="shared" si="20"/>
        <v>0</v>
      </c>
      <c r="K163" s="177"/>
      <c r="L163" s="178"/>
      <c r="M163" s="179" t="s">
        <v>1</v>
      </c>
      <c r="N163" s="180" t="s">
        <v>39</v>
      </c>
      <c r="O163" s="61"/>
      <c r="P163" s="166">
        <f t="shared" si="21"/>
        <v>0</v>
      </c>
      <c r="Q163" s="166">
        <v>0</v>
      </c>
      <c r="R163" s="166">
        <f t="shared" si="22"/>
        <v>0</v>
      </c>
      <c r="S163" s="166">
        <v>0</v>
      </c>
      <c r="T163" s="167">
        <f t="shared" si="23"/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68" t="s">
        <v>247</v>
      </c>
      <c r="AT163" s="168" t="s">
        <v>226</v>
      </c>
      <c r="AU163" s="168" t="s">
        <v>86</v>
      </c>
      <c r="AY163" s="17" t="s">
        <v>189</v>
      </c>
      <c r="BE163" s="169">
        <f t="shared" si="24"/>
        <v>0</v>
      </c>
      <c r="BF163" s="169">
        <f t="shared" si="25"/>
        <v>0</v>
      </c>
      <c r="BG163" s="169">
        <f t="shared" si="26"/>
        <v>0</v>
      </c>
      <c r="BH163" s="169">
        <f t="shared" si="27"/>
        <v>0</v>
      </c>
      <c r="BI163" s="169">
        <f t="shared" si="28"/>
        <v>0</v>
      </c>
      <c r="BJ163" s="17" t="s">
        <v>86</v>
      </c>
      <c r="BK163" s="169">
        <f t="shared" si="29"/>
        <v>0</v>
      </c>
      <c r="BL163" s="17" t="s">
        <v>214</v>
      </c>
      <c r="BM163" s="168" t="s">
        <v>258</v>
      </c>
    </row>
    <row r="164" spans="1:65" s="2" customFormat="1" ht="21.75" customHeight="1">
      <c r="A164" s="32"/>
      <c r="B164" s="155"/>
      <c r="C164" s="156" t="s">
        <v>276</v>
      </c>
      <c r="D164" s="156" t="s">
        <v>191</v>
      </c>
      <c r="E164" s="157" t="s">
        <v>2546</v>
      </c>
      <c r="F164" s="158" t="s">
        <v>2547</v>
      </c>
      <c r="G164" s="159" t="s">
        <v>238</v>
      </c>
      <c r="H164" s="160">
        <v>112</v>
      </c>
      <c r="I164" s="161"/>
      <c r="J164" s="162">
        <f t="shared" si="20"/>
        <v>0</v>
      </c>
      <c r="K164" s="163"/>
      <c r="L164" s="33"/>
      <c r="M164" s="164" t="s">
        <v>1</v>
      </c>
      <c r="N164" s="165" t="s">
        <v>39</v>
      </c>
      <c r="O164" s="61"/>
      <c r="P164" s="166">
        <f t="shared" si="21"/>
        <v>0</v>
      </c>
      <c r="Q164" s="166">
        <v>0</v>
      </c>
      <c r="R164" s="166">
        <f t="shared" si="22"/>
        <v>0</v>
      </c>
      <c r="S164" s="166">
        <v>0</v>
      </c>
      <c r="T164" s="167">
        <f t="shared" si="23"/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68" t="s">
        <v>214</v>
      </c>
      <c r="AT164" s="168" t="s">
        <v>191</v>
      </c>
      <c r="AU164" s="168" t="s">
        <v>86</v>
      </c>
      <c r="AY164" s="17" t="s">
        <v>189</v>
      </c>
      <c r="BE164" s="169">
        <f t="shared" si="24"/>
        <v>0</v>
      </c>
      <c r="BF164" s="169">
        <f t="shared" si="25"/>
        <v>0</v>
      </c>
      <c r="BG164" s="169">
        <f t="shared" si="26"/>
        <v>0</v>
      </c>
      <c r="BH164" s="169">
        <f t="shared" si="27"/>
        <v>0</v>
      </c>
      <c r="BI164" s="169">
        <f t="shared" si="28"/>
        <v>0</v>
      </c>
      <c r="BJ164" s="17" t="s">
        <v>86</v>
      </c>
      <c r="BK164" s="169">
        <f t="shared" si="29"/>
        <v>0</v>
      </c>
      <c r="BL164" s="17" t="s">
        <v>214</v>
      </c>
      <c r="BM164" s="168" t="s">
        <v>261</v>
      </c>
    </row>
    <row r="165" spans="1:65" s="2" customFormat="1" ht="16.5" customHeight="1">
      <c r="A165" s="32"/>
      <c r="B165" s="155"/>
      <c r="C165" s="170" t="s">
        <v>234</v>
      </c>
      <c r="D165" s="170" t="s">
        <v>226</v>
      </c>
      <c r="E165" s="171" t="s">
        <v>2548</v>
      </c>
      <c r="F165" s="172" t="s">
        <v>2549</v>
      </c>
      <c r="G165" s="173" t="s">
        <v>238</v>
      </c>
      <c r="H165" s="174">
        <v>112</v>
      </c>
      <c r="I165" s="175"/>
      <c r="J165" s="176">
        <f t="shared" si="20"/>
        <v>0</v>
      </c>
      <c r="K165" s="177"/>
      <c r="L165" s="178"/>
      <c r="M165" s="179" t="s">
        <v>1</v>
      </c>
      <c r="N165" s="180" t="s">
        <v>39</v>
      </c>
      <c r="O165" s="61"/>
      <c r="P165" s="166">
        <f t="shared" si="21"/>
        <v>0</v>
      </c>
      <c r="Q165" s="166">
        <v>0</v>
      </c>
      <c r="R165" s="166">
        <f t="shared" si="22"/>
        <v>0</v>
      </c>
      <c r="S165" s="166">
        <v>0</v>
      </c>
      <c r="T165" s="167">
        <f t="shared" si="23"/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68" t="s">
        <v>247</v>
      </c>
      <c r="AT165" s="168" t="s">
        <v>226</v>
      </c>
      <c r="AU165" s="168" t="s">
        <v>86</v>
      </c>
      <c r="AY165" s="17" t="s">
        <v>189</v>
      </c>
      <c r="BE165" s="169">
        <f t="shared" si="24"/>
        <v>0</v>
      </c>
      <c r="BF165" s="169">
        <f t="shared" si="25"/>
        <v>0</v>
      </c>
      <c r="BG165" s="169">
        <f t="shared" si="26"/>
        <v>0</v>
      </c>
      <c r="BH165" s="169">
        <f t="shared" si="27"/>
        <v>0</v>
      </c>
      <c r="BI165" s="169">
        <f t="shared" si="28"/>
        <v>0</v>
      </c>
      <c r="BJ165" s="17" t="s">
        <v>86</v>
      </c>
      <c r="BK165" s="169">
        <f t="shared" si="29"/>
        <v>0</v>
      </c>
      <c r="BL165" s="17" t="s">
        <v>214</v>
      </c>
      <c r="BM165" s="168" t="s">
        <v>265</v>
      </c>
    </row>
    <row r="166" spans="1:65" s="2" customFormat="1" ht="16.5" customHeight="1">
      <c r="A166" s="32"/>
      <c r="B166" s="155"/>
      <c r="C166" s="156" t="s">
        <v>283</v>
      </c>
      <c r="D166" s="156" t="s">
        <v>191</v>
      </c>
      <c r="E166" s="157" t="s">
        <v>2550</v>
      </c>
      <c r="F166" s="158" t="s">
        <v>2551</v>
      </c>
      <c r="G166" s="159" t="s">
        <v>238</v>
      </c>
      <c r="H166" s="160">
        <v>8</v>
      </c>
      <c r="I166" s="161"/>
      <c r="J166" s="162">
        <f t="shared" si="20"/>
        <v>0</v>
      </c>
      <c r="K166" s="163"/>
      <c r="L166" s="33"/>
      <c r="M166" s="164" t="s">
        <v>1</v>
      </c>
      <c r="N166" s="165" t="s">
        <v>39</v>
      </c>
      <c r="O166" s="61"/>
      <c r="P166" s="166">
        <f t="shared" si="21"/>
        <v>0</v>
      </c>
      <c r="Q166" s="166">
        <v>0</v>
      </c>
      <c r="R166" s="166">
        <f t="shared" si="22"/>
        <v>0</v>
      </c>
      <c r="S166" s="166">
        <v>0</v>
      </c>
      <c r="T166" s="167">
        <f t="shared" si="23"/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68" t="s">
        <v>214</v>
      </c>
      <c r="AT166" s="168" t="s">
        <v>191</v>
      </c>
      <c r="AU166" s="168" t="s">
        <v>86</v>
      </c>
      <c r="AY166" s="17" t="s">
        <v>189</v>
      </c>
      <c r="BE166" s="169">
        <f t="shared" si="24"/>
        <v>0</v>
      </c>
      <c r="BF166" s="169">
        <f t="shared" si="25"/>
        <v>0</v>
      </c>
      <c r="BG166" s="169">
        <f t="shared" si="26"/>
        <v>0</v>
      </c>
      <c r="BH166" s="169">
        <f t="shared" si="27"/>
        <v>0</v>
      </c>
      <c r="BI166" s="169">
        <f t="shared" si="28"/>
        <v>0</v>
      </c>
      <c r="BJ166" s="17" t="s">
        <v>86</v>
      </c>
      <c r="BK166" s="169">
        <f t="shared" si="29"/>
        <v>0</v>
      </c>
      <c r="BL166" s="17" t="s">
        <v>214</v>
      </c>
      <c r="BM166" s="168" t="s">
        <v>268</v>
      </c>
    </row>
    <row r="167" spans="1:65" s="2" customFormat="1" ht="21.75" customHeight="1">
      <c r="A167" s="32"/>
      <c r="B167" s="155"/>
      <c r="C167" s="170" t="s">
        <v>239</v>
      </c>
      <c r="D167" s="170" t="s">
        <v>226</v>
      </c>
      <c r="E167" s="171" t="s">
        <v>2552</v>
      </c>
      <c r="F167" s="172" t="s">
        <v>2553</v>
      </c>
      <c r="G167" s="173" t="s">
        <v>238</v>
      </c>
      <c r="H167" s="174">
        <v>8</v>
      </c>
      <c r="I167" s="175"/>
      <c r="J167" s="176">
        <f t="shared" si="20"/>
        <v>0</v>
      </c>
      <c r="K167" s="177"/>
      <c r="L167" s="178"/>
      <c r="M167" s="179" t="s">
        <v>1</v>
      </c>
      <c r="N167" s="180" t="s">
        <v>39</v>
      </c>
      <c r="O167" s="61"/>
      <c r="P167" s="166">
        <f t="shared" si="21"/>
        <v>0</v>
      </c>
      <c r="Q167" s="166">
        <v>0</v>
      </c>
      <c r="R167" s="166">
        <f t="shared" si="22"/>
        <v>0</v>
      </c>
      <c r="S167" s="166">
        <v>0</v>
      </c>
      <c r="T167" s="167">
        <f t="shared" si="23"/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68" t="s">
        <v>247</v>
      </c>
      <c r="AT167" s="168" t="s">
        <v>226</v>
      </c>
      <c r="AU167" s="168" t="s">
        <v>86</v>
      </c>
      <c r="AY167" s="17" t="s">
        <v>189</v>
      </c>
      <c r="BE167" s="169">
        <f t="shared" si="24"/>
        <v>0</v>
      </c>
      <c r="BF167" s="169">
        <f t="shared" si="25"/>
        <v>0</v>
      </c>
      <c r="BG167" s="169">
        <f t="shared" si="26"/>
        <v>0</v>
      </c>
      <c r="BH167" s="169">
        <f t="shared" si="27"/>
        <v>0</v>
      </c>
      <c r="BI167" s="169">
        <f t="shared" si="28"/>
        <v>0</v>
      </c>
      <c r="BJ167" s="17" t="s">
        <v>86</v>
      </c>
      <c r="BK167" s="169">
        <f t="shared" si="29"/>
        <v>0</v>
      </c>
      <c r="BL167" s="17" t="s">
        <v>214</v>
      </c>
      <c r="BM167" s="168" t="s">
        <v>272</v>
      </c>
    </row>
    <row r="168" spans="1:65" s="2" customFormat="1" ht="16.5" customHeight="1">
      <c r="A168" s="32"/>
      <c r="B168" s="155"/>
      <c r="C168" s="156" t="s">
        <v>290</v>
      </c>
      <c r="D168" s="156" t="s">
        <v>191</v>
      </c>
      <c r="E168" s="157" t="s">
        <v>2554</v>
      </c>
      <c r="F168" s="158" t="s">
        <v>2555</v>
      </c>
      <c r="G168" s="159" t="s">
        <v>238</v>
      </c>
      <c r="H168" s="160">
        <v>2</v>
      </c>
      <c r="I168" s="161"/>
      <c r="J168" s="162">
        <f t="shared" si="20"/>
        <v>0</v>
      </c>
      <c r="K168" s="163"/>
      <c r="L168" s="33"/>
      <c r="M168" s="164" t="s">
        <v>1</v>
      </c>
      <c r="N168" s="165" t="s">
        <v>39</v>
      </c>
      <c r="O168" s="61"/>
      <c r="P168" s="166">
        <f t="shared" si="21"/>
        <v>0</v>
      </c>
      <c r="Q168" s="166">
        <v>0</v>
      </c>
      <c r="R168" s="166">
        <f t="shared" si="22"/>
        <v>0</v>
      </c>
      <c r="S168" s="166">
        <v>0</v>
      </c>
      <c r="T168" s="167">
        <f t="shared" si="23"/>
        <v>0</v>
      </c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R168" s="168" t="s">
        <v>214</v>
      </c>
      <c r="AT168" s="168" t="s">
        <v>191</v>
      </c>
      <c r="AU168" s="168" t="s">
        <v>86</v>
      </c>
      <c r="AY168" s="17" t="s">
        <v>189</v>
      </c>
      <c r="BE168" s="169">
        <f t="shared" si="24"/>
        <v>0</v>
      </c>
      <c r="BF168" s="169">
        <f t="shared" si="25"/>
        <v>0</v>
      </c>
      <c r="BG168" s="169">
        <f t="shared" si="26"/>
        <v>0</v>
      </c>
      <c r="BH168" s="169">
        <f t="shared" si="27"/>
        <v>0</v>
      </c>
      <c r="BI168" s="169">
        <f t="shared" si="28"/>
        <v>0</v>
      </c>
      <c r="BJ168" s="17" t="s">
        <v>86</v>
      </c>
      <c r="BK168" s="169">
        <f t="shared" si="29"/>
        <v>0</v>
      </c>
      <c r="BL168" s="17" t="s">
        <v>214</v>
      </c>
      <c r="BM168" s="168" t="s">
        <v>275</v>
      </c>
    </row>
    <row r="169" spans="1:65" s="2" customFormat="1" ht="21.75" customHeight="1">
      <c r="A169" s="32"/>
      <c r="B169" s="155"/>
      <c r="C169" s="170" t="s">
        <v>244</v>
      </c>
      <c r="D169" s="170" t="s">
        <v>226</v>
      </c>
      <c r="E169" s="171" t="s">
        <v>2556</v>
      </c>
      <c r="F169" s="172" t="s">
        <v>2557</v>
      </c>
      <c r="G169" s="173" t="s">
        <v>238</v>
      </c>
      <c r="H169" s="174">
        <v>2</v>
      </c>
      <c r="I169" s="175"/>
      <c r="J169" s="176">
        <f t="shared" si="20"/>
        <v>0</v>
      </c>
      <c r="K169" s="177"/>
      <c r="L169" s="178"/>
      <c r="M169" s="179" t="s">
        <v>1</v>
      </c>
      <c r="N169" s="180" t="s">
        <v>39</v>
      </c>
      <c r="O169" s="61"/>
      <c r="P169" s="166">
        <f t="shared" si="21"/>
        <v>0</v>
      </c>
      <c r="Q169" s="166">
        <v>0</v>
      </c>
      <c r="R169" s="166">
        <f t="shared" si="22"/>
        <v>0</v>
      </c>
      <c r="S169" s="166">
        <v>0</v>
      </c>
      <c r="T169" s="167">
        <f t="shared" si="23"/>
        <v>0</v>
      </c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R169" s="168" t="s">
        <v>247</v>
      </c>
      <c r="AT169" s="168" t="s">
        <v>226</v>
      </c>
      <c r="AU169" s="168" t="s">
        <v>86</v>
      </c>
      <c r="AY169" s="17" t="s">
        <v>189</v>
      </c>
      <c r="BE169" s="169">
        <f t="shared" si="24"/>
        <v>0</v>
      </c>
      <c r="BF169" s="169">
        <f t="shared" si="25"/>
        <v>0</v>
      </c>
      <c r="BG169" s="169">
        <f t="shared" si="26"/>
        <v>0</v>
      </c>
      <c r="BH169" s="169">
        <f t="shared" si="27"/>
        <v>0</v>
      </c>
      <c r="BI169" s="169">
        <f t="shared" si="28"/>
        <v>0</v>
      </c>
      <c r="BJ169" s="17" t="s">
        <v>86</v>
      </c>
      <c r="BK169" s="169">
        <f t="shared" si="29"/>
        <v>0</v>
      </c>
      <c r="BL169" s="17" t="s">
        <v>214</v>
      </c>
      <c r="BM169" s="168" t="s">
        <v>279</v>
      </c>
    </row>
    <row r="170" spans="1:65" s="2" customFormat="1" ht="16.5" customHeight="1">
      <c r="A170" s="32"/>
      <c r="B170" s="155"/>
      <c r="C170" s="156" t="s">
        <v>297</v>
      </c>
      <c r="D170" s="156" t="s">
        <v>191</v>
      </c>
      <c r="E170" s="157" t="s">
        <v>2558</v>
      </c>
      <c r="F170" s="158" t="s">
        <v>2559</v>
      </c>
      <c r="G170" s="159" t="s">
        <v>238</v>
      </c>
      <c r="H170" s="160">
        <v>56</v>
      </c>
      <c r="I170" s="161"/>
      <c r="J170" s="162">
        <f t="shared" si="20"/>
        <v>0</v>
      </c>
      <c r="K170" s="163"/>
      <c r="L170" s="33"/>
      <c r="M170" s="164" t="s">
        <v>1</v>
      </c>
      <c r="N170" s="165" t="s">
        <v>39</v>
      </c>
      <c r="O170" s="61"/>
      <c r="P170" s="166">
        <f t="shared" si="21"/>
        <v>0</v>
      </c>
      <c r="Q170" s="166">
        <v>0</v>
      </c>
      <c r="R170" s="166">
        <f t="shared" si="22"/>
        <v>0</v>
      </c>
      <c r="S170" s="166">
        <v>0</v>
      </c>
      <c r="T170" s="167">
        <f t="shared" si="23"/>
        <v>0</v>
      </c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R170" s="168" t="s">
        <v>214</v>
      </c>
      <c r="AT170" s="168" t="s">
        <v>191</v>
      </c>
      <c r="AU170" s="168" t="s">
        <v>86</v>
      </c>
      <c r="AY170" s="17" t="s">
        <v>189</v>
      </c>
      <c r="BE170" s="169">
        <f t="shared" si="24"/>
        <v>0</v>
      </c>
      <c r="BF170" s="169">
        <f t="shared" si="25"/>
        <v>0</v>
      </c>
      <c r="BG170" s="169">
        <f t="shared" si="26"/>
        <v>0</v>
      </c>
      <c r="BH170" s="169">
        <f t="shared" si="27"/>
        <v>0</v>
      </c>
      <c r="BI170" s="169">
        <f t="shared" si="28"/>
        <v>0</v>
      </c>
      <c r="BJ170" s="17" t="s">
        <v>86</v>
      </c>
      <c r="BK170" s="169">
        <f t="shared" si="29"/>
        <v>0</v>
      </c>
      <c r="BL170" s="17" t="s">
        <v>214</v>
      </c>
      <c r="BM170" s="168" t="s">
        <v>282</v>
      </c>
    </row>
    <row r="171" spans="1:65" s="2" customFormat="1" ht="16.5" customHeight="1">
      <c r="A171" s="32"/>
      <c r="B171" s="155"/>
      <c r="C171" s="170" t="s">
        <v>247</v>
      </c>
      <c r="D171" s="170" t="s">
        <v>226</v>
      </c>
      <c r="E171" s="171" t="s">
        <v>2560</v>
      </c>
      <c r="F171" s="172" t="s">
        <v>2561</v>
      </c>
      <c r="G171" s="173" t="s">
        <v>238</v>
      </c>
      <c r="H171" s="174">
        <v>56</v>
      </c>
      <c r="I171" s="175"/>
      <c r="J171" s="176">
        <f t="shared" si="20"/>
        <v>0</v>
      </c>
      <c r="K171" s="177"/>
      <c r="L171" s="178"/>
      <c r="M171" s="179" t="s">
        <v>1</v>
      </c>
      <c r="N171" s="180" t="s">
        <v>39</v>
      </c>
      <c r="O171" s="61"/>
      <c r="P171" s="166">
        <f t="shared" si="21"/>
        <v>0</v>
      </c>
      <c r="Q171" s="166">
        <v>0</v>
      </c>
      <c r="R171" s="166">
        <f t="shared" si="22"/>
        <v>0</v>
      </c>
      <c r="S171" s="166">
        <v>0</v>
      </c>
      <c r="T171" s="167">
        <f t="shared" si="23"/>
        <v>0</v>
      </c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R171" s="168" t="s">
        <v>247</v>
      </c>
      <c r="AT171" s="168" t="s">
        <v>226</v>
      </c>
      <c r="AU171" s="168" t="s">
        <v>86</v>
      </c>
      <c r="AY171" s="17" t="s">
        <v>189</v>
      </c>
      <c r="BE171" s="169">
        <f t="shared" si="24"/>
        <v>0</v>
      </c>
      <c r="BF171" s="169">
        <f t="shared" si="25"/>
        <v>0</v>
      </c>
      <c r="BG171" s="169">
        <f t="shared" si="26"/>
        <v>0</v>
      </c>
      <c r="BH171" s="169">
        <f t="shared" si="27"/>
        <v>0</v>
      </c>
      <c r="BI171" s="169">
        <f t="shared" si="28"/>
        <v>0</v>
      </c>
      <c r="BJ171" s="17" t="s">
        <v>86</v>
      </c>
      <c r="BK171" s="169">
        <f t="shared" si="29"/>
        <v>0</v>
      </c>
      <c r="BL171" s="17" t="s">
        <v>214</v>
      </c>
      <c r="BM171" s="168" t="s">
        <v>286</v>
      </c>
    </row>
    <row r="172" spans="1:65" s="2" customFormat="1" ht="16.5" customHeight="1">
      <c r="A172" s="32"/>
      <c r="B172" s="155"/>
      <c r="C172" s="156" t="s">
        <v>304</v>
      </c>
      <c r="D172" s="156" t="s">
        <v>191</v>
      </c>
      <c r="E172" s="157" t="s">
        <v>2562</v>
      </c>
      <c r="F172" s="158" t="s">
        <v>2563</v>
      </c>
      <c r="G172" s="159" t="s">
        <v>238</v>
      </c>
      <c r="H172" s="160">
        <v>12</v>
      </c>
      <c r="I172" s="161"/>
      <c r="J172" s="162">
        <f t="shared" si="20"/>
        <v>0</v>
      </c>
      <c r="K172" s="163"/>
      <c r="L172" s="33"/>
      <c r="M172" s="164" t="s">
        <v>1</v>
      </c>
      <c r="N172" s="165" t="s">
        <v>39</v>
      </c>
      <c r="O172" s="61"/>
      <c r="P172" s="166">
        <f t="shared" si="21"/>
        <v>0</v>
      </c>
      <c r="Q172" s="166">
        <v>0</v>
      </c>
      <c r="R172" s="166">
        <f t="shared" si="22"/>
        <v>0</v>
      </c>
      <c r="S172" s="166">
        <v>0</v>
      </c>
      <c r="T172" s="167">
        <f t="shared" si="23"/>
        <v>0</v>
      </c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R172" s="168" t="s">
        <v>214</v>
      </c>
      <c r="AT172" s="168" t="s">
        <v>191</v>
      </c>
      <c r="AU172" s="168" t="s">
        <v>86</v>
      </c>
      <c r="AY172" s="17" t="s">
        <v>189</v>
      </c>
      <c r="BE172" s="169">
        <f t="shared" si="24"/>
        <v>0</v>
      </c>
      <c r="BF172" s="169">
        <f t="shared" si="25"/>
        <v>0</v>
      </c>
      <c r="BG172" s="169">
        <f t="shared" si="26"/>
        <v>0</v>
      </c>
      <c r="BH172" s="169">
        <f t="shared" si="27"/>
        <v>0</v>
      </c>
      <c r="BI172" s="169">
        <f t="shared" si="28"/>
        <v>0</v>
      </c>
      <c r="BJ172" s="17" t="s">
        <v>86</v>
      </c>
      <c r="BK172" s="169">
        <f t="shared" si="29"/>
        <v>0</v>
      </c>
      <c r="BL172" s="17" t="s">
        <v>214</v>
      </c>
      <c r="BM172" s="168" t="s">
        <v>289</v>
      </c>
    </row>
    <row r="173" spans="1:65" s="2" customFormat="1" ht="16.5" customHeight="1">
      <c r="A173" s="32"/>
      <c r="B173" s="155"/>
      <c r="C173" s="170" t="s">
        <v>251</v>
      </c>
      <c r="D173" s="170" t="s">
        <v>226</v>
      </c>
      <c r="E173" s="171" t="s">
        <v>2564</v>
      </c>
      <c r="F173" s="172" t="s">
        <v>2565</v>
      </c>
      <c r="G173" s="173" t="s">
        <v>238</v>
      </c>
      <c r="H173" s="174">
        <v>12</v>
      </c>
      <c r="I173" s="175"/>
      <c r="J173" s="176">
        <f t="shared" si="20"/>
        <v>0</v>
      </c>
      <c r="K173" s="177"/>
      <c r="L173" s="178"/>
      <c r="M173" s="179" t="s">
        <v>1</v>
      </c>
      <c r="N173" s="180" t="s">
        <v>39</v>
      </c>
      <c r="O173" s="61"/>
      <c r="P173" s="166">
        <f t="shared" si="21"/>
        <v>0</v>
      </c>
      <c r="Q173" s="166">
        <v>0</v>
      </c>
      <c r="R173" s="166">
        <f t="shared" si="22"/>
        <v>0</v>
      </c>
      <c r="S173" s="166">
        <v>0</v>
      </c>
      <c r="T173" s="167">
        <f t="shared" si="23"/>
        <v>0</v>
      </c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R173" s="168" t="s">
        <v>247</v>
      </c>
      <c r="AT173" s="168" t="s">
        <v>226</v>
      </c>
      <c r="AU173" s="168" t="s">
        <v>86</v>
      </c>
      <c r="AY173" s="17" t="s">
        <v>189</v>
      </c>
      <c r="BE173" s="169">
        <f t="shared" si="24"/>
        <v>0</v>
      </c>
      <c r="BF173" s="169">
        <f t="shared" si="25"/>
        <v>0</v>
      </c>
      <c r="BG173" s="169">
        <f t="shared" si="26"/>
        <v>0</v>
      </c>
      <c r="BH173" s="169">
        <f t="shared" si="27"/>
        <v>0</v>
      </c>
      <c r="BI173" s="169">
        <f t="shared" si="28"/>
        <v>0</v>
      </c>
      <c r="BJ173" s="17" t="s">
        <v>86</v>
      </c>
      <c r="BK173" s="169">
        <f t="shared" si="29"/>
        <v>0</v>
      </c>
      <c r="BL173" s="17" t="s">
        <v>214</v>
      </c>
      <c r="BM173" s="168" t="s">
        <v>293</v>
      </c>
    </row>
    <row r="174" spans="1:65" s="2" customFormat="1" ht="16.5" customHeight="1">
      <c r="A174" s="32"/>
      <c r="B174" s="155"/>
      <c r="C174" s="156" t="s">
        <v>311</v>
      </c>
      <c r="D174" s="156" t="s">
        <v>191</v>
      </c>
      <c r="E174" s="157" t="s">
        <v>2566</v>
      </c>
      <c r="F174" s="158" t="s">
        <v>2567</v>
      </c>
      <c r="G174" s="159" t="s">
        <v>238</v>
      </c>
      <c r="H174" s="160">
        <v>34</v>
      </c>
      <c r="I174" s="161"/>
      <c r="J174" s="162">
        <f t="shared" si="20"/>
        <v>0</v>
      </c>
      <c r="K174" s="163"/>
      <c r="L174" s="33"/>
      <c r="M174" s="164" t="s">
        <v>1</v>
      </c>
      <c r="N174" s="165" t="s">
        <v>39</v>
      </c>
      <c r="O174" s="61"/>
      <c r="P174" s="166">
        <f t="shared" si="21"/>
        <v>0</v>
      </c>
      <c r="Q174" s="166">
        <v>0</v>
      </c>
      <c r="R174" s="166">
        <f t="shared" si="22"/>
        <v>0</v>
      </c>
      <c r="S174" s="166">
        <v>0</v>
      </c>
      <c r="T174" s="167">
        <f t="shared" si="23"/>
        <v>0</v>
      </c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R174" s="168" t="s">
        <v>214</v>
      </c>
      <c r="AT174" s="168" t="s">
        <v>191</v>
      </c>
      <c r="AU174" s="168" t="s">
        <v>86</v>
      </c>
      <c r="AY174" s="17" t="s">
        <v>189</v>
      </c>
      <c r="BE174" s="169">
        <f t="shared" si="24"/>
        <v>0</v>
      </c>
      <c r="BF174" s="169">
        <f t="shared" si="25"/>
        <v>0</v>
      </c>
      <c r="BG174" s="169">
        <f t="shared" si="26"/>
        <v>0</v>
      </c>
      <c r="BH174" s="169">
        <f t="shared" si="27"/>
        <v>0</v>
      </c>
      <c r="BI174" s="169">
        <f t="shared" si="28"/>
        <v>0</v>
      </c>
      <c r="BJ174" s="17" t="s">
        <v>86</v>
      </c>
      <c r="BK174" s="169">
        <f t="shared" si="29"/>
        <v>0</v>
      </c>
      <c r="BL174" s="17" t="s">
        <v>214</v>
      </c>
      <c r="BM174" s="168" t="s">
        <v>296</v>
      </c>
    </row>
    <row r="175" spans="1:65" s="2" customFormat="1" ht="16.5" customHeight="1">
      <c r="A175" s="32"/>
      <c r="B175" s="155"/>
      <c r="C175" s="170" t="s">
        <v>254</v>
      </c>
      <c r="D175" s="170" t="s">
        <v>226</v>
      </c>
      <c r="E175" s="171" t="s">
        <v>2568</v>
      </c>
      <c r="F175" s="172" t="s">
        <v>2569</v>
      </c>
      <c r="G175" s="173" t="s">
        <v>238</v>
      </c>
      <c r="H175" s="174">
        <v>34</v>
      </c>
      <c r="I175" s="175"/>
      <c r="J175" s="176">
        <f t="shared" si="20"/>
        <v>0</v>
      </c>
      <c r="K175" s="177"/>
      <c r="L175" s="178"/>
      <c r="M175" s="179" t="s">
        <v>1</v>
      </c>
      <c r="N175" s="180" t="s">
        <v>39</v>
      </c>
      <c r="O175" s="61"/>
      <c r="P175" s="166">
        <f t="shared" si="21"/>
        <v>0</v>
      </c>
      <c r="Q175" s="166">
        <v>0</v>
      </c>
      <c r="R175" s="166">
        <f t="shared" si="22"/>
        <v>0</v>
      </c>
      <c r="S175" s="166">
        <v>0</v>
      </c>
      <c r="T175" s="167">
        <f t="shared" si="23"/>
        <v>0</v>
      </c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R175" s="168" t="s">
        <v>247</v>
      </c>
      <c r="AT175" s="168" t="s">
        <v>226</v>
      </c>
      <c r="AU175" s="168" t="s">
        <v>86</v>
      </c>
      <c r="AY175" s="17" t="s">
        <v>189</v>
      </c>
      <c r="BE175" s="169">
        <f t="shared" si="24"/>
        <v>0</v>
      </c>
      <c r="BF175" s="169">
        <f t="shared" si="25"/>
        <v>0</v>
      </c>
      <c r="BG175" s="169">
        <f t="shared" si="26"/>
        <v>0</v>
      </c>
      <c r="BH175" s="169">
        <f t="shared" si="27"/>
        <v>0</v>
      </c>
      <c r="BI175" s="169">
        <f t="shared" si="28"/>
        <v>0</v>
      </c>
      <c r="BJ175" s="17" t="s">
        <v>86</v>
      </c>
      <c r="BK175" s="169">
        <f t="shared" si="29"/>
        <v>0</v>
      </c>
      <c r="BL175" s="17" t="s">
        <v>214</v>
      </c>
      <c r="BM175" s="168" t="s">
        <v>300</v>
      </c>
    </row>
    <row r="176" spans="1:65" s="2" customFormat="1" ht="16.5" customHeight="1">
      <c r="A176" s="32"/>
      <c r="B176" s="155"/>
      <c r="C176" s="156" t="s">
        <v>318</v>
      </c>
      <c r="D176" s="156" t="s">
        <v>191</v>
      </c>
      <c r="E176" s="157" t="s">
        <v>2570</v>
      </c>
      <c r="F176" s="158" t="s">
        <v>2571</v>
      </c>
      <c r="G176" s="159" t="s">
        <v>238</v>
      </c>
      <c r="H176" s="160">
        <v>6</v>
      </c>
      <c r="I176" s="161"/>
      <c r="J176" s="162">
        <f t="shared" si="20"/>
        <v>0</v>
      </c>
      <c r="K176" s="163"/>
      <c r="L176" s="33"/>
      <c r="M176" s="164" t="s">
        <v>1</v>
      </c>
      <c r="N176" s="165" t="s">
        <v>39</v>
      </c>
      <c r="O176" s="61"/>
      <c r="P176" s="166">
        <f t="shared" si="21"/>
        <v>0</v>
      </c>
      <c r="Q176" s="166">
        <v>0</v>
      </c>
      <c r="R176" s="166">
        <f t="shared" si="22"/>
        <v>0</v>
      </c>
      <c r="S176" s="166">
        <v>0</v>
      </c>
      <c r="T176" s="167">
        <f t="shared" si="23"/>
        <v>0</v>
      </c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R176" s="168" t="s">
        <v>214</v>
      </c>
      <c r="AT176" s="168" t="s">
        <v>191</v>
      </c>
      <c r="AU176" s="168" t="s">
        <v>86</v>
      </c>
      <c r="AY176" s="17" t="s">
        <v>189</v>
      </c>
      <c r="BE176" s="169">
        <f t="shared" si="24"/>
        <v>0</v>
      </c>
      <c r="BF176" s="169">
        <f t="shared" si="25"/>
        <v>0</v>
      </c>
      <c r="BG176" s="169">
        <f t="shared" si="26"/>
        <v>0</v>
      </c>
      <c r="BH176" s="169">
        <f t="shared" si="27"/>
        <v>0</v>
      </c>
      <c r="BI176" s="169">
        <f t="shared" si="28"/>
        <v>0</v>
      </c>
      <c r="BJ176" s="17" t="s">
        <v>86</v>
      </c>
      <c r="BK176" s="169">
        <f t="shared" si="29"/>
        <v>0</v>
      </c>
      <c r="BL176" s="17" t="s">
        <v>214</v>
      </c>
      <c r="BM176" s="168" t="s">
        <v>303</v>
      </c>
    </row>
    <row r="177" spans="1:65" s="2" customFormat="1" ht="16.5" customHeight="1">
      <c r="A177" s="32"/>
      <c r="B177" s="155"/>
      <c r="C177" s="170" t="s">
        <v>258</v>
      </c>
      <c r="D177" s="170" t="s">
        <v>226</v>
      </c>
      <c r="E177" s="171" t="s">
        <v>2572</v>
      </c>
      <c r="F177" s="172" t="s">
        <v>2573</v>
      </c>
      <c r="G177" s="173" t="s">
        <v>238</v>
      </c>
      <c r="H177" s="174">
        <v>6</v>
      </c>
      <c r="I177" s="175"/>
      <c r="J177" s="176">
        <f t="shared" si="20"/>
        <v>0</v>
      </c>
      <c r="K177" s="177"/>
      <c r="L177" s="178"/>
      <c r="M177" s="179" t="s">
        <v>1</v>
      </c>
      <c r="N177" s="180" t="s">
        <v>39</v>
      </c>
      <c r="O177" s="61"/>
      <c r="P177" s="166">
        <f t="shared" si="21"/>
        <v>0</v>
      </c>
      <c r="Q177" s="166">
        <v>0</v>
      </c>
      <c r="R177" s="166">
        <f t="shared" si="22"/>
        <v>0</v>
      </c>
      <c r="S177" s="166">
        <v>0</v>
      </c>
      <c r="T177" s="167">
        <f t="shared" si="23"/>
        <v>0</v>
      </c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R177" s="168" t="s">
        <v>247</v>
      </c>
      <c r="AT177" s="168" t="s">
        <v>226</v>
      </c>
      <c r="AU177" s="168" t="s">
        <v>86</v>
      </c>
      <c r="AY177" s="17" t="s">
        <v>189</v>
      </c>
      <c r="BE177" s="169">
        <f t="shared" si="24"/>
        <v>0</v>
      </c>
      <c r="BF177" s="169">
        <f t="shared" si="25"/>
        <v>0</v>
      </c>
      <c r="BG177" s="169">
        <f t="shared" si="26"/>
        <v>0</v>
      </c>
      <c r="BH177" s="169">
        <f t="shared" si="27"/>
        <v>0</v>
      </c>
      <c r="BI177" s="169">
        <f t="shared" si="28"/>
        <v>0</v>
      </c>
      <c r="BJ177" s="17" t="s">
        <v>86</v>
      </c>
      <c r="BK177" s="169">
        <f t="shared" si="29"/>
        <v>0</v>
      </c>
      <c r="BL177" s="17" t="s">
        <v>214</v>
      </c>
      <c r="BM177" s="168" t="s">
        <v>307</v>
      </c>
    </row>
    <row r="178" spans="1:65" s="2" customFormat="1" ht="16.5" customHeight="1">
      <c r="A178" s="32"/>
      <c r="B178" s="155"/>
      <c r="C178" s="156" t="s">
        <v>325</v>
      </c>
      <c r="D178" s="156" t="s">
        <v>191</v>
      </c>
      <c r="E178" s="157" t="s">
        <v>2574</v>
      </c>
      <c r="F178" s="158" t="s">
        <v>2575</v>
      </c>
      <c r="G178" s="159" t="s">
        <v>238</v>
      </c>
      <c r="H178" s="160">
        <v>4</v>
      </c>
      <c r="I178" s="161"/>
      <c r="J178" s="162">
        <f t="shared" si="20"/>
        <v>0</v>
      </c>
      <c r="K178" s="163"/>
      <c r="L178" s="33"/>
      <c r="M178" s="164" t="s">
        <v>1</v>
      </c>
      <c r="N178" s="165" t="s">
        <v>39</v>
      </c>
      <c r="O178" s="61"/>
      <c r="P178" s="166">
        <f t="shared" si="21"/>
        <v>0</v>
      </c>
      <c r="Q178" s="166">
        <v>0</v>
      </c>
      <c r="R178" s="166">
        <f t="shared" si="22"/>
        <v>0</v>
      </c>
      <c r="S178" s="166">
        <v>0</v>
      </c>
      <c r="T178" s="167">
        <f t="shared" si="23"/>
        <v>0</v>
      </c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R178" s="168" t="s">
        <v>214</v>
      </c>
      <c r="AT178" s="168" t="s">
        <v>191</v>
      </c>
      <c r="AU178" s="168" t="s">
        <v>86</v>
      </c>
      <c r="AY178" s="17" t="s">
        <v>189</v>
      </c>
      <c r="BE178" s="169">
        <f t="shared" si="24"/>
        <v>0</v>
      </c>
      <c r="BF178" s="169">
        <f t="shared" si="25"/>
        <v>0</v>
      </c>
      <c r="BG178" s="169">
        <f t="shared" si="26"/>
        <v>0</v>
      </c>
      <c r="BH178" s="169">
        <f t="shared" si="27"/>
        <v>0</v>
      </c>
      <c r="BI178" s="169">
        <f t="shared" si="28"/>
        <v>0</v>
      </c>
      <c r="BJ178" s="17" t="s">
        <v>86</v>
      </c>
      <c r="BK178" s="169">
        <f t="shared" si="29"/>
        <v>0</v>
      </c>
      <c r="BL178" s="17" t="s">
        <v>214</v>
      </c>
      <c r="BM178" s="168" t="s">
        <v>310</v>
      </c>
    </row>
    <row r="179" spans="1:65" s="2" customFormat="1" ht="21.75" customHeight="1">
      <c r="A179" s="32"/>
      <c r="B179" s="155"/>
      <c r="C179" s="170" t="s">
        <v>261</v>
      </c>
      <c r="D179" s="170" t="s">
        <v>226</v>
      </c>
      <c r="E179" s="171" t="s">
        <v>2576</v>
      </c>
      <c r="F179" s="172" t="s">
        <v>2577</v>
      </c>
      <c r="G179" s="173" t="s">
        <v>238</v>
      </c>
      <c r="H179" s="174">
        <v>4</v>
      </c>
      <c r="I179" s="175"/>
      <c r="J179" s="176">
        <f t="shared" si="20"/>
        <v>0</v>
      </c>
      <c r="K179" s="177"/>
      <c r="L179" s="178"/>
      <c r="M179" s="179" t="s">
        <v>1</v>
      </c>
      <c r="N179" s="180" t="s">
        <v>39</v>
      </c>
      <c r="O179" s="61"/>
      <c r="P179" s="166">
        <f t="shared" si="21"/>
        <v>0</v>
      </c>
      <c r="Q179" s="166">
        <v>0</v>
      </c>
      <c r="R179" s="166">
        <f t="shared" si="22"/>
        <v>0</v>
      </c>
      <c r="S179" s="166">
        <v>0</v>
      </c>
      <c r="T179" s="167">
        <f t="shared" si="23"/>
        <v>0</v>
      </c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R179" s="168" t="s">
        <v>247</v>
      </c>
      <c r="AT179" s="168" t="s">
        <v>226</v>
      </c>
      <c r="AU179" s="168" t="s">
        <v>86</v>
      </c>
      <c r="AY179" s="17" t="s">
        <v>189</v>
      </c>
      <c r="BE179" s="169">
        <f t="shared" si="24"/>
        <v>0</v>
      </c>
      <c r="BF179" s="169">
        <f t="shared" si="25"/>
        <v>0</v>
      </c>
      <c r="BG179" s="169">
        <f t="shared" si="26"/>
        <v>0</v>
      </c>
      <c r="BH179" s="169">
        <f t="shared" si="27"/>
        <v>0</v>
      </c>
      <c r="BI179" s="169">
        <f t="shared" si="28"/>
        <v>0</v>
      </c>
      <c r="BJ179" s="17" t="s">
        <v>86</v>
      </c>
      <c r="BK179" s="169">
        <f t="shared" si="29"/>
        <v>0</v>
      </c>
      <c r="BL179" s="17" t="s">
        <v>214</v>
      </c>
      <c r="BM179" s="168" t="s">
        <v>314</v>
      </c>
    </row>
    <row r="180" spans="1:65" s="2" customFormat="1" ht="16.5" customHeight="1">
      <c r="A180" s="32"/>
      <c r="B180" s="155"/>
      <c r="C180" s="156" t="s">
        <v>332</v>
      </c>
      <c r="D180" s="156" t="s">
        <v>191</v>
      </c>
      <c r="E180" s="157" t="s">
        <v>2578</v>
      </c>
      <c r="F180" s="158" t="s">
        <v>2579</v>
      </c>
      <c r="G180" s="159" t="s">
        <v>238</v>
      </c>
      <c r="H180" s="160">
        <v>2</v>
      </c>
      <c r="I180" s="161"/>
      <c r="J180" s="162">
        <f t="shared" si="20"/>
        <v>0</v>
      </c>
      <c r="K180" s="163"/>
      <c r="L180" s="33"/>
      <c r="M180" s="164" t="s">
        <v>1</v>
      </c>
      <c r="N180" s="165" t="s">
        <v>39</v>
      </c>
      <c r="O180" s="61"/>
      <c r="P180" s="166">
        <f t="shared" si="21"/>
        <v>0</v>
      </c>
      <c r="Q180" s="166">
        <v>0</v>
      </c>
      <c r="R180" s="166">
        <f t="shared" si="22"/>
        <v>0</v>
      </c>
      <c r="S180" s="166">
        <v>0</v>
      </c>
      <c r="T180" s="167">
        <f t="shared" si="23"/>
        <v>0</v>
      </c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R180" s="168" t="s">
        <v>214</v>
      </c>
      <c r="AT180" s="168" t="s">
        <v>191</v>
      </c>
      <c r="AU180" s="168" t="s">
        <v>86</v>
      </c>
      <c r="AY180" s="17" t="s">
        <v>189</v>
      </c>
      <c r="BE180" s="169">
        <f t="shared" si="24"/>
        <v>0</v>
      </c>
      <c r="BF180" s="169">
        <f t="shared" si="25"/>
        <v>0</v>
      </c>
      <c r="BG180" s="169">
        <f t="shared" si="26"/>
        <v>0</v>
      </c>
      <c r="BH180" s="169">
        <f t="shared" si="27"/>
        <v>0</v>
      </c>
      <c r="BI180" s="169">
        <f t="shared" si="28"/>
        <v>0</v>
      </c>
      <c r="BJ180" s="17" t="s">
        <v>86</v>
      </c>
      <c r="BK180" s="169">
        <f t="shared" si="29"/>
        <v>0</v>
      </c>
      <c r="BL180" s="17" t="s">
        <v>214</v>
      </c>
      <c r="BM180" s="168" t="s">
        <v>317</v>
      </c>
    </row>
    <row r="181" spans="1:65" s="2" customFormat="1" ht="24.2" customHeight="1">
      <c r="A181" s="32"/>
      <c r="B181" s="155"/>
      <c r="C181" s="170" t="s">
        <v>265</v>
      </c>
      <c r="D181" s="170" t="s">
        <v>226</v>
      </c>
      <c r="E181" s="171" t="s">
        <v>2580</v>
      </c>
      <c r="F181" s="172" t="s">
        <v>2581</v>
      </c>
      <c r="G181" s="173" t="s">
        <v>238</v>
      </c>
      <c r="H181" s="174">
        <v>2</v>
      </c>
      <c r="I181" s="175"/>
      <c r="J181" s="176">
        <f t="shared" si="20"/>
        <v>0</v>
      </c>
      <c r="K181" s="177"/>
      <c r="L181" s="178"/>
      <c r="M181" s="179" t="s">
        <v>1</v>
      </c>
      <c r="N181" s="180" t="s">
        <v>39</v>
      </c>
      <c r="O181" s="61"/>
      <c r="P181" s="166">
        <f t="shared" si="21"/>
        <v>0</v>
      </c>
      <c r="Q181" s="166">
        <v>0</v>
      </c>
      <c r="R181" s="166">
        <f t="shared" si="22"/>
        <v>0</v>
      </c>
      <c r="S181" s="166">
        <v>0</v>
      </c>
      <c r="T181" s="167">
        <f t="shared" si="23"/>
        <v>0</v>
      </c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R181" s="168" t="s">
        <v>247</v>
      </c>
      <c r="AT181" s="168" t="s">
        <v>226</v>
      </c>
      <c r="AU181" s="168" t="s">
        <v>86</v>
      </c>
      <c r="AY181" s="17" t="s">
        <v>189</v>
      </c>
      <c r="BE181" s="169">
        <f t="shared" si="24"/>
        <v>0</v>
      </c>
      <c r="BF181" s="169">
        <f t="shared" si="25"/>
        <v>0</v>
      </c>
      <c r="BG181" s="169">
        <f t="shared" si="26"/>
        <v>0</v>
      </c>
      <c r="BH181" s="169">
        <f t="shared" si="27"/>
        <v>0</v>
      </c>
      <c r="BI181" s="169">
        <f t="shared" si="28"/>
        <v>0</v>
      </c>
      <c r="BJ181" s="17" t="s">
        <v>86</v>
      </c>
      <c r="BK181" s="169">
        <f t="shared" si="29"/>
        <v>0</v>
      </c>
      <c r="BL181" s="17" t="s">
        <v>214</v>
      </c>
      <c r="BM181" s="168" t="s">
        <v>321</v>
      </c>
    </row>
    <row r="182" spans="1:65" s="2" customFormat="1" ht="24.2" customHeight="1">
      <c r="A182" s="32"/>
      <c r="B182" s="155"/>
      <c r="C182" s="156" t="s">
        <v>339</v>
      </c>
      <c r="D182" s="156" t="s">
        <v>191</v>
      </c>
      <c r="E182" s="157" t="s">
        <v>2582</v>
      </c>
      <c r="F182" s="158" t="s">
        <v>2583</v>
      </c>
      <c r="G182" s="159" t="s">
        <v>511</v>
      </c>
      <c r="H182" s="186"/>
      <c r="I182" s="161"/>
      <c r="J182" s="162">
        <f t="shared" si="20"/>
        <v>0</v>
      </c>
      <c r="K182" s="163"/>
      <c r="L182" s="33"/>
      <c r="M182" s="164" t="s">
        <v>1</v>
      </c>
      <c r="N182" s="165" t="s">
        <v>39</v>
      </c>
      <c r="O182" s="61"/>
      <c r="P182" s="166">
        <f t="shared" si="21"/>
        <v>0</v>
      </c>
      <c r="Q182" s="166">
        <v>0</v>
      </c>
      <c r="R182" s="166">
        <f t="shared" si="22"/>
        <v>0</v>
      </c>
      <c r="S182" s="166">
        <v>0</v>
      </c>
      <c r="T182" s="167">
        <f t="shared" si="23"/>
        <v>0</v>
      </c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R182" s="168" t="s">
        <v>214</v>
      </c>
      <c r="AT182" s="168" t="s">
        <v>191</v>
      </c>
      <c r="AU182" s="168" t="s">
        <v>86</v>
      </c>
      <c r="AY182" s="17" t="s">
        <v>189</v>
      </c>
      <c r="BE182" s="169">
        <f t="shared" si="24"/>
        <v>0</v>
      </c>
      <c r="BF182" s="169">
        <f t="shared" si="25"/>
        <v>0</v>
      </c>
      <c r="BG182" s="169">
        <f t="shared" si="26"/>
        <v>0</v>
      </c>
      <c r="BH182" s="169">
        <f t="shared" si="27"/>
        <v>0</v>
      </c>
      <c r="BI182" s="169">
        <f t="shared" si="28"/>
        <v>0</v>
      </c>
      <c r="BJ182" s="17" t="s">
        <v>86</v>
      </c>
      <c r="BK182" s="169">
        <f t="shared" si="29"/>
        <v>0</v>
      </c>
      <c r="BL182" s="17" t="s">
        <v>214</v>
      </c>
      <c r="BM182" s="168" t="s">
        <v>324</v>
      </c>
    </row>
    <row r="183" spans="1:65" s="2" customFormat="1" ht="16.5" customHeight="1">
      <c r="A183" s="32"/>
      <c r="B183" s="155"/>
      <c r="C183" s="156" t="s">
        <v>268</v>
      </c>
      <c r="D183" s="156" t="s">
        <v>191</v>
      </c>
      <c r="E183" s="157" t="s">
        <v>2584</v>
      </c>
      <c r="F183" s="158" t="s">
        <v>2585</v>
      </c>
      <c r="G183" s="159" t="s">
        <v>243</v>
      </c>
      <c r="H183" s="160">
        <v>1097</v>
      </c>
      <c r="I183" s="161"/>
      <c r="J183" s="162">
        <f t="shared" si="20"/>
        <v>0</v>
      </c>
      <c r="K183" s="163"/>
      <c r="L183" s="33"/>
      <c r="M183" s="164" t="s">
        <v>1</v>
      </c>
      <c r="N183" s="165" t="s">
        <v>39</v>
      </c>
      <c r="O183" s="61"/>
      <c r="P183" s="166">
        <f t="shared" si="21"/>
        <v>0</v>
      </c>
      <c r="Q183" s="166">
        <v>0</v>
      </c>
      <c r="R183" s="166">
        <f t="shared" si="22"/>
        <v>0</v>
      </c>
      <c r="S183" s="166">
        <v>0</v>
      </c>
      <c r="T183" s="167">
        <f t="shared" si="23"/>
        <v>0</v>
      </c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R183" s="168" t="s">
        <v>214</v>
      </c>
      <c r="AT183" s="168" t="s">
        <v>191</v>
      </c>
      <c r="AU183" s="168" t="s">
        <v>86</v>
      </c>
      <c r="AY183" s="17" t="s">
        <v>189</v>
      </c>
      <c r="BE183" s="169">
        <f t="shared" si="24"/>
        <v>0</v>
      </c>
      <c r="BF183" s="169">
        <f t="shared" si="25"/>
        <v>0</v>
      </c>
      <c r="BG183" s="169">
        <f t="shared" si="26"/>
        <v>0</v>
      </c>
      <c r="BH183" s="169">
        <f t="shared" si="27"/>
        <v>0</v>
      </c>
      <c r="BI183" s="169">
        <f t="shared" si="28"/>
        <v>0</v>
      </c>
      <c r="BJ183" s="17" t="s">
        <v>86</v>
      </c>
      <c r="BK183" s="169">
        <f t="shared" si="29"/>
        <v>0</v>
      </c>
      <c r="BL183" s="17" t="s">
        <v>214</v>
      </c>
      <c r="BM183" s="168" t="s">
        <v>328</v>
      </c>
    </row>
    <row r="184" spans="1:65" s="2" customFormat="1" ht="24.2" customHeight="1">
      <c r="A184" s="32"/>
      <c r="B184" s="155"/>
      <c r="C184" s="156" t="s">
        <v>346</v>
      </c>
      <c r="D184" s="156" t="s">
        <v>191</v>
      </c>
      <c r="E184" s="157" t="s">
        <v>2586</v>
      </c>
      <c r="F184" s="158" t="s">
        <v>2587</v>
      </c>
      <c r="G184" s="159" t="s">
        <v>511</v>
      </c>
      <c r="H184" s="186"/>
      <c r="I184" s="161"/>
      <c r="J184" s="162">
        <f t="shared" si="20"/>
        <v>0</v>
      </c>
      <c r="K184" s="163"/>
      <c r="L184" s="33"/>
      <c r="M184" s="164" t="s">
        <v>1</v>
      </c>
      <c r="N184" s="165" t="s">
        <v>39</v>
      </c>
      <c r="O184" s="61"/>
      <c r="P184" s="166">
        <f t="shared" si="21"/>
        <v>0</v>
      </c>
      <c r="Q184" s="166">
        <v>0</v>
      </c>
      <c r="R184" s="166">
        <f t="shared" si="22"/>
        <v>0</v>
      </c>
      <c r="S184" s="166">
        <v>0</v>
      </c>
      <c r="T184" s="167">
        <f t="shared" si="23"/>
        <v>0</v>
      </c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R184" s="168" t="s">
        <v>214</v>
      </c>
      <c r="AT184" s="168" t="s">
        <v>191</v>
      </c>
      <c r="AU184" s="168" t="s">
        <v>86</v>
      </c>
      <c r="AY184" s="17" t="s">
        <v>189</v>
      </c>
      <c r="BE184" s="169">
        <f t="shared" si="24"/>
        <v>0</v>
      </c>
      <c r="BF184" s="169">
        <f t="shared" si="25"/>
        <v>0</v>
      </c>
      <c r="BG184" s="169">
        <f t="shared" si="26"/>
        <v>0</v>
      </c>
      <c r="BH184" s="169">
        <f t="shared" si="27"/>
        <v>0</v>
      </c>
      <c r="BI184" s="169">
        <f t="shared" si="28"/>
        <v>0</v>
      </c>
      <c r="BJ184" s="17" t="s">
        <v>86</v>
      </c>
      <c r="BK184" s="169">
        <f t="shared" si="29"/>
        <v>0</v>
      </c>
      <c r="BL184" s="17" t="s">
        <v>214</v>
      </c>
      <c r="BM184" s="168" t="s">
        <v>331</v>
      </c>
    </row>
    <row r="185" spans="1:65" s="2" customFormat="1" ht="24.2" customHeight="1">
      <c r="A185" s="32"/>
      <c r="B185" s="155"/>
      <c r="C185" s="156" t="s">
        <v>272</v>
      </c>
      <c r="D185" s="156" t="s">
        <v>191</v>
      </c>
      <c r="E185" s="157" t="s">
        <v>2588</v>
      </c>
      <c r="F185" s="158" t="s">
        <v>2589</v>
      </c>
      <c r="G185" s="159" t="s">
        <v>511</v>
      </c>
      <c r="H185" s="186"/>
      <c r="I185" s="161"/>
      <c r="J185" s="162">
        <f t="shared" si="20"/>
        <v>0</v>
      </c>
      <c r="K185" s="163"/>
      <c r="L185" s="33"/>
      <c r="M185" s="164" t="s">
        <v>1</v>
      </c>
      <c r="N185" s="165" t="s">
        <v>39</v>
      </c>
      <c r="O185" s="61"/>
      <c r="P185" s="166">
        <f t="shared" si="21"/>
        <v>0</v>
      </c>
      <c r="Q185" s="166">
        <v>0</v>
      </c>
      <c r="R185" s="166">
        <f t="shared" si="22"/>
        <v>0</v>
      </c>
      <c r="S185" s="166">
        <v>0</v>
      </c>
      <c r="T185" s="167">
        <f t="shared" si="23"/>
        <v>0</v>
      </c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R185" s="168" t="s">
        <v>214</v>
      </c>
      <c r="AT185" s="168" t="s">
        <v>191</v>
      </c>
      <c r="AU185" s="168" t="s">
        <v>86</v>
      </c>
      <c r="AY185" s="17" t="s">
        <v>189</v>
      </c>
      <c r="BE185" s="169">
        <f t="shared" si="24"/>
        <v>0</v>
      </c>
      <c r="BF185" s="169">
        <f t="shared" si="25"/>
        <v>0</v>
      </c>
      <c r="BG185" s="169">
        <f t="shared" si="26"/>
        <v>0</v>
      </c>
      <c r="BH185" s="169">
        <f t="shared" si="27"/>
        <v>0</v>
      </c>
      <c r="BI185" s="169">
        <f t="shared" si="28"/>
        <v>0</v>
      </c>
      <c r="BJ185" s="17" t="s">
        <v>86</v>
      </c>
      <c r="BK185" s="169">
        <f t="shared" si="29"/>
        <v>0</v>
      </c>
      <c r="BL185" s="17" t="s">
        <v>214</v>
      </c>
      <c r="BM185" s="168" t="s">
        <v>335</v>
      </c>
    </row>
    <row r="186" spans="1:65" s="12" customFormat="1" ht="22.9" customHeight="1">
      <c r="B186" s="142"/>
      <c r="D186" s="143" t="s">
        <v>72</v>
      </c>
      <c r="E186" s="153" t="s">
        <v>2175</v>
      </c>
      <c r="F186" s="153" t="s">
        <v>2176</v>
      </c>
      <c r="I186" s="145"/>
      <c r="J186" s="154">
        <f>BK186</f>
        <v>0</v>
      </c>
      <c r="L186" s="142"/>
      <c r="M186" s="147"/>
      <c r="N186" s="148"/>
      <c r="O186" s="148"/>
      <c r="P186" s="149">
        <f>SUM(P187:P193)</f>
        <v>0</v>
      </c>
      <c r="Q186" s="148"/>
      <c r="R186" s="149">
        <f>SUM(R187:R193)</f>
        <v>5.6000000000000006E-4</v>
      </c>
      <c r="S186" s="148"/>
      <c r="T186" s="150">
        <f>SUM(T187:T193)</f>
        <v>0</v>
      </c>
      <c r="AR186" s="143" t="s">
        <v>86</v>
      </c>
      <c r="AT186" s="151" t="s">
        <v>72</v>
      </c>
      <c r="AU186" s="151" t="s">
        <v>80</v>
      </c>
      <c r="AY186" s="143" t="s">
        <v>189</v>
      </c>
      <c r="BK186" s="152">
        <f>SUM(BK187:BK193)</f>
        <v>0</v>
      </c>
    </row>
    <row r="187" spans="1:65" s="2" customFormat="1" ht="16.5" customHeight="1">
      <c r="A187" s="32"/>
      <c r="B187" s="155"/>
      <c r="C187" s="156" t="s">
        <v>355</v>
      </c>
      <c r="D187" s="156" t="s">
        <v>191</v>
      </c>
      <c r="E187" s="157" t="s">
        <v>2590</v>
      </c>
      <c r="F187" s="158" t="s">
        <v>2591</v>
      </c>
      <c r="G187" s="159" t="s">
        <v>238</v>
      </c>
      <c r="H187" s="160">
        <v>28</v>
      </c>
      <c r="I187" s="161"/>
      <c r="J187" s="162">
        <f t="shared" ref="J187:J193" si="30">ROUND(I187*H187,2)</f>
        <v>0</v>
      </c>
      <c r="K187" s="163"/>
      <c r="L187" s="33"/>
      <c r="M187" s="164" t="s">
        <v>1</v>
      </c>
      <c r="N187" s="165" t="s">
        <v>39</v>
      </c>
      <c r="O187" s="61"/>
      <c r="P187" s="166">
        <f t="shared" ref="P187:P193" si="31">O187*H187</f>
        <v>0</v>
      </c>
      <c r="Q187" s="166">
        <v>2.0000000000000002E-5</v>
      </c>
      <c r="R187" s="166">
        <f t="shared" ref="R187:R193" si="32">Q187*H187</f>
        <v>5.6000000000000006E-4</v>
      </c>
      <c r="S187" s="166">
        <v>0</v>
      </c>
      <c r="T187" s="167">
        <f t="shared" ref="T187:T193" si="33">S187*H187</f>
        <v>0</v>
      </c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R187" s="168" t="s">
        <v>214</v>
      </c>
      <c r="AT187" s="168" t="s">
        <v>191</v>
      </c>
      <c r="AU187" s="168" t="s">
        <v>86</v>
      </c>
      <c r="AY187" s="17" t="s">
        <v>189</v>
      </c>
      <c r="BE187" s="169">
        <f t="shared" ref="BE187:BE193" si="34">IF(N187="základná",J187,0)</f>
        <v>0</v>
      </c>
      <c r="BF187" s="169">
        <f t="shared" ref="BF187:BF193" si="35">IF(N187="znížená",J187,0)</f>
        <v>0</v>
      </c>
      <c r="BG187" s="169">
        <f t="shared" ref="BG187:BG193" si="36">IF(N187="zákl. prenesená",J187,0)</f>
        <v>0</v>
      </c>
      <c r="BH187" s="169">
        <f t="shared" ref="BH187:BH193" si="37">IF(N187="zníž. prenesená",J187,0)</f>
        <v>0</v>
      </c>
      <c r="BI187" s="169">
        <f t="shared" ref="BI187:BI193" si="38">IF(N187="nulová",J187,0)</f>
        <v>0</v>
      </c>
      <c r="BJ187" s="17" t="s">
        <v>86</v>
      </c>
      <c r="BK187" s="169">
        <f t="shared" ref="BK187:BK193" si="39">ROUND(I187*H187,2)</f>
        <v>0</v>
      </c>
      <c r="BL187" s="17" t="s">
        <v>214</v>
      </c>
      <c r="BM187" s="168" t="s">
        <v>338</v>
      </c>
    </row>
    <row r="188" spans="1:65" s="2" customFormat="1" ht="37.9" customHeight="1">
      <c r="A188" s="32"/>
      <c r="B188" s="155"/>
      <c r="C188" s="170" t="s">
        <v>275</v>
      </c>
      <c r="D188" s="170" t="s">
        <v>226</v>
      </c>
      <c r="E188" s="171" t="s">
        <v>2592</v>
      </c>
      <c r="F188" s="172" t="s">
        <v>2593</v>
      </c>
      <c r="G188" s="173" t="s">
        <v>238</v>
      </c>
      <c r="H188" s="174">
        <v>28</v>
      </c>
      <c r="I188" s="175"/>
      <c r="J188" s="176">
        <f t="shared" si="30"/>
        <v>0</v>
      </c>
      <c r="K188" s="177"/>
      <c r="L188" s="178"/>
      <c r="M188" s="179" t="s">
        <v>1</v>
      </c>
      <c r="N188" s="180" t="s">
        <v>39</v>
      </c>
      <c r="O188" s="61"/>
      <c r="P188" s="166">
        <f t="shared" si="31"/>
        <v>0</v>
      </c>
      <c r="Q188" s="166">
        <v>0</v>
      </c>
      <c r="R188" s="166">
        <f t="shared" si="32"/>
        <v>0</v>
      </c>
      <c r="S188" s="166">
        <v>0</v>
      </c>
      <c r="T188" s="167">
        <f t="shared" si="33"/>
        <v>0</v>
      </c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R188" s="168" t="s">
        <v>247</v>
      </c>
      <c r="AT188" s="168" t="s">
        <v>226</v>
      </c>
      <c r="AU188" s="168" t="s">
        <v>86</v>
      </c>
      <c r="AY188" s="17" t="s">
        <v>189</v>
      </c>
      <c r="BE188" s="169">
        <f t="shared" si="34"/>
        <v>0</v>
      </c>
      <c r="BF188" s="169">
        <f t="shared" si="35"/>
        <v>0</v>
      </c>
      <c r="BG188" s="169">
        <f t="shared" si="36"/>
        <v>0</v>
      </c>
      <c r="BH188" s="169">
        <f t="shared" si="37"/>
        <v>0</v>
      </c>
      <c r="BI188" s="169">
        <f t="shared" si="38"/>
        <v>0</v>
      </c>
      <c r="BJ188" s="17" t="s">
        <v>86</v>
      </c>
      <c r="BK188" s="169">
        <f t="shared" si="39"/>
        <v>0</v>
      </c>
      <c r="BL188" s="17" t="s">
        <v>214</v>
      </c>
      <c r="BM188" s="168" t="s">
        <v>342</v>
      </c>
    </row>
    <row r="189" spans="1:65" s="2" customFormat="1" ht="21.75" customHeight="1">
      <c r="A189" s="32"/>
      <c r="B189" s="155"/>
      <c r="C189" s="156" t="s">
        <v>366</v>
      </c>
      <c r="D189" s="156" t="s">
        <v>191</v>
      </c>
      <c r="E189" s="157" t="s">
        <v>2594</v>
      </c>
      <c r="F189" s="158" t="s">
        <v>2595</v>
      </c>
      <c r="G189" s="159" t="s">
        <v>773</v>
      </c>
      <c r="H189" s="160">
        <v>28</v>
      </c>
      <c r="I189" s="161"/>
      <c r="J189" s="162">
        <f t="shared" si="30"/>
        <v>0</v>
      </c>
      <c r="K189" s="163"/>
      <c r="L189" s="33"/>
      <c r="M189" s="164" t="s">
        <v>1</v>
      </c>
      <c r="N189" s="165" t="s">
        <v>39</v>
      </c>
      <c r="O189" s="61"/>
      <c r="P189" s="166">
        <f t="shared" si="31"/>
        <v>0</v>
      </c>
      <c r="Q189" s="166">
        <v>0</v>
      </c>
      <c r="R189" s="166">
        <f t="shared" si="32"/>
        <v>0</v>
      </c>
      <c r="S189" s="166">
        <v>0</v>
      </c>
      <c r="T189" s="167">
        <f t="shared" si="33"/>
        <v>0</v>
      </c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R189" s="168" t="s">
        <v>214</v>
      </c>
      <c r="AT189" s="168" t="s">
        <v>191</v>
      </c>
      <c r="AU189" s="168" t="s">
        <v>86</v>
      </c>
      <c r="AY189" s="17" t="s">
        <v>189</v>
      </c>
      <c r="BE189" s="169">
        <f t="shared" si="34"/>
        <v>0</v>
      </c>
      <c r="BF189" s="169">
        <f t="shared" si="35"/>
        <v>0</v>
      </c>
      <c r="BG189" s="169">
        <f t="shared" si="36"/>
        <v>0</v>
      </c>
      <c r="BH189" s="169">
        <f t="shared" si="37"/>
        <v>0</v>
      </c>
      <c r="BI189" s="169">
        <f t="shared" si="38"/>
        <v>0</v>
      </c>
      <c r="BJ189" s="17" t="s">
        <v>86</v>
      </c>
      <c r="BK189" s="169">
        <f t="shared" si="39"/>
        <v>0</v>
      </c>
      <c r="BL189" s="17" t="s">
        <v>214</v>
      </c>
      <c r="BM189" s="168" t="s">
        <v>345</v>
      </c>
    </row>
    <row r="190" spans="1:65" s="2" customFormat="1" ht="37.9" customHeight="1">
      <c r="A190" s="32"/>
      <c r="B190" s="155"/>
      <c r="C190" s="170" t="s">
        <v>279</v>
      </c>
      <c r="D190" s="170" t="s">
        <v>226</v>
      </c>
      <c r="E190" s="171" t="s">
        <v>2596</v>
      </c>
      <c r="F190" s="172" t="s">
        <v>2597</v>
      </c>
      <c r="G190" s="173" t="s">
        <v>238</v>
      </c>
      <c r="H190" s="174">
        <v>28</v>
      </c>
      <c r="I190" s="175"/>
      <c r="J190" s="176">
        <f t="shared" si="30"/>
        <v>0</v>
      </c>
      <c r="K190" s="177"/>
      <c r="L190" s="178"/>
      <c r="M190" s="179" t="s">
        <v>1</v>
      </c>
      <c r="N190" s="180" t="s">
        <v>39</v>
      </c>
      <c r="O190" s="61"/>
      <c r="P190" s="166">
        <f t="shared" si="31"/>
        <v>0</v>
      </c>
      <c r="Q190" s="166">
        <v>0</v>
      </c>
      <c r="R190" s="166">
        <f t="shared" si="32"/>
        <v>0</v>
      </c>
      <c r="S190" s="166">
        <v>0</v>
      </c>
      <c r="T190" s="167">
        <f t="shared" si="33"/>
        <v>0</v>
      </c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R190" s="168" t="s">
        <v>247</v>
      </c>
      <c r="AT190" s="168" t="s">
        <v>226</v>
      </c>
      <c r="AU190" s="168" t="s">
        <v>86</v>
      </c>
      <c r="AY190" s="17" t="s">
        <v>189</v>
      </c>
      <c r="BE190" s="169">
        <f t="shared" si="34"/>
        <v>0</v>
      </c>
      <c r="BF190" s="169">
        <f t="shared" si="35"/>
        <v>0</v>
      </c>
      <c r="BG190" s="169">
        <f t="shared" si="36"/>
        <v>0</v>
      </c>
      <c r="BH190" s="169">
        <f t="shared" si="37"/>
        <v>0</v>
      </c>
      <c r="BI190" s="169">
        <f t="shared" si="38"/>
        <v>0</v>
      </c>
      <c r="BJ190" s="17" t="s">
        <v>86</v>
      </c>
      <c r="BK190" s="169">
        <f t="shared" si="39"/>
        <v>0</v>
      </c>
      <c r="BL190" s="17" t="s">
        <v>214</v>
      </c>
      <c r="BM190" s="168" t="s">
        <v>349</v>
      </c>
    </row>
    <row r="191" spans="1:65" s="2" customFormat="1" ht="21.75" customHeight="1">
      <c r="A191" s="32"/>
      <c r="B191" s="155"/>
      <c r="C191" s="156" t="s">
        <v>375</v>
      </c>
      <c r="D191" s="156" t="s">
        <v>191</v>
      </c>
      <c r="E191" s="157" t="s">
        <v>2181</v>
      </c>
      <c r="F191" s="158" t="s">
        <v>2182</v>
      </c>
      <c r="G191" s="159" t="s">
        <v>511</v>
      </c>
      <c r="H191" s="186"/>
      <c r="I191" s="161"/>
      <c r="J191" s="162">
        <f t="shared" si="30"/>
        <v>0</v>
      </c>
      <c r="K191" s="163"/>
      <c r="L191" s="33"/>
      <c r="M191" s="164" t="s">
        <v>1</v>
      </c>
      <c r="N191" s="165" t="s">
        <v>39</v>
      </c>
      <c r="O191" s="61"/>
      <c r="P191" s="166">
        <f t="shared" si="31"/>
        <v>0</v>
      </c>
      <c r="Q191" s="166">
        <v>0</v>
      </c>
      <c r="R191" s="166">
        <f t="shared" si="32"/>
        <v>0</v>
      </c>
      <c r="S191" s="166">
        <v>0</v>
      </c>
      <c r="T191" s="167">
        <f t="shared" si="33"/>
        <v>0</v>
      </c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R191" s="168" t="s">
        <v>214</v>
      </c>
      <c r="AT191" s="168" t="s">
        <v>191</v>
      </c>
      <c r="AU191" s="168" t="s">
        <v>86</v>
      </c>
      <c r="AY191" s="17" t="s">
        <v>189</v>
      </c>
      <c r="BE191" s="169">
        <f t="shared" si="34"/>
        <v>0</v>
      </c>
      <c r="BF191" s="169">
        <f t="shared" si="35"/>
        <v>0</v>
      </c>
      <c r="BG191" s="169">
        <f t="shared" si="36"/>
        <v>0</v>
      </c>
      <c r="BH191" s="169">
        <f t="shared" si="37"/>
        <v>0</v>
      </c>
      <c r="BI191" s="169">
        <f t="shared" si="38"/>
        <v>0</v>
      </c>
      <c r="BJ191" s="17" t="s">
        <v>86</v>
      </c>
      <c r="BK191" s="169">
        <f t="shared" si="39"/>
        <v>0</v>
      </c>
      <c r="BL191" s="17" t="s">
        <v>214</v>
      </c>
      <c r="BM191" s="168" t="s">
        <v>354</v>
      </c>
    </row>
    <row r="192" spans="1:65" s="2" customFormat="1" ht="24.2" customHeight="1">
      <c r="A192" s="32"/>
      <c r="B192" s="155"/>
      <c r="C192" s="156" t="s">
        <v>282</v>
      </c>
      <c r="D192" s="156" t="s">
        <v>191</v>
      </c>
      <c r="E192" s="157" t="s">
        <v>2183</v>
      </c>
      <c r="F192" s="158" t="s">
        <v>2598</v>
      </c>
      <c r="G192" s="159" t="s">
        <v>511</v>
      </c>
      <c r="H192" s="186"/>
      <c r="I192" s="161"/>
      <c r="J192" s="162">
        <f t="shared" si="30"/>
        <v>0</v>
      </c>
      <c r="K192" s="163"/>
      <c r="L192" s="33"/>
      <c r="M192" s="164" t="s">
        <v>1</v>
      </c>
      <c r="N192" s="165" t="s">
        <v>39</v>
      </c>
      <c r="O192" s="61"/>
      <c r="P192" s="166">
        <f t="shared" si="31"/>
        <v>0</v>
      </c>
      <c r="Q192" s="166">
        <v>0</v>
      </c>
      <c r="R192" s="166">
        <f t="shared" si="32"/>
        <v>0</v>
      </c>
      <c r="S192" s="166">
        <v>0</v>
      </c>
      <c r="T192" s="167">
        <f t="shared" si="33"/>
        <v>0</v>
      </c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R192" s="168" t="s">
        <v>214</v>
      </c>
      <c r="AT192" s="168" t="s">
        <v>191</v>
      </c>
      <c r="AU192" s="168" t="s">
        <v>86</v>
      </c>
      <c r="AY192" s="17" t="s">
        <v>189</v>
      </c>
      <c r="BE192" s="169">
        <f t="shared" si="34"/>
        <v>0</v>
      </c>
      <c r="BF192" s="169">
        <f t="shared" si="35"/>
        <v>0</v>
      </c>
      <c r="BG192" s="169">
        <f t="shared" si="36"/>
        <v>0</v>
      </c>
      <c r="BH192" s="169">
        <f t="shared" si="37"/>
        <v>0</v>
      </c>
      <c r="BI192" s="169">
        <f t="shared" si="38"/>
        <v>0</v>
      </c>
      <c r="BJ192" s="17" t="s">
        <v>86</v>
      </c>
      <c r="BK192" s="169">
        <f t="shared" si="39"/>
        <v>0</v>
      </c>
      <c r="BL192" s="17" t="s">
        <v>214</v>
      </c>
      <c r="BM192" s="168" t="s">
        <v>358</v>
      </c>
    </row>
    <row r="193" spans="1:65" s="2" customFormat="1" ht="37.9" customHeight="1">
      <c r="A193" s="32"/>
      <c r="B193" s="155"/>
      <c r="C193" s="156" t="s">
        <v>384</v>
      </c>
      <c r="D193" s="156" t="s">
        <v>191</v>
      </c>
      <c r="E193" s="157" t="s">
        <v>2599</v>
      </c>
      <c r="F193" s="158" t="s">
        <v>2600</v>
      </c>
      <c r="G193" s="159" t="s">
        <v>568</v>
      </c>
      <c r="H193" s="160">
        <v>849.8</v>
      </c>
      <c r="I193" s="161"/>
      <c r="J193" s="162">
        <f t="shared" si="30"/>
        <v>0</v>
      </c>
      <c r="K193" s="163"/>
      <c r="L193" s="33"/>
      <c r="M193" s="164" t="s">
        <v>1</v>
      </c>
      <c r="N193" s="165" t="s">
        <v>39</v>
      </c>
      <c r="O193" s="61"/>
      <c r="P193" s="166">
        <f t="shared" si="31"/>
        <v>0</v>
      </c>
      <c r="Q193" s="166">
        <v>0</v>
      </c>
      <c r="R193" s="166">
        <f t="shared" si="32"/>
        <v>0</v>
      </c>
      <c r="S193" s="166">
        <v>0</v>
      </c>
      <c r="T193" s="167">
        <f t="shared" si="33"/>
        <v>0</v>
      </c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R193" s="168" t="s">
        <v>214</v>
      </c>
      <c r="AT193" s="168" t="s">
        <v>191</v>
      </c>
      <c r="AU193" s="168" t="s">
        <v>86</v>
      </c>
      <c r="AY193" s="17" t="s">
        <v>189</v>
      </c>
      <c r="BE193" s="169">
        <f t="shared" si="34"/>
        <v>0</v>
      </c>
      <c r="BF193" s="169">
        <f t="shared" si="35"/>
        <v>0</v>
      </c>
      <c r="BG193" s="169">
        <f t="shared" si="36"/>
        <v>0</v>
      </c>
      <c r="BH193" s="169">
        <f t="shared" si="37"/>
        <v>0</v>
      </c>
      <c r="BI193" s="169">
        <f t="shared" si="38"/>
        <v>0</v>
      </c>
      <c r="BJ193" s="17" t="s">
        <v>86</v>
      </c>
      <c r="BK193" s="169">
        <f t="shared" si="39"/>
        <v>0</v>
      </c>
      <c r="BL193" s="17" t="s">
        <v>214</v>
      </c>
      <c r="BM193" s="168" t="s">
        <v>361</v>
      </c>
    </row>
    <row r="194" spans="1:65" s="12" customFormat="1" ht="22.9" customHeight="1">
      <c r="B194" s="142"/>
      <c r="D194" s="143" t="s">
        <v>72</v>
      </c>
      <c r="E194" s="153" t="s">
        <v>2601</v>
      </c>
      <c r="F194" s="153" t="s">
        <v>2602</v>
      </c>
      <c r="I194" s="145"/>
      <c r="J194" s="154">
        <f>BK194</f>
        <v>0</v>
      </c>
      <c r="L194" s="142"/>
      <c r="M194" s="147"/>
      <c r="N194" s="148"/>
      <c r="O194" s="148"/>
      <c r="P194" s="149">
        <f>SUM(P195:P219)</f>
        <v>0</v>
      </c>
      <c r="Q194" s="148"/>
      <c r="R194" s="149">
        <f>SUM(R195:R219)</f>
        <v>1.0594751999999998</v>
      </c>
      <c r="S194" s="148"/>
      <c r="T194" s="150">
        <f>SUM(T195:T219)</f>
        <v>0</v>
      </c>
      <c r="AR194" s="143" t="s">
        <v>86</v>
      </c>
      <c r="AT194" s="151" t="s">
        <v>72</v>
      </c>
      <c r="AU194" s="151" t="s">
        <v>80</v>
      </c>
      <c r="AY194" s="143" t="s">
        <v>189</v>
      </c>
      <c r="BK194" s="152">
        <f>SUM(BK195:BK219)</f>
        <v>0</v>
      </c>
    </row>
    <row r="195" spans="1:65" s="2" customFormat="1" ht="24.2" customHeight="1">
      <c r="A195" s="32"/>
      <c r="B195" s="155"/>
      <c r="C195" s="156" t="s">
        <v>286</v>
      </c>
      <c r="D195" s="156" t="s">
        <v>191</v>
      </c>
      <c r="E195" s="157" t="s">
        <v>2603</v>
      </c>
      <c r="F195" s="158" t="s">
        <v>2604</v>
      </c>
      <c r="G195" s="159" t="s">
        <v>238</v>
      </c>
      <c r="H195" s="160">
        <v>28</v>
      </c>
      <c r="I195" s="161"/>
      <c r="J195" s="162">
        <f t="shared" ref="J195:J219" si="40">ROUND(I195*H195,2)</f>
        <v>0</v>
      </c>
      <c r="K195" s="163"/>
      <c r="L195" s="33"/>
      <c r="M195" s="164" t="s">
        <v>1</v>
      </c>
      <c r="N195" s="165" t="s">
        <v>39</v>
      </c>
      <c r="O195" s="61"/>
      <c r="P195" s="166">
        <f t="shared" ref="P195:P219" si="41">O195*H195</f>
        <v>0</v>
      </c>
      <c r="Q195" s="166">
        <v>0</v>
      </c>
      <c r="R195" s="166">
        <f t="shared" ref="R195:R219" si="42">Q195*H195</f>
        <v>0</v>
      </c>
      <c r="S195" s="166">
        <v>0</v>
      </c>
      <c r="T195" s="167">
        <f t="shared" ref="T195:T219" si="43">S195*H195</f>
        <v>0</v>
      </c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R195" s="168" t="s">
        <v>214</v>
      </c>
      <c r="AT195" s="168" t="s">
        <v>191</v>
      </c>
      <c r="AU195" s="168" t="s">
        <v>86</v>
      </c>
      <c r="AY195" s="17" t="s">
        <v>189</v>
      </c>
      <c r="BE195" s="169">
        <f t="shared" ref="BE195:BE219" si="44">IF(N195="základná",J195,0)</f>
        <v>0</v>
      </c>
      <c r="BF195" s="169">
        <f t="shared" ref="BF195:BF219" si="45">IF(N195="znížená",J195,0)</f>
        <v>0</v>
      </c>
      <c r="BG195" s="169">
        <f t="shared" ref="BG195:BG219" si="46">IF(N195="zákl. prenesená",J195,0)</f>
        <v>0</v>
      </c>
      <c r="BH195" s="169">
        <f t="shared" ref="BH195:BH219" si="47">IF(N195="zníž. prenesená",J195,0)</f>
        <v>0</v>
      </c>
      <c r="BI195" s="169">
        <f t="shared" ref="BI195:BI219" si="48">IF(N195="nulová",J195,0)</f>
        <v>0</v>
      </c>
      <c r="BJ195" s="17" t="s">
        <v>86</v>
      </c>
      <c r="BK195" s="169">
        <f t="shared" ref="BK195:BK219" si="49">ROUND(I195*H195,2)</f>
        <v>0</v>
      </c>
      <c r="BL195" s="17" t="s">
        <v>214</v>
      </c>
      <c r="BM195" s="168" t="s">
        <v>370</v>
      </c>
    </row>
    <row r="196" spans="1:65" s="2" customFormat="1" ht="24.2" customHeight="1">
      <c r="A196" s="32"/>
      <c r="B196" s="155"/>
      <c r="C196" s="156" t="s">
        <v>391</v>
      </c>
      <c r="D196" s="156" t="s">
        <v>191</v>
      </c>
      <c r="E196" s="157" t="s">
        <v>2605</v>
      </c>
      <c r="F196" s="158" t="s">
        <v>2606</v>
      </c>
      <c r="G196" s="159" t="s">
        <v>238</v>
      </c>
      <c r="H196" s="160">
        <v>28</v>
      </c>
      <c r="I196" s="161"/>
      <c r="J196" s="162">
        <f t="shared" si="40"/>
        <v>0</v>
      </c>
      <c r="K196" s="163"/>
      <c r="L196" s="33"/>
      <c r="M196" s="164" t="s">
        <v>1</v>
      </c>
      <c r="N196" s="165" t="s">
        <v>39</v>
      </c>
      <c r="O196" s="61"/>
      <c r="P196" s="166">
        <f t="shared" si="41"/>
        <v>0</v>
      </c>
      <c r="Q196" s="166">
        <v>0</v>
      </c>
      <c r="R196" s="166">
        <f t="shared" si="42"/>
        <v>0</v>
      </c>
      <c r="S196" s="166">
        <v>0</v>
      </c>
      <c r="T196" s="167">
        <f t="shared" si="43"/>
        <v>0</v>
      </c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R196" s="168" t="s">
        <v>214</v>
      </c>
      <c r="AT196" s="168" t="s">
        <v>191</v>
      </c>
      <c r="AU196" s="168" t="s">
        <v>86</v>
      </c>
      <c r="AY196" s="17" t="s">
        <v>189</v>
      </c>
      <c r="BE196" s="169">
        <f t="shared" si="44"/>
        <v>0</v>
      </c>
      <c r="BF196" s="169">
        <f t="shared" si="45"/>
        <v>0</v>
      </c>
      <c r="BG196" s="169">
        <f t="shared" si="46"/>
        <v>0</v>
      </c>
      <c r="BH196" s="169">
        <f t="shared" si="47"/>
        <v>0</v>
      </c>
      <c r="BI196" s="169">
        <f t="shared" si="48"/>
        <v>0</v>
      </c>
      <c r="BJ196" s="17" t="s">
        <v>86</v>
      </c>
      <c r="BK196" s="169">
        <f t="shared" si="49"/>
        <v>0</v>
      </c>
      <c r="BL196" s="17" t="s">
        <v>214</v>
      </c>
      <c r="BM196" s="168" t="s">
        <v>374</v>
      </c>
    </row>
    <row r="197" spans="1:65" s="2" customFormat="1" ht="24.2" customHeight="1">
      <c r="A197" s="32"/>
      <c r="B197" s="155"/>
      <c r="C197" s="156" t="s">
        <v>289</v>
      </c>
      <c r="D197" s="156" t="s">
        <v>191</v>
      </c>
      <c r="E197" s="157" t="s">
        <v>2607</v>
      </c>
      <c r="F197" s="158" t="s">
        <v>2608</v>
      </c>
      <c r="G197" s="159" t="s">
        <v>238</v>
      </c>
      <c r="H197" s="160">
        <v>6</v>
      </c>
      <c r="I197" s="161"/>
      <c r="J197" s="162">
        <f t="shared" si="40"/>
        <v>0</v>
      </c>
      <c r="K197" s="163"/>
      <c r="L197" s="33"/>
      <c r="M197" s="164" t="s">
        <v>1</v>
      </c>
      <c r="N197" s="165" t="s">
        <v>39</v>
      </c>
      <c r="O197" s="61"/>
      <c r="P197" s="166">
        <f t="shared" si="41"/>
        <v>0</v>
      </c>
      <c r="Q197" s="166">
        <v>2.5999999999999998E-5</v>
      </c>
      <c r="R197" s="166">
        <f t="shared" si="42"/>
        <v>1.56E-4</v>
      </c>
      <c r="S197" s="166">
        <v>0</v>
      </c>
      <c r="T197" s="167">
        <f t="shared" si="43"/>
        <v>0</v>
      </c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R197" s="168" t="s">
        <v>214</v>
      </c>
      <c r="AT197" s="168" t="s">
        <v>191</v>
      </c>
      <c r="AU197" s="168" t="s">
        <v>86</v>
      </c>
      <c r="AY197" s="17" t="s">
        <v>189</v>
      </c>
      <c r="BE197" s="169">
        <f t="shared" si="44"/>
        <v>0</v>
      </c>
      <c r="BF197" s="169">
        <f t="shared" si="45"/>
        <v>0</v>
      </c>
      <c r="BG197" s="169">
        <f t="shared" si="46"/>
        <v>0</v>
      </c>
      <c r="BH197" s="169">
        <f t="shared" si="47"/>
        <v>0</v>
      </c>
      <c r="BI197" s="169">
        <f t="shared" si="48"/>
        <v>0</v>
      </c>
      <c r="BJ197" s="17" t="s">
        <v>86</v>
      </c>
      <c r="BK197" s="169">
        <f t="shared" si="49"/>
        <v>0</v>
      </c>
      <c r="BL197" s="17" t="s">
        <v>214</v>
      </c>
      <c r="BM197" s="168" t="s">
        <v>378</v>
      </c>
    </row>
    <row r="198" spans="1:65" s="2" customFormat="1" ht="24.2" customHeight="1">
      <c r="A198" s="32"/>
      <c r="B198" s="155"/>
      <c r="C198" s="170" t="s">
        <v>398</v>
      </c>
      <c r="D198" s="170" t="s">
        <v>226</v>
      </c>
      <c r="E198" s="171" t="s">
        <v>2609</v>
      </c>
      <c r="F198" s="172" t="s">
        <v>2610</v>
      </c>
      <c r="G198" s="173" t="s">
        <v>238</v>
      </c>
      <c r="H198" s="174">
        <v>4</v>
      </c>
      <c r="I198" s="175"/>
      <c r="J198" s="176">
        <f t="shared" si="40"/>
        <v>0</v>
      </c>
      <c r="K198" s="177"/>
      <c r="L198" s="178"/>
      <c r="M198" s="179" t="s">
        <v>1</v>
      </c>
      <c r="N198" s="180" t="s">
        <v>39</v>
      </c>
      <c r="O198" s="61"/>
      <c r="P198" s="166">
        <f t="shared" si="41"/>
        <v>0</v>
      </c>
      <c r="Q198" s="166">
        <v>1.8620000000000001E-2</v>
      </c>
      <c r="R198" s="166">
        <f t="shared" si="42"/>
        <v>7.4480000000000005E-2</v>
      </c>
      <c r="S198" s="166">
        <v>0</v>
      </c>
      <c r="T198" s="167">
        <f t="shared" si="43"/>
        <v>0</v>
      </c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R198" s="168" t="s">
        <v>247</v>
      </c>
      <c r="AT198" s="168" t="s">
        <v>226</v>
      </c>
      <c r="AU198" s="168" t="s">
        <v>86</v>
      </c>
      <c r="AY198" s="17" t="s">
        <v>189</v>
      </c>
      <c r="BE198" s="169">
        <f t="shared" si="44"/>
        <v>0</v>
      </c>
      <c r="BF198" s="169">
        <f t="shared" si="45"/>
        <v>0</v>
      </c>
      <c r="BG198" s="169">
        <f t="shared" si="46"/>
        <v>0</v>
      </c>
      <c r="BH198" s="169">
        <f t="shared" si="47"/>
        <v>0</v>
      </c>
      <c r="BI198" s="169">
        <f t="shared" si="48"/>
        <v>0</v>
      </c>
      <c r="BJ198" s="17" t="s">
        <v>86</v>
      </c>
      <c r="BK198" s="169">
        <f t="shared" si="49"/>
        <v>0</v>
      </c>
      <c r="BL198" s="17" t="s">
        <v>214</v>
      </c>
      <c r="BM198" s="168" t="s">
        <v>383</v>
      </c>
    </row>
    <row r="199" spans="1:65" s="2" customFormat="1" ht="24.2" customHeight="1">
      <c r="A199" s="32"/>
      <c r="B199" s="155"/>
      <c r="C199" s="170" t="s">
        <v>293</v>
      </c>
      <c r="D199" s="170" t="s">
        <v>226</v>
      </c>
      <c r="E199" s="171" t="s">
        <v>2611</v>
      </c>
      <c r="F199" s="172" t="s">
        <v>2612</v>
      </c>
      <c r="G199" s="173" t="s">
        <v>238</v>
      </c>
      <c r="H199" s="174">
        <v>2</v>
      </c>
      <c r="I199" s="175"/>
      <c r="J199" s="176">
        <f t="shared" si="40"/>
        <v>0</v>
      </c>
      <c r="K199" s="177"/>
      <c r="L199" s="178"/>
      <c r="M199" s="179" t="s">
        <v>1</v>
      </c>
      <c r="N199" s="180" t="s">
        <v>39</v>
      </c>
      <c r="O199" s="61"/>
      <c r="P199" s="166">
        <f t="shared" si="41"/>
        <v>0</v>
      </c>
      <c r="Q199" s="166">
        <v>1.575E-2</v>
      </c>
      <c r="R199" s="166">
        <f t="shared" si="42"/>
        <v>3.15E-2</v>
      </c>
      <c r="S199" s="166">
        <v>0</v>
      </c>
      <c r="T199" s="167">
        <f t="shared" si="43"/>
        <v>0</v>
      </c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R199" s="168" t="s">
        <v>247</v>
      </c>
      <c r="AT199" s="168" t="s">
        <v>226</v>
      </c>
      <c r="AU199" s="168" t="s">
        <v>86</v>
      </c>
      <c r="AY199" s="17" t="s">
        <v>189</v>
      </c>
      <c r="BE199" s="169">
        <f t="shared" si="44"/>
        <v>0</v>
      </c>
      <c r="BF199" s="169">
        <f t="shared" si="45"/>
        <v>0</v>
      </c>
      <c r="BG199" s="169">
        <f t="shared" si="46"/>
        <v>0</v>
      </c>
      <c r="BH199" s="169">
        <f t="shared" si="47"/>
        <v>0</v>
      </c>
      <c r="BI199" s="169">
        <f t="shared" si="48"/>
        <v>0</v>
      </c>
      <c r="BJ199" s="17" t="s">
        <v>86</v>
      </c>
      <c r="BK199" s="169">
        <f t="shared" si="49"/>
        <v>0</v>
      </c>
      <c r="BL199" s="17" t="s">
        <v>214</v>
      </c>
      <c r="BM199" s="168" t="s">
        <v>387</v>
      </c>
    </row>
    <row r="200" spans="1:65" s="2" customFormat="1" ht="24.2" customHeight="1">
      <c r="A200" s="32"/>
      <c r="B200" s="155"/>
      <c r="C200" s="156" t="s">
        <v>405</v>
      </c>
      <c r="D200" s="156" t="s">
        <v>191</v>
      </c>
      <c r="E200" s="157" t="s">
        <v>2613</v>
      </c>
      <c r="F200" s="158" t="s">
        <v>2614</v>
      </c>
      <c r="G200" s="159" t="s">
        <v>238</v>
      </c>
      <c r="H200" s="160">
        <v>4</v>
      </c>
      <c r="I200" s="161"/>
      <c r="J200" s="162">
        <f t="shared" si="40"/>
        <v>0</v>
      </c>
      <c r="K200" s="163"/>
      <c r="L200" s="33"/>
      <c r="M200" s="164" t="s">
        <v>1</v>
      </c>
      <c r="N200" s="165" t="s">
        <v>39</v>
      </c>
      <c r="O200" s="61"/>
      <c r="P200" s="166">
        <f t="shared" si="41"/>
        <v>0</v>
      </c>
      <c r="Q200" s="166">
        <v>2.5999999999999998E-5</v>
      </c>
      <c r="R200" s="166">
        <f t="shared" si="42"/>
        <v>1.0399999999999999E-4</v>
      </c>
      <c r="S200" s="166">
        <v>0</v>
      </c>
      <c r="T200" s="167">
        <f t="shared" si="43"/>
        <v>0</v>
      </c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R200" s="168" t="s">
        <v>214</v>
      </c>
      <c r="AT200" s="168" t="s">
        <v>191</v>
      </c>
      <c r="AU200" s="168" t="s">
        <v>86</v>
      </c>
      <c r="AY200" s="17" t="s">
        <v>189</v>
      </c>
      <c r="BE200" s="169">
        <f t="shared" si="44"/>
        <v>0</v>
      </c>
      <c r="BF200" s="169">
        <f t="shared" si="45"/>
        <v>0</v>
      </c>
      <c r="BG200" s="169">
        <f t="shared" si="46"/>
        <v>0</v>
      </c>
      <c r="BH200" s="169">
        <f t="shared" si="47"/>
        <v>0</v>
      </c>
      <c r="BI200" s="169">
        <f t="shared" si="48"/>
        <v>0</v>
      </c>
      <c r="BJ200" s="17" t="s">
        <v>86</v>
      </c>
      <c r="BK200" s="169">
        <f t="shared" si="49"/>
        <v>0</v>
      </c>
      <c r="BL200" s="17" t="s">
        <v>214</v>
      </c>
      <c r="BM200" s="168" t="s">
        <v>390</v>
      </c>
    </row>
    <row r="201" spans="1:65" s="2" customFormat="1" ht="24.2" customHeight="1">
      <c r="A201" s="32"/>
      <c r="B201" s="155"/>
      <c r="C201" s="170" t="s">
        <v>296</v>
      </c>
      <c r="D201" s="170" t="s">
        <v>226</v>
      </c>
      <c r="E201" s="171" t="s">
        <v>2615</v>
      </c>
      <c r="F201" s="172" t="s">
        <v>2616</v>
      </c>
      <c r="G201" s="173" t="s">
        <v>238</v>
      </c>
      <c r="H201" s="174">
        <v>2</v>
      </c>
      <c r="I201" s="175"/>
      <c r="J201" s="176">
        <f t="shared" si="40"/>
        <v>0</v>
      </c>
      <c r="K201" s="177"/>
      <c r="L201" s="178"/>
      <c r="M201" s="179" t="s">
        <v>1</v>
      </c>
      <c r="N201" s="180" t="s">
        <v>39</v>
      </c>
      <c r="O201" s="61"/>
      <c r="P201" s="166">
        <f t="shared" si="41"/>
        <v>0</v>
      </c>
      <c r="Q201" s="166">
        <v>2.138E-2</v>
      </c>
      <c r="R201" s="166">
        <f t="shared" si="42"/>
        <v>4.2759999999999999E-2</v>
      </c>
      <c r="S201" s="166">
        <v>0</v>
      </c>
      <c r="T201" s="167">
        <f t="shared" si="43"/>
        <v>0</v>
      </c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R201" s="168" t="s">
        <v>247</v>
      </c>
      <c r="AT201" s="168" t="s">
        <v>226</v>
      </c>
      <c r="AU201" s="168" t="s">
        <v>86</v>
      </c>
      <c r="AY201" s="17" t="s">
        <v>189</v>
      </c>
      <c r="BE201" s="169">
        <f t="shared" si="44"/>
        <v>0</v>
      </c>
      <c r="BF201" s="169">
        <f t="shared" si="45"/>
        <v>0</v>
      </c>
      <c r="BG201" s="169">
        <f t="shared" si="46"/>
        <v>0</v>
      </c>
      <c r="BH201" s="169">
        <f t="shared" si="47"/>
        <v>0</v>
      </c>
      <c r="BI201" s="169">
        <f t="shared" si="48"/>
        <v>0</v>
      </c>
      <c r="BJ201" s="17" t="s">
        <v>86</v>
      </c>
      <c r="BK201" s="169">
        <f t="shared" si="49"/>
        <v>0</v>
      </c>
      <c r="BL201" s="17" t="s">
        <v>214</v>
      </c>
      <c r="BM201" s="168" t="s">
        <v>394</v>
      </c>
    </row>
    <row r="202" spans="1:65" s="2" customFormat="1" ht="24.2" customHeight="1">
      <c r="A202" s="32"/>
      <c r="B202" s="155"/>
      <c r="C202" s="170" t="s">
        <v>412</v>
      </c>
      <c r="D202" s="170" t="s">
        <v>226</v>
      </c>
      <c r="E202" s="171" t="s">
        <v>2617</v>
      </c>
      <c r="F202" s="172" t="s">
        <v>2618</v>
      </c>
      <c r="G202" s="173" t="s">
        <v>238</v>
      </c>
      <c r="H202" s="174">
        <v>2</v>
      </c>
      <c r="I202" s="175"/>
      <c r="J202" s="176">
        <f t="shared" si="40"/>
        <v>0</v>
      </c>
      <c r="K202" s="177"/>
      <c r="L202" s="178"/>
      <c r="M202" s="179" t="s">
        <v>1</v>
      </c>
      <c r="N202" s="180" t="s">
        <v>39</v>
      </c>
      <c r="O202" s="61"/>
      <c r="P202" s="166">
        <f t="shared" si="41"/>
        <v>0</v>
      </c>
      <c r="Q202" s="166">
        <v>2.6980000000000001E-2</v>
      </c>
      <c r="R202" s="166">
        <f t="shared" si="42"/>
        <v>5.3960000000000001E-2</v>
      </c>
      <c r="S202" s="166">
        <v>0</v>
      </c>
      <c r="T202" s="167">
        <f t="shared" si="43"/>
        <v>0</v>
      </c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R202" s="168" t="s">
        <v>247</v>
      </c>
      <c r="AT202" s="168" t="s">
        <v>226</v>
      </c>
      <c r="AU202" s="168" t="s">
        <v>86</v>
      </c>
      <c r="AY202" s="17" t="s">
        <v>189</v>
      </c>
      <c r="BE202" s="169">
        <f t="shared" si="44"/>
        <v>0</v>
      </c>
      <c r="BF202" s="169">
        <f t="shared" si="45"/>
        <v>0</v>
      </c>
      <c r="BG202" s="169">
        <f t="shared" si="46"/>
        <v>0</v>
      </c>
      <c r="BH202" s="169">
        <f t="shared" si="47"/>
        <v>0</v>
      </c>
      <c r="BI202" s="169">
        <f t="shared" si="48"/>
        <v>0</v>
      </c>
      <c r="BJ202" s="17" t="s">
        <v>86</v>
      </c>
      <c r="BK202" s="169">
        <f t="shared" si="49"/>
        <v>0</v>
      </c>
      <c r="BL202" s="17" t="s">
        <v>214</v>
      </c>
      <c r="BM202" s="168" t="s">
        <v>397</v>
      </c>
    </row>
    <row r="203" spans="1:65" s="2" customFormat="1" ht="33" customHeight="1">
      <c r="A203" s="32"/>
      <c r="B203" s="155"/>
      <c r="C203" s="156" t="s">
        <v>300</v>
      </c>
      <c r="D203" s="156" t="s">
        <v>191</v>
      </c>
      <c r="E203" s="157" t="s">
        <v>2619</v>
      </c>
      <c r="F203" s="158" t="s">
        <v>2620</v>
      </c>
      <c r="G203" s="159" t="s">
        <v>238</v>
      </c>
      <c r="H203" s="160">
        <v>2</v>
      </c>
      <c r="I203" s="161"/>
      <c r="J203" s="162">
        <f t="shared" si="40"/>
        <v>0</v>
      </c>
      <c r="K203" s="163"/>
      <c r="L203" s="33"/>
      <c r="M203" s="164" t="s">
        <v>1</v>
      </c>
      <c r="N203" s="165" t="s">
        <v>39</v>
      </c>
      <c r="O203" s="61"/>
      <c r="P203" s="166">
        <f t="shared" si="41"/>
        <v>0</v>
      </c>
      <c r="Q203" s="166">
        <v>2.5999999999999998E-5</v>
      </c>
      <c r="R203" s="166">
        <f t="shared" si="42"/>
        <v>5.1999999999999997E-5</v>
      </c>
      <c r="S203" s="166">
        <v>0</v>
      </c>
      <c r="T203" s="167">
        <f t="shared" si="43"/>
        <v>0</v>
      </c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R203" s="168" t="s">
        <v>214</v>
      </c>
      <c r="AT203" s="168" t="s">
        <v>191</v>
      </c>
      <c r="AU203" s="168" t="s">
        <v>86</v>
      </c>
      <c r="AY203" s="17" t="s">
        <v>189</v>
      </c>
      <c r="BE203" s="169">
        <f t="shared" si="44"/>
        <v>0</v>
      </c>
      <c r="BF203" s="169">
        <f t="shared" si="45"/>
        <v>0</v>
      </c>
      <c r="BG203" s="169">
        <f t="shared" si="46"/>
        <v>0</v>
      </c>
      <c r="BH203" s="169">
        <f t="shared" si="47"/>
        <v>0</v>
      </c>
      <c r="BI203" s="169">
        <f t="shared" si="48"/>
        <v>0</v>
      </c>
      <c r="BJ203" s="17" t="s">
        <v>86</v>
      </c>
      <c r="BK203" s="169">
        <f t="shared" si="49"/>
        <v>0</v>
      </c>
      <c r="BL203" s="17" t="s">
        <v>214</v>
      </c>
      <c r="BM203" s="168" t="s">
        <v>401</v>
      </c>
    </row>
    <row r="204" spans="1:65" s="2" customFormat="1" ht="33" customHeight="1">
      <c r="A204" s="32"/>
      <c r="B204" s="155"/>
      <c r="C204" s="170" t="s">
        <v>419</v>
      </c>
      <c r="D204" s="170" t="s">
        <v>226</v>
      </c>
      <c r="E204" s="171" t="s">
        <v>2621</v>
      </c>
      <c r="F204" s="172" t="s">
        <v>2622</v>
      </c>
      <c r="G204" s="173" t="s">
        <v>238</v>
      </c>
      <c r="H204" s="174">
        <v>2</v>
      </c>
      <c r="I204" s="175"/>
      <c r="J204" s="176">
        <f t="shared" si="40"/>
        <v>0</v>
      </c>
      <c r="K204" s="177"/>
      <c r="L204" s="178"/>
      <c r="M204" s="179" t="s">
        <v>1</v>
      </c>
      <c r="N204" s="180" t="s">
        <v>39</v>
      </c>
      <c r="O204" s="61"/>
      <c r="P204" s="166">
        <f t="shared" si="41"/>
        <v>0</v>
      </c>
      <c r="Q204" s="166">
        <v>4.7129999999999998E-2</v>
      </c>
      <c r="R204" s="166">
        <f t="shared" si="42"/>
        <v>9.4259999999999997E-2</v>
      </c>
      <c r="S204" s="166">
        <v>0</v>
      </c>
      <c r="T204" s="167">
        <f t="shared" si="43"/>
        <v>0</v>
      </c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R204" s="168" t="s">
        <v>247</v>
      </c>
      <c r="AT204" s="168" t="s">
        <v>226</v>
      </c>
      <c r="AU204" s="168" t="s">
        <v>86</v>
      </c>
      <c r="AY204" s="17" t="s">
        <v>189</v>
      </c>
      <c r="BE204" s="169">
        <f t="shared" si="44"/>
        <v>0</v>
      </c>
      <c r="BF204" s="169">
        <f t="shared" si="45"/>
        <v>0</v>
      </c>
      <c r="BG204" s="169">
        <f t="shared" si="46"/>
        <v>0</v>
      </c>
      <c r="BH204" s="169">
        <f t="shared" si="47"/>
        <v>0</v>
      </c>
      <c r="BI204" s="169">
        <f t="shared" si="48"/>
        <v>0</v>
      </c>
      <c r="BJ204" s="17" t="s">
        <v>86</v>
      </c>
      <c r="BK204" s="169">
        <f t="shared" si="49"/>
        <v>0</v>
      </c>
      <c r="BL204" s="17" t="s">
        <v>214</v>
      </c>
      <c r="BM204" s="168" t="s">
        <v>404</v>
      </c>
    </row>
    <row r="205" spans="1:65" s="2" customFormat="1" ht="33" customHeight="1">
      <c r="A205" s="32"/>
      <c r="B205" s="155"/>
      <c r="C205" s="156" t="s">
        <v>303</v>
      </c>
      <c r="D205" s="156" t="s">
        <v>191</v>
      </c>
      <c r="E205" s="157" t="s">
        <v>2623</v>
      </c>
      <c r="F205" s="158" t="s">
        <v>2624</v>
      </c>
      <c r="G205" s="159" t="s">
        <v>238</v>
      </c>
      <c r="H205" s="160">
        <v>12</v>
      </c>
      <c r="I205" s="161"/>
      <c r="J205" s="162">
        <f t="shared" si="40"/>
        <v>0</v>
      </c>
      <c r="K205" s="163"/>
      <c r="L205" s="33"/>
      <c r="M205" s="164" t="s">
        <v>1</v>
      </c>
      <c r="N205" s="165" t="s">
        <v>39</v>
      </c>
      <c r="O205" s="61"/>
      <c r="P205" s="166">
        <f t="shared" si="41"/>
        <v>0</v>
      </c>
      <c r="Q205" s="166">
        <v>2.5999999999999998E-5</v>
      </c>
      <c r="R205" s="166">
        <f t="shared" si="42"/>
        <v>3.1199999999999999E-4</v>
      </c>
      <c r="S205" s="166">
        <v>0</v>
      </c>
      <c r="T205" s="167">
        <f t="shared" si="43"/>
        <v>0</v>
      </c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R205" s="168" t="s">
        <v>214</v>
      </c>
      <c r="AT205" s="168" t="s">
        <v>191</v>
      </c>
      <c r="AU205" s="168" t="s">
        <v>86</v>
      </c>
      <c r="AY205" s="17" t="s">
        <v>189</v>
      </c>
      <c r="BE205" s="169">
        <f t="shared" si="44"/>
        <v>0</v>
      </c>
      <c r="BF205" s="169">
        <f t="shared" si="45"/>
        <v>0</v>
      </c>
      <c r="BG205" s="169">
        <f t="shared" si="46"/>
        <v>0</v>
      </c>
      <c r="BH205" s="169">
        <f t="shared" si="47"/>
        <v>0</v>
      </c>
      <c r="BI205" s="169">
        <f t="shared" si="48"/>
        <v>0</v>
      </c>
      <c r="BJ205" s="17" t="s">
        <v>86</v>
      </c>
      <c r="BK205" s="169">
        <f t="shared" si="49"/>
        <v>0</v>
      </c>
      <c r="BL205" s="17" t="s">
        <v>214</v>
      </c>
      <c r="BM205" s="168" t="s">
        <v>408</v>
      </c>
    </row>
    <row r="206" spans="1:65" s="2" customFormat="1" ht="33" customHeight="1">
      <c r="A206" s="32"/>
      <c r="B206" s="155"/>
      <c r="C206" s="170" t="s">
        <v>426</v>
      </c>
      <c r="D206" s="170" t="s">
        <v>226</v>
      </c>
      <c r="E206" s="171" t="s">
        <v>2625</v>
      </c>
      <c r="F206" s="172" t="s">
        <v>2626</v>
      </c>
      <c r="G206" s="173" t="s">
        <v>238</v>
      </c>
      <c r="H206" s="174">
        <v>12</v>
      </c>
      <c r="I206" s="175"/>
      <c r="J206" s="176">
        <f t="shared" si="40"/>
        <v>0</v>
      </c>
      <c r="K206" s="177"/>
      <c r="L206" s="178"/>
      <c r="M206" s="179" t="s">
        <v>1</v>
      </c>
      <c r="N206" s="180" t="s">
        <v>39</v>
      </c>
      <c r="O206" s="61"/>
      <c r="P206" s="166">
        <f t="shared" si="41"/>
        <v>0</v>
      </c>
      <c r="Q206" s="166">
        <v>4.258E-2</v>
      </c>
      <c r="R206" s="166">
        <f t="shared" si="42"/>
        <v>0.51095999999999997</v>
      </c>
      <c r="S206" s="166">
        <v>0</v>
      </c>
      <c r="T206" s="167">
        <f t="shared" si="43"/>
        <v>0</v>
      </c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R206" s="168" t="s">
        <v>247</v>
      </c>
      <c r="AT206" s="168" t="s">
        <v>226</v>
      </c>
      <c r="AU206" s="168" t="s">
        <v>86</v>
      </c>
      <c r="AY206" s="17" t="s">
        <v>189</v>
      </c>
      <c r="BE206" s="169">
        <f t="shared" si="44"/>
        <v>0</v>
      </c>
      <c r="BF206" s="169">
        <f t="shared" si="45"/>
        <v>0</v>
      </c>
      <c r="BG206" s="169">
        <f t="shared" si="46"/>
        <v>0</v>
      </c>
      <c r="BH206" s="169">
        <f t="shared" si="47"/>
        <v>0</v>
      </c>
      <c r="BI206" s="169">
        <f t="shared" si="48"/>
        <v>0</v>
      </c>
      <c r="BJ206" s="17" t="s">
        <v>86</v>
      </c>
      <c r="BK206" s="169">
        <f t="shared" si="49"/>
        <v>0</v>
      </c>
      <c r="BL206" s="17" t="s">
        <v>214</v>
      </c>
      <c r="BM206" s="168" t="s">
        <v>411</v>
      </c>
    </row>
    <row r="207" spans="1:65" s="2" customFormat="1" ht="33" customHeight="1">
      <c r="A207" s="32"/>
      <c r="B207" s="155"/>
      <c r="C207" s="156" t="s">
        <v>307</v>
      </c>
      <c r="D207" s="156" t="s">
        <v>191</v>
      </c>
      <c r="E207" s="157" t="s">
        <v>2627</v>
      </c>
      <c r="F207" s="158" t="s">
        <v>2628</v>
      </c>
      <c r="G207" s="159" t="s">
        <v>238</v>
      </c>
      <c r="H207" s="160">
        <v>4</v>
      </c>
      <c r="I207" s="161"/>
      <c r="J207" s="162">
        <f t="shared" si="40"/>
        <v>0</v>
      </c>
      <c r="K207" s="163"/>
      <c r="L207" s="33"/>
      <c r="M207" s="164" t="s">
        <v>1</v>
      </c>
      <c r="N207" s="165" t="s">
        <v>39</v>
      </c>
      <c r="O207" s="61"/>
      <c r="P207" s="166">
        <f t="shared" si="41"/>
        <v>0</v>
      </c>
      <c r="Q207" s="166">
        <v>2.5999999999999998E-5</v>
      </c>
      <c r="R207" s="166">
        <f t="shared" si="42"/>
        <v>1.0399999999999999E-4</v>
      </c>
      <c r="S207" s="166">
        <v>0</v>
      </c>
      <c r="T207" s="167">
        <f t="shared" si="43"/>
        <v>0</v>
      </c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R207" s="168" t="s">
        <v>214</v>
      </c>
      <c r="AT207" s="168" t="s">
        <v>191</v>
      </c>
      <c r="AU207" s="168" t="s">
        <v>86</v>
      </c>
      <c r="AY207" s="17" t="s">
        <v>189</v>
      </c>
      <c r="BE207" s="169">
        <f t="shared" si="44"/>
        <v>0</v>
      </c>
      <c r="BF207" s="169">
        <f t="shared" si="45"/>
        <v>0</v>
      </c>
      <c r="BG207" s="169">
        <f t="shared" si="46"/>
        <v>0</v>
      </c>
      <c r="BH207" s="169">
        <f t="shared" si="47"/>
        <v>0</v>
      </c>
      <c r="BI207" s="169">
        <f t="shared" si="48"/>
        <v>0</v>
      </c>
      <c r="BJ207" s="17" t="s">
        <v>86</v>
      </c>
      <c r="BK207" s="169">
        <f t="shared" si="49"/>
        <v>0</v>
      </c>
      <c r="BL207" s="17" t="s">
        <v>214</v>
      </c>
      <c r="BM207" s="168" t="s">
        <v>415</v>
      </c>
    </row>
    <row r="208" spans="1:65" s="2" customFormat="1" ht="33" customHeight="1">
      <c r="A208" s="32"/>
      <c r="B208" s="155"/>
      <c r="C208" s="170" t="s">
        <v>436</v>
      </c>
      <c r="D208" s="170" t="s">
        <v>226</v>
      </c>
      <c r="E208" s="171" t="s">
        <v>2629</v>
      </c>
      <c r="F208" s="172" t="s">
        <v>2630</v>
      </c>
      <c r="G208" s="173" t="s">
        <v>238</v>
      </c>
      <c r="H208" s="174">
        <v>2</v>
      </c>
      <c r="I208" s="175"/>
      <c r="J208" s="176">
        <f t="shared" si="40"/>
        <v>0</v>
      </c>
      <c r="K208" s="177"/>
      <c r="L208" s="178"/>
      <c r="M208" s="179" t="s">
        <v>1</v>
      </c>
      <c r="N208" s="180" t="s">
        <v>39</v>
      </c>
      <c r="O208" s="61"/>
      <c r="P208" s="166">
        <f t="shared" si="41"/>
        <v>0</v>
      </c>
      <c r="Q208" s="166">
        <v>4.4769999999999997E-2</v>
      </c>
      <c r="R208" s="166">
        <f t="shared" si="42"/>
        <v>8.9539999999999995E-2</v>
      </c>
      <c r="S208" s="166">
        <v>0</v>
      </c>
      <c r="T208" s="167">
        <f t="shared" si="43"/>
        <v>0</v>
      </c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R208" s="168" t="s">
        <v>247</v>
      </c>
      <c r="AT208" s="168" t="s">
        <v>226</v>
      </c>
      <c r="AU208" s="168" t="s">
        <v>86</v>
      </c>
      <c r="AY208" s="17" t="s">
        <v>189</v>
      </c>
      <c r="BE208" s="169">
        <f t="shared" si="44"/>
        <v>0</v>
      </c>
      <c r="BF208" s="169">
        <f t="shared" si="45"/>
        <v>0</v>
      </c>
      <c r="BG208" s="169">
        <f t="shared" si="46"/>
        <v>0</v>
      </c>
      <c r="BH208" s="169">
        <f t="shared" si="47"/>
        <v>0</v>
      </c>
      <c r="BI208" s="169">
        <f t="shared" si="48"/>
        <v>0</v>
      </c>
      <c r="BJ208" s="17" t="s">
        <v>86</v>
      </c>
      <c r="BK208" s="169">
        <f t="shared" si="49"/>
        <v>0</v>
      </c>
      <c r="BL208" s="17" t="s">
        <v>214</v>
      </c>
      <c r="BM208" s="168" t="s">
        <v>418</v>
      </c>
    </row>
    <row r="209" spans="1:65" s="2" customFormat="1" ht="33" customHeight="1">
      <c r="A209" s="32"/>
      <c r="B209" s="155"/>
      <c r="C209" s="170" t="s">
        <v>310</v>
      </c>
      <c r="D209" s="170" t="s">
        <v>226</v>
      </c>
      <c r="E209" s="171" t="s">
        <v>2631</v>
      </c>
      <c r="F209" s="172" t="s">
        <v>2632</v>
      </c>
      <c r="G209" s="173" t="s">
        <v>238</v>
      </c>
      <c r="H209" s="174">
        <v>2</v>
      </c>
      <c r="I209" s="175"/>
      <c r="J209" s="176">
        <f t="shared" si="40"/>
        <v>0</v>
      </c>
      <c r="K209" s="177"/>
      <c r="L209" s="178"/>
      <c r="M209" s="179" t="s">
        <v>1</v>
      </c>
      <c r="N209" s="180" t="s">
        <v>39</v>
      </c>
      <c r="O209" s="61"/>
      <c r="P209" s="166">
        <f t="shared" si="41"/>
        <v>0</v>
      </c>
      <c r="Q209" s="166">
        <v>5.3510000000000002E-2</v>
      </c>
      <c r="R209" s="166">
        <f t="shared" si="42"/>
        <v>0.10702</v>
      </c>
      <c r="S209" s="166">
        <v>0</v>
      </c>
      <c r="T209" s="167">
        <f t="shared" si="43"/>
        <v>0</v>
      </c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R209" s="168" t="s">
        <v>247</v>
      </c>
      <c r="AT209" s="168" t="s">
        <v>226</v>
      </c>
      <c r="AU209" s="168" t="s">
        <v>86</v>
      </c>
      <c r="AY209" s="17" t="s">
        <v>189</v>
      </c>
      <c r="BE209" s="169">
        <f t="shared" si="44"/>
        <v>0</v>
      </c>
      <c r="BF209" s="169">
        <f t="shared" si="45"/>
        <v>0</v>
      </c>
      <c r="BG209" s="169">
        <f t="shared" si="46"/>
        <v>0</v>
      </c>
      <c r="BH209" s="169">
        <f t="shared" si="47"/>
        <v>0</v>
      </c>
      <c r="BI209" s="169">
        <f t="shared" si="48"/>
        <v>0</v>
      </c>
      <c r="BJ209" s="17" t="s">
        <v>86</v>
      </c>
      <c r="BK209" s="169">
        <f t="shared" si="49"/>
        <v>0</v>
      </c>
      <c r="BL209" s="17" t="s">
        <v>214</v>
      </c>
      <c r="BM209" s="168" t="s">
        <v>422</v>
      </c>
    </row>
    <row r="210" spans="1:65" s="2" customFormat="1" ht="24.2" customHeight="1">
      <c r="A210" s="32"/>
      <c r="B210" s="155"/>
      <c r="C210" s="156" t="s">
        <v>444</v>
      </c>
      <c r="D210" s="156" t="s">
        <v>191</v>
      </c>
      <c r="E210" s="157" t="s">
        <v>2633</v>
      </c>
      <c r="F210" s="158" t="s">
        <v>2634</v>
      </c>
      <c r="G210" s="159" t="s">
        <v>238</v>
      </c>
      <c r="H210" s="160">
        <v>28</v>
      </c>
      <c r="I210" s="161"/>
      <c r="J210" s="162">
        <f t="shared" si="40"/>
        <v>0</v>
      </c>
      <c r="K210" s="163"/>
      <c r="L210" s="33"/>
      <c r="M210" s="164" t="s">
        <v>1</v>
      </c>
      <c r="N210" s="165" t="s">
        <v>39</v>
      </c>
      <c r="O210" s="61"/>
      <c r="P210" s="166">
        <f t="shared" si="41"/>
        <v>0</v>
      </c>
      <c r="Q210" s="166">
        <v>0</v>
      </c>
      <c r="R210" s="166">
        <f t="shared" si="42"/>
        <v>0</v>
      </c>
      <c r="S210" s="166">
        <v>0</v>
      </c>
      <c r="T210" s="167">
        <f t="shared" si="43"/>
        <v>0</v>
      </c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R210" s="168" t="s">
        <v>214</v>
      </c>
      <c r="AT210" s="168" t="s">
        <v>191</v>
      </c>
      <c r="AU210" s="168" t="s">
        <v>86</v>
      </c>
      <c r="AY210" s="17" t="s">
        <v>189</v>
      </c>
      <c r="BE210" s="169">
        <f t="shared" si="44"/>
        <v>0</v>
      </c>
      <c r="BF210" s="169">
        <f t="shared" si="45"/>
        <v>0</v>
      </c>
      <c r="BG210" s="169">
        <f t="shared" si="46"/>
        <v>0</v>
      </c>
      <c r="BH210" s="169">
        <f t="shared" si="47"/>
        <v>0</v>
      </c>
      <c r="BI210" s="169">
        <f t="shared" si="48"/>
        <v>0</v>
      </c>
      <c r="BJ210" s="17" t="s">
        <v>86</v>
      </c>
      <c r="BK210" s="169">
        <f t="shared" si="49"/>
        <v>0</v>
      </c>
      <c r="BL210" s="17" t="s">
        <v>214</v>
      </c>
      <c r="BM210" s="168" t="s">
        <v>425</v>
      </c>
    </row>
    <row r="211" spans="1:65" s="2" customFormat="1" ht="24.2" customHeight="1">
      <c r="A211" s="32"/>
      <c r="B211" s="155"/>
      <c r="C211" s="156" t="s">
        <v>314</v>
      </c>
      <c r="D211" s="156" t="s">
        <v>191</v>
      </c>
      <c r="E211" s="157" t="s">
        <v>2635</v>
      </c>
      <c r="F211" s="158" t="s">
        <v>2636</v>
      </c>
      <c r="G211" s="159" t="s">
        <v>373</v>
      </c>
      <c r="H211" s="160">
        <v>100</v>
      </c>
      <c r="I211" s="161"/>
      <c r="J211" s="162">
        <f t="shared" si="40"/>
        <v>0</v>
      </c>
      <c r="K211" s="163"/>
      <c r="L211" s="33"/>
      <c r="M211" s="164" t="s">
        <v>1</v>
      </c>
      <c r="N211" s="165" t="s">
        <v>39</v>
      </c>
      <c r="O211" s="61"/>
      <c r="P211" s="166">
        <f t="shared" si="41"/>
        <v>0</v>
      </c>
      <c r="Q211" s="166">
        <v>0</v>
      </c>
      <c r="R211" s="166">
        <f t="shared" si="42"/>
        <v>0</v>
      </c>
      <c r="S211" s="166">
        <v>0</v>
      </c>
      <c r="T211" s="167">
        <f t="shared" si="43"/>
        <v>0</v>
      </c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R211" s="168" t="s">
        <v>214</v>
      </c>
      <c r="AT211" s="168" t="s">
        <v>191</v>
      </c>
      <c r="AU211" s="168" t="s">
        <v>86</v>
      </c>
      <c r="AY211" s="17" t="s">
        <v>189</v>
      </c>
      <c r="BE211" s="169">
        <f t="shared" si="44"/>
        <v>0</v>
      </c>
      <c r="BF211" s="169">
        <f t="shared" si="45"/>
        <v>0</v>
      </c>
      <c r="BG211" s="169">
        <f t="shared" si="46"/>
        <v>0</v>
      </c>
      <c r="BH211" s="169">
        <f t="shared" si="47"/>
        <v>0</v>
      </c>
      <c r="BI211" s="169">
        <f t="shared" si="48"/>
        <v>0</v>
      </c>
      <c r="BJ211" s="17" t="s">
        <v>86</v>
      </c>
      <c r="BK211" s="169">
        <f t="shared" si="49"/>
        <v>0</v>
      </c>
      <c r="BL211" s="17" t="s">
        <v>214</v>
      </c>
      <c r="BM211" s="168" t="s">
        <v>429</v>
      </c>
    </row>
    <row r="212" spans="1:65" s="2" customFormat="1" ht="16.5" customHeight="1">
      <c r="A212" s="32"/>
      <c r="B212" s="155"/>
      <c r="C212" s="170" t="s">
        <v>451</v>
      </c>
      <c r="D212" s="170" t="s">
        <v>226</v>
      </c>
      <c r="E212" s="171" t="s">
        <v>2637</v>
      </c>
      <c r="F212" s="172" t="s">
        <v>2638</v>
      </c>
      <c r="G212" s="173" t="s">
        <v>243</v>
      </c>
      <c r="H212" s="174">
        <v>90</v>
      </c>
      <c r="I212" s="175"/>
      <c r="J212" s="176">
        <f t="shared" si="40"/>
        <v>0</v>
      </c>
      <c r="K212" s="177"/>
      <c r="L212" s="178"/>
      <c r="M212" s="179" t="s">
        <v>1</v>
      </c>
      <c r="N212" s="180" t="s">
        <v>39</v>
      </c>
      <c r="O212" s="61"/>
      <c r="P212" s="166">
        <f t="shared" si="41"/>
        <v>0</v>
      </c>
      <c r="Q212" s="166">
        <v>0</v>
      </c>
      <c r="R212" s="166">
        <f t="shared" si="42"/>
        <v>0</v>
      </c>
      <c r="S212" s="166">
        <v>0</v>
      </c>
      <c r="T212" s="167">
        <f t="shared" si="43"/>
        <v>0</v>
      </c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R212" s="168" t="s">
        <v>247</v>
      </c>
      <c r="AT212" s="168" t="s">
        <v>226</v>
      </c>
      <c r="AU212" s="168" t="s">
        <v>86</v>
      </c>
      <c r="AY212" s="17" t="s">
        <v>189</v>
      </c>
      <c r="BE212" s="169">
        <f t="shared" si="44"/>
        <v>0</v>
      </c>
      <c r="BF212" s="169">
        <f t="shared" si="45"/>
        <v>0</v>
      </c>
      <c r="BG212" s="169">
        <f t="shared" si="46"/>
        <v>0</v>
      </c>
      <c r="BH212" s="169">
        <f t="shared" si="47"/>
        <v>0</v>
      </c>
      <c r="BI212" s="169">
        <f t="shared" si="48"/>
        <v>0</v>
      </c>
      <c r="BJ212" s="17" t="s">
        <v>86</v>
      </c>
      <c r="BK212" s="169">
        <f t="shared" si="49"/>
        <v>0</v>
      </c>
      <c r="BL212" s="17" t="s">
        <v>214</v>
      </c>
      <c r="BM212" s="168" t="s">
        <v>432</v>
      </c>
    </row>
    <row r="213" spans="1:65" s="2" customFormat="1" ht="24.2" customHeight="1">
      <c r="A213" s="32"/>
      <c r="B213" s="155"/>
      <c r="C213" s="156" t="s">
        <v>317</v>
      </c>
      <c r="D213" s="156" t="s">
        <v>191</v>
      </c>
      <c r="E213" s="157" t="s">
        <v>2639</v>
      </c>
      <c r="F213" s="158" t="s">
        <v>2640</v>
      </c>
      <c r="G213" s="159" t="s">
        <v>238</v>
      </c>
      <c r="H213" s="160">
        <v>4</v>
      </c>
      <c r="I213" s="161"/>
      <c r="J213" s="162">
        <f t="shared" si="40"/>
        <v>0</v>
      </c>
      <c r="K213" s="163"/>
      <c r="L213" s="33"/>
      <c r="M213" s="164" t="s">
        <v>1</v>
      </c>
      <c r="N213" s="165" t="s">
        <v>39</v>
      </c>
      <c r="O213" s="61"/>
      <c r="P213" s="166">
        <f t="shared" si="41"/>
        <v>0</v>
      </c>
      <c r="Q213" s="166">
        <v>8.6799999999999996E-5</v>
      </c>
      <c r="R213" s="166">
        <f t="shared" si="42"/>
        <v>3.4719999999999998E-4</v>
      </c>
      <c r="S213" s="166">
        <v>0</v>
      </c>
      <c r="T213" s="167">
        <f t="shared" si="43"/>
        <v>0</v>
      </c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R213" s="168" t="s">
        <v>214</v>
      </c>
      <c r="AT213" s="168" t="s">
        <v>191</v>
      </c>
      <c r="AU213" s="168" t="s">
        <v>86</v>
      </c>
      <c r="AY213" s="17" t="s">
        <v>189</v>
      </c>
      <c r="BE213" s="169">
        <f t="shared" si="44"/>
        <v>0</v>
      </c>
      <c r="BF213" s="169">
        <f t="shared" si="45"/>
        <v>0</v>
      </c>
      <c r="BG213" s="169">
        <f t="shared" si="46"/>
        <v>0</v>
      </c>
      <c r="BH213" s="169">
        <f t="shared" si="47"/>
        <v>0</v>
      </c>
      <c r="BI213" s="169">
        <f t="shared" si="48"/>
        <v>0</v>
      </c>
      <c r="BJ213" s="17" t="s">
        <v>86</v>
      </c>
      <c r="BK213" s="169">
        <f t="shared" si="49"/>
        <v>0</v>
      </c>
      <c r="BL213" s="17" t="s">
        <v>214</v>
      </c>
      <c r="BM213" s="168" t="s">
        <v>439</v>
      </c>
    </row>
    <row r="214" spans="1:65" s="2" customFormat="1" ht="37.9" customHeight="1">
      <c r="A214" s="32"/>
      <c r="B214" s="155"/>
      <c r="C214" s="170" t="s">
        <v>460</v>
      </c>
      <c r="D214" s="170" t="s">
        <v>226</v>
      </c>
      <c r="E214" s="171" t="s">
        <v>2641</v>
      </c>
      <c r="F214" s="172" t="s">
        <v>2642</v>
      </c>
      <c r="G214" s="173" t="s">
        <v>238</v>
      </c>
      <c r="H214" s="174">
        <v>4</v>
      </c>
      <c r="I214" s="175"/>
      <c r="J214" s="176">
        <f t="shared" si="40"/>
        <v>0</v>
      </c>
      <c r="K214" s="177"/>
      <c r="L214" s="178"/>
      <c r="M214" s="179" t="s">
        <v>1</v>
      </c>
      <c r="N214" s="180" t="s">
        <v>39</v>
      </c>
      <c r="O214" s="61"/>
      <c r="P214" s="166">
        <f t="shared" si="41"/>
        <v>0</v>
      </c>
      <c r="Q214" s="166">
        <v>4.1399999999999996E-3</v>
      </c>
      <c r="R214" s="166">
        <f t="shared" si="42"/>
        <v>1.6559999999999998E-2</v>
      </c>
      <c r="S214" s="166">
        <v>0</v>
      </c>
      <c r="T214" s="167">
        <f t="shared" si="43"/>
        <v>0</v>
      </c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R214" s="168" t="s">
        <v>247</v>
      </c>
      <c r="AT214" s="168" t="s">
        <v>226</v>
      </c>
      <c r="AU214" s="168" t="s">
        <v>86</v>
      </c>
      <c r="AY214" s="17" t="s">
        <v>189</v>
      </c>
      <c r="BE214" s="169">
        <f t="shared" si="44"/>
        <v>0</v>
      </c>
      <c r="BF214" s="169">
        <f t="shared" si="45"/>
        <v>0</v>
      </c>
      <c r="BG214" s="169">
        <f t="shared" si="46"/>
        <v>0</v>
      </c>
      <c r="BH214" s="169">
        <f t="shared" si="47"/>
        <v>0</v>
      </c>
      <c r="BI214" s="169">
        <f t="shared" si="48"/>
        <v>0</v>
      </c>
      <c r="BJ214" s="17" t="s">
        <v>86</v>
      </c>
      <c r="BK214" s="169">
        <f t="shared" si="49"/>
        <v>0</v>
      </c>
      <c r="BL214" s="17" t="s">
        <v>214</v>
      </c>
      <c r="BM214" s="168" t="s">
        <v>443</v>
      </c>
    </row>
    <row r="215" spans="1:65" s="2" customFormat="1" ht="24.2" customHeight="1">
      <c r="A215" s="32"/>
      <c r="B215" s="155"/>
      <c r="C215" s="170" t="s">
        <v>321</v>
      </c>
      <c r="D215" s="170" t="s">
        <v>226</v>
      </c>
      <c r="E215" s="171" t="s">
        <v>2643</v>
      </c>
      <c r="F215" s="172" t="s">
        <v>2644</v>
      </c>
      <c r="G215" s="173" t="s">
        <v>2645</v>
      </c>
      <c r="H215" s="174">
        <v>4</v>
      </c>
      <c r="I215" s="175"/>
      <c r="J215" s="176">
        <f t="shared" si="40"/>
        <v>0</v>
      </c>
      <c r="K215" s="177"/>
      <c r="L215" s="178"/>
      <c r="M215" s="179" t="s">
        <v>1</v>
      </c>
      <c r="N215" s="180" t="s">
        <v>39</v>
      </c>
      <c r="O215" s="61"/>
      <c r="P215" s="166">
        <f t="shared" si="41"/>
        <v>0</v>
      </c>
      <c r="Q215" s="166">
        <v>0</v>
      </c>
      <c r="R215" s="166">
        <f t="shared" si="42"/>
        <v>0</v>
      </c>
      <c r="S215" s="166">
        <v>0</v>
      </c>
      <c r="T215" s="167">
        <f t="shared" si="43"/>
        <v>0</v>
      </c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R215" s="168" t="s">
        <v>247</v>
      </c>
      <c r="AT215" s="168" t="s">
        <v>226</v>
      </c>
      <c r="AU215" s="168" t="s">
        <v>86</v>
      </c>
      <c r="AY215" s="17" t="s">
        <v>189</v>
      </c>
      <c r="BE215" s="169">
        <f t="shared" si="44"/>
        <v>0</v>
      </c>
      <c r="BF215" s="169">
        <f t="shared" si="45"/>
        <v>0</v>
      </c>
      <c r="BG215" s="169">
        <f t="shared" si="46"/>
        <v>0</v>
      </c>
      <c r="BH215" s="169">
        <f t="shared" si="47"/>
        <v>0</v>
      </c>
      <c r="BI215" s="169">
        <f t="shared" si="48"/>
        <v>0</v>
      </c>
      <c r="BJ215" s="17" t="s">
        <v>86</v>
      </c>
      <c r="BK215" s="169">
        <f t="shared" si="49"/>
        <v>0</v>
      </c>
      <c r="BL215" s="17" t="s">
        <v>214</v>
      </c>
      <c r="BM215" s="168" t="s">
        <v>447</v>
      </c>
    </row>
    <row r="216" spans="1:65" s="2" customFormat="1" ht="21.75" customHeight="1">
      <c r="A216" s="32"/>
      <c r="B216" s="155"/>
      <c r="C216" s="156" t="s">
        <v>1441</v>
      </c>
      <c r="D216" s="156" t="s">
        <v>191</v>
      </c>
      <c r="E216" s="157" t="s">
        <v>2646</v>
      </c>
      <c r="F216" s="158" t="s">
        <v>2647</v>
      </c>
      <c r="G216" s="159" t="s">
        <v>238</v>
      </c>
      <c r="H216" s="160">
        <v>4</v>
      </c>
      <c r="I216" s="161"/>
      <c r="J216" s="162">
        <f t="shared" si="40"/>
        <v>0</v>
      </c>
      <c r="K216" s="163"/>
      <c r="L216" s="33"/>
      <c r="M216" s="164" t="s">
        <v>1</v>
      </c>
      <c r="N216" s="165" t="s">
        <v>39</v>
      </c>
      <c r="O216" s="61"/>
      <c r="P216" s="166">
        <f t="shared" si="41"/>
        <v>0</v>
      </c>
      <c r="Q216" s="166">
        <v>0</v>
      </c>
      <c r="R216" s="166">
        <f t="shared" si="42"/>
        <v>0</v>
      </c>
      <c r="S216" s="166">
        <v>0</v>
      </c>
      <c r="T216" s="167">
        <f t="shared" si="43"/>
        <v>0</v>
      </c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R216" s="168" t="s">
        <v>214</v>
      </c>
      <c r="AT216" s="168" t="s">
        <v>191</v>
      </c>
      <c r="AU216" s="168" t="s">
        <v>86</v>
      </c>
      <c r="AY216" s="17" t="s">
        <v>189</v>
      </c>
      <c r="BE216" s="169">
        <f t="shared" si="44"/>
        <v>0</v>
      </c>
      <c r="BF216" s="169">
        <f t="shared" si="45"/>
        <v>0</v>
      </c>
      <c r="BG216" s="169">
        <f t="shared" si="46"/>
        <v>0</v>
      </c>
      <c r="BH216" s="169">
        <f t="shared" si="47"/>
        <v>0</v>
      </c>
      <c r="BI216" s="169">
        <f t="shared" si="48"/>
        <v>0</v>
      </c>
      <c r="BJ216" s="17" t="s">
        <v>86</v>
      </c>
      <c r="BK216" s="169">
        <f t="shared" si="49"/>
        <v>0</v>
      </c>
      <c r="BL216" s="17" t="s">
        <v>214</v>
      </c>
      <c r="BM216" s="168" t="s">
        <v>450</v>
      </c>
    </row>
    <row r="217" spans="1:65" s="2" customFormat="1" ht="33" customHeight="1">
      <c r="A217" s="32"/>
      <c r="B217" s="155"/>
      <c r="C217" s="170" t="s">
        <v>324</v>
      </c>
      <c r="D217" s="170" t="s">
        <v>226</v>
      </c>
      <c r="E217" s="171" t="s">
        <v>2648</v>
      </c>
      <c r="F217" s="172" t="s">
        <v>2649</v>
      </c>
      <c r="G217" s="173" t="s">
        <v>238</v>
      </c>
      <c r="H217" s="174">
        <v>4</v>
      </c>
      <c r="I217" s="175"/>
      <c r="J217" s="176">
        <f t="shared" si="40"/>
        <v>0</v>
      </c>
      <c r="K217" s="177"/>
      <c r="L217" s="178"/>
      <c r="M217" s="179" t="s">
        <v>1</v>
      </c>
      <c r="N217" s="180" t="s">
        <v>39</v>
      </c>
      <c r="O217" s="61"/>
      <c r="P217" s="166">
        <f t="shared" si="41"/>
        <v>0</v>
      </c>
      <c r="Q217" s="166">
        <v>9.3399999999999993E-3</v>
      </c>
      <c r="R217" s="166">
        <f t="shared" si="42"/>
        <v>3.7359999999999997E-2</v>
      </c>
      <c r="S217" s="166">
        <v>0</v>
      </c>
      <c r="T217" s="167">
        <f t="shared" si="43"/>
        <v>0</v>
      </c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R217" s="168" t="s">
        <v>247</v>
      </c>
      <c r="AT217" s="168" t="s">
        <v>226</v>
      </c>
      <c r="AU217" s="168" t="s">
        <v>86</v>
      </c>
      <c r="AY217" s="17" t="s">
        <v>189</v>
      </c>
      <c r="BE217" s="169">
        <f t="shared" si="44"/>
        <v>0</v>
      </c>
      <c r="BF217" s="169">
        <f t="shared" si="45"/>
        <v>0</v>
      </c>
      <c r="BG217" s="169">
        <f t="shared" si="46"/>
        <v>0</v>
      </c>
      <c r="BH217" s="169">
        <f t="shared" si="47"/>
        <v>0</v>
      </c>
      <c r="BI217" s="169">
        <f t="shared" si="48"/>
        <v>0</v>
      </c>
      <c r="BJ217" s="17" t="s">
        <v>86</v>
      </c>
      <c r="BK217" s="169">
        <f t="shared" si="49"/>
        <v>0</v>
      </c>
      <c r="BL217" s="17" t="s">
        <v>214</v>
      </c>
      <c r="BM217" s="168" t="s">
        <v>454</v>
      </c>
    </row>
    <row r="218" spans="1:65" s="2" customFormat="1" ht="24.2" customHeight="1">
      <c r="A218" s="32"/>
      <c r="B218" s="155"/>
      <c r="C218" s="156" t="s">
        <v>2324</v>
      </c>
      <c r="D218" s="156" t="s">
        <v>191</v>
      </c>
      <c r="E218" s="157" t="s">
        <v>2650</v>
      </c>
      <c r="F218" s="158" t="s">
        <v>2651</v>
      </c>
      <c r="G218" s="159" t="s">
        <v>218</v>
      </c>
      <c r="H218" s="160">
        <v>1.06</v>
      </c>
      <c r="I218" s="161"/>
      <c r="J218" s="162">
        <f t="shared" si="40"/>
        <v>0</v>
      </c>
      <c r="K218" s="163"/>
      <c r="L218" s="33"/>
      <c r="M218" s="164" t="s">
        <v>1</v>
      </c>
      <c r="N218" s="165" t="s">
        <v>39</v>
      </c>
      <c r="O218" s="61"/>
      <c r="P218" s="166">
        <f t="shared" si="41"/>
        <v>0</v>
      </c>
      <c r="Q218" s="166">
        <v>0</v>
      </c>
      <c r="R218" s="166">
        <f t="shared" si="42"/>
        <v>0</v>
      </c>
      <c r="S218" s="166">
        <v>0</v>
      </c>
      <c r="T218" s="167">
        <f t="shared" si="43"/>
        <v>0</v>
      </c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R218" s="168" t="s">
        <v>214</v>
      </c>
      <c r="AT218" s="168" t="s">
        <v>191</v>
      </c>
      <c r="AU218" s="168" t="s">
        <v>86</v>
      </c>
      <c r="AY218" s="17" t="s">
        <v>189</v>
      </c>
      <c r="BE218" s="169">
        <f t="shared" si="44"/>
        <v>0</v>
      </c>
      <c r="BF218" s="169">
        <f t="shared" si="45"/>
        <v>0</v>
      </c>
      <c r="BG218" s="169">
        <f t="shared" si="46"/>
        <v>0</v>
      </c>
      <c r="BH218" s="169">
        <f t="shared" si="47"/>
        <v>0</v>
      </c>
      <c r="BI218" s="169">
        <f t="shared" si="48"/>
        <v>0</v>
      </c>
      <c r="BJ218" s="17" t="s">
        <v>86</v>
      </c>
      <c r="BK218" s="169">
        <f t="shared" si="49"/>
        <v>0</v>
      </c>
      <c r="BL218" s="17" t="s">
        <v>214</v>
      </c>
      <c r="BM218" s="168" t="s">
        <v>457</v>
      </c>
    </row>
    <row r="219" spans="1:65" s="2" customFormat="1" ht="24.2" customHeight="1">
      <c r="A219" s="32"/>
      <c r="B219" s="155"/>
      <c r="C219" s="156" t="s">
        <v>328</v>
      </c>
      <c r="D219" s="156" t="s">
        <v>191</v>
      </c>
      <c r="E219" s="157" t="s">
        <v>2652</v>
      </c>
      <c r="F219" s="158" t="s">
        <v>2653</v>
      </c>
      <c r="G219" s="159" t="s">
        <v>218</v>
      </c>
      <c r="H219" s="160">
        <v>1.06</v>
      </c>
      <c r="I219" s="161"/>
      <c r="J219" s="162">
        <f t="shared" si="40"/>
        <v>0</v>
      </c>
      <c r="K219" s="163"/>
      <c r="L219" s="33"/>
      <c r="M219" s="164" t="s">
        <v>1</v>
      </c>
      <c r="N219" s="165" t="s">
        <v>39</v>
      </c>
      <c r="O219" s="61"/>
      <c r="P219" s="166">
        <f t="shared" si="41"/>
        <v>0</v>
      </c>
      <c r="Q219" s="166">
        <v>0</v>
      </c>
      <c r="R219" s="166">
        <f t="shared" si="42"/>
        <v>0</v>
      </c>
      <c r="S219" s="166">
        <v>0</v>
      </c>
      <c r="T219" s="167">
        <f t="shared" si="43"/>
        <v>0</v>
      </c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R219" s="168" t="s">
        <v>214</v>
      </c>
      <c r="AT219" s="168" t="s">
        <v>191</v>
      </c>
      <c r="AU219" s="168" t="s">
        <v>86</v>
      </c>
      <c r="AY219" s="17" t="s">
        <v>189</v>
      </c>
      <c r="BE219" s="169">
        <f t="shared" si="44"/>
        <v>0</v>
      </c>
      <c r="BF219" s="169">
        <f t="shared" si="45"/>
        <v>0</v>
      </c>
      <c r="BG219" s="169">
        <f t="shared" si="46"/>
        <v>0</v>
      </c>
      <c r="BH219" s="169">
        <f t="shared" si="47"/>
        <v>0</v>
      </c>
      <c r="BI219" s="169">
        <f t="shared" si="48"/>
        <v>0</v>
      </c>
      <c r="BJ219" s="17" t="s">
        <v>86</v>
      </c>
      <c r="BK219" s="169">
        <f t="shared" si="49"/>
        <v>0</v>
      </c>
      <c r="BL219" s="17" t="s">
        <v>214</v>
      </c>
      <c r="BM219" s="168" t="s">
        <v>465</v>
      </c>
    </row>
    <row r="220" spans="1:65" s="12" customFormat="1" ht="25.9" customHeight="1">
      <c r="B220" s="142"/>
      <c r="D220" s="143" t="s">
        <v>72</v>
      </c>
      <c r="E220" s="144" t="s">
        <v>226</v>
      </c>
      <c r="F220" s="144" t="s">
        <v>433</v>
      </c>
      <c r="I220" s="145"/>
      <c r="J220" s="146">
        <f>BK220</f>
        <v>0</v>
      </c>
      <c r="L220" s="142"/>
      <c r="M220" s="147"/>
      <c r="N220" s="148"/>
      <c r="O220" s="148"/>
      <c r="P220" s="149">
        <f>P221</f>
        <v>0</v>
      </c>
      <c r="Q220" s="148"/>
      <c r="R220" s="149">
        <f>R221</f>
        <v>0</v>
      </c>
      <c r="S220" s="148"/>
      <c r="T220" s="150">
        <f>T221</f>
        <v>0</v>
      </c>
      <c r="AR220" s="143" t="s">
        <v>103</v>
      </c>
      <c r="AT220" s="151" t="s">
        <v>72</v>
      </c>
      <c r="AU220" s="151" t="s">
        <v>73</v>
      </c>
      <c r="AY220" s="143" t="s">
        <v>189</v>
      </c>
      <c r="BK220" s="152">
        <f>BK221</f>
        <v>0</v>
      </c>
    </row>
    <row r="221" spans="1:65" s="12" customFormat="1" ht="22.9" customHeight="1">
      <c r="B221" s="142"/>
      <c r="D221" s="143" t="s">
        <v>72</v>
      </c>
      <c r="E221" s="153" t="s">
        <v>434</v>
      </c>
      <c r="F221" s="153" t="s">
        <v>435</v>
      </c>
      <c r="I221" s="145"/>
      <c r="J221" s="154">
        <f>BK221</f>
        <v>0</v>
      </c>
      <c r="L221" s="142"/>
      <c r="M221" s="147"/>
      <c r="N221" s="148"/>
      <c r="O221" s="148"/>
      <c r="P221" s="149">
        <f>SUM(P222:P224)</f>
        <v>0</v>
      </c>
      <c r="Q221" s="148"/>
      <c r="R221" s="149">
        <f>SUM(R222:R224)</f>
        <v>0</v>
      </c>
      <c r="S221" s="148"/>
      <c r="T221" s="150">
        <f>SUM(T222:T224)</f>
        <v>0</v>
      </c>
      <c r="AR221" s="143" t="s">
        <v>103</v>
      </c>
      <c r="AT221" s="151" t="s">
        <v>72</v>
      </c>
      <c r="AU221" s="151" t="s">
        <v>80</v>
      </c>
      <c r="AY221" s="143" t="s">
        <v>189</v>
      </c>
      <c r="BK221" s="152">
        <f>SUM(BK222:BK224)</f>
        <v>0</v>
      </c>
    </row>
    <row r="222" spans="1:65" s="2" customFormat="1" ht="16.5" customHeight="1">
      <c r="A222" s="32"/>
      <c r="B222" s="155"/>
      <c r="C222" s="156" t="s">
        <v>2331</v>
      </c>
      <c r="D222" s="156" t="s">
        <v>191</v>
      </c>
      <c r="E222" s="157" t="s">
        <v>659</v>
      </c>
      <c r="F222" s="158" t="s">
        <v>660</v>
      </c>
      <c r="G222" s="159" t="s">
        <v>511</v>
      </c>
      <c r="H222" s="186"/>
      <c r="I222" s="161"/>
      <c r="J222" s="162">
        <f>ROUND(I222*H222,2)</f>
        <v>0</v>
      </c>
      <c r="K222" s="163"/>
      <c r="L222" s="33"/>
      <c r="M222" s="164" t="s">
        <v>1</v>
      </c>
      <c r="N222" s="165" t="s">
        <v>39</v>
      </c>
      <c r="O222" s="61"/>
      <c r="P222" s="166">
        <f>O222*H222</f>
        <v>0</v>
      </c>
      <c r="Q222" s="166">
        <v>0</v>
      </c>
      <c r="R222" s="166">
        <f>Q222*H222</f>
        <v>0</v>
      </c>
      <c r="S222" s="166">
        <v>0</v>
      </c>
      <c r="T222" s="167">
        <f>S222*H222</f>
        <v>0</v>
      </c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R222" s="168" t="s">
        <v>303</v>
      </c>
      <c r="AT222" s="168" t="s">
        <v>191</v>
      </c>
      <c r="AU222" s="168" t="s">
        <v>86</v>
      </c>
      <c r="AY222" s="17" t="s">
        <v>189</v>
      </c>
      <c r="BE222" s="169">
        <f>IF(N222="základná",J222,0)</f>
        <v>0</v>
      </c>
      <c r="BF222" s="169">
        <f>IF(N222="znížená",J222,0)</f>
        <v>0</v>
      </c>
      <c r="BG222" s="169">
        <f>IF(N222="zákl. prenesená",J222,0)</f>
        <v>0</v>
      </c>
      <c r="BH222" s="169">
        <f>IF(N222="zníž. prenesená",J222,0)</f>
        <v>0</v>
      </c>
      <c r="BI222" s="169">
        <f>IF(N222="nulová",J222,0)</f>
        <v>0</v>
      </c>
      <c r="BJ222" s="17" t="s">
        <v>86</v>
      </c>
      <c r="BK222" s="169">
        <f>ROUND(I222*H222,2)</f>
        <v>0</v>
      </c>
      <c r="BL222" s="17" t="s">
        <v>303</v>
      </c>
      <c r="BM222" s="168" t="s">
        <v>2318</v>
      </c>
    </row>
    <row r="223" spans="1:65" s="2" customFormat="1" ht="16.5" customHeight="1">
      <c r="A223" s="32"/>
      <c r="B223" s="155"/>
      <c r="C223" s="156" t="s">
        <v>331</v>
      </c>
      <c r="D223" s="156" t="s">
        <v>191</v>
      </c>
      <c r="E223" s="157" t="s">
        <v>2654</v>
      </c>
      <c r="F223" s="158" t="s">
        <v>2655</v>
      </c>
      <c r="G223" s="159" t="s">
        <v>511</v>
      </c>
      <c r="H223" s="186"/>
      <c r="I223" s="161"/>
      <c r="J223" s="162">
        <f>ROUND(I223*H223,2)</f>
        <v>0</v>
      </c>
      <c r="K223" s="163"/>
      <c r="L223" s="33"/>
      <c r="M223" s="164" t="s">
        <v>1</v>
      </c>
      <c r="N223" s="165" t="s">
        <v>39</v>
      </c>
      <c r="O223" s="61"/>
      <c r="P223" s="166">
        <f>O223*H223</f>
        <v>0</v>
      </c>
      <c r="Q223" s="166">
        <v>0</v>
      </c>
      <c r="R223" s="166">
        <f>Q223*H223</f>
        <v>0</v>
      </c>
      <c r="S223" s="166">
        <v>0</v>
      </c>
      <c r="T223" s="167">
        <f>S223*H223</f>
        <v>0</v>
      </c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R223" s="168" t="s">
        <v>303</v>
      </c>
      <c r="AT223" s="168" t="s">
        <v>191</v>
      </c>
      <c r="AU223" s="168" t="s">
        <v>86</v>
      </c>
      <c r="AY223" s="17" t="s">
        <v>189</v>
      </c>
      <c r="BE223" s="169">
        <f>IF(N223="základná",J223,0)</f>
        <v>0</v>
      </c>
      <c r="BF223" s="169">
        <f>IF(N223="znížená",J223,0)</f>
        <v>0</v>
      </c>
      <c r="BG223" s="169">
        <f>IF(N223="zákl. prenesená",J223,0)</f>
        <v>0</v>
      </c>
      <c r="BH223" s="169">
        <f>IF(N223="zníž. prenesená",J223,0)</f>
        <v>0</v>
      </c>
      <c r="BI223" s="169">
        <f>IF(N223="nulová",J223,0)</f>
        <v>0</v>
      </c>
      <c r="BJ223" s="17" t="s">
        <v>86</v>
      </c>
      <c r="BK223" s="169">
        <f>ROUND(I223*H223,2)</f>
        <v>0</v>
      </c>
      <c r="BL223" s="17" t="s">
        <v>303</v>
      </c>
      <c r="BM223" s="168" t="s">
        <v>2320</v>
      </c>
    </row>
    <row r="224" spans="1:65" s="2" customFormat="1" ht="16.5" customHeight="1">
      <c r="A224" s="32"/>
      <c r="B224" s="155"/>
      <c r="C224" s="156" t="s">
        <v>2338</v>
      </c>
      <c r="D224" s="156" t="s">
        <v>191</v>
      </c>
      <c r="E224" s="157" t="s">
        <v>661</v>
      </c>
      <c r="F224" s="158" t="s">
        <v>662</v>
      </c>
      <c r="G224" s="159" t="s">
        <v>511</v>
      </c>
      <c r="H224" s="186"/>
      <c r="I224" s="161"/>
      <c r="J224" s="162">
        <f>ROUND(I224*H224,2)</f>
        <v>0</v>
      </c>
      <c r="K224" s="163"/>
      <c r="L224" s="33"/>
      <c r="M224" s="164" t="s">
        <v>1</v>
      </c>
      <c r="N224" s="165" t="s">
        <v>39</v>
      </c>
      <c r="O224" s="61"/>
      <c r="P224" s="166">
        <f>O224*H224</f>
        <v>0</v>
      </c>
      <c r="Q224" s="166">
        <v>0</v>
      </c>
      <c r="R224" s="166">
        <f>Q224*H224</f>
        <v>0</v>
      </c>
      <c r="S224" s="166">
        <v>0</v>
      </c>
      <c r="T224" s="167">
        <f>S224*H224</f>
        <v>0</v>
      </c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R224" s="168" t="s">
        <v>303</v>
      </c>
      <c r="AT224" s="168" t="s">
        <v>191</v>
      </c>
      <c r="AU224" s="168" t="s">
        <v>86</v>
      </c>
      <c r="AY224" s="17" t="s">
        <v>189</v>
      </c>
      <c r="BE224" s="169">
        <f>IF(N224="základná",J224,0)</f>
        <v>0</v>
      </c>
      <c r="BF224" s="169">
        <f>IF(N224="znížená",J224,0)</f>
        <v>0</v>
      </c>
      <c r="BG224" s="169">
        <f>IF(N224="zákl. prenesená",J224,0)</f>
        <v>0</v>
      </c>
      <c r="BH224" s="169">
        <f>IF(N224="zníž. prenesená",J224,0)</f>
        <v>0</v>
      </c>
      <c r="BI224" s="169">
        <f>IF(N224="nulová",J224,0)</f>
        <v>0</v>
      </c>
      <c r="BJ224" s="17" t="s">
        <v>86</v>
      </c>
      <c r="BK224" s="169">
        <f>ROUND(I224*H224,2)</f>
        <v>0</v>
      </c>
      <c r="BL224" s="17" t="s">
        <v>303</v>
      </c>
      <c r="BM224" s="168" t="s">
        <v>2323</v>
      </c>
    </row>
    <row r="225" spans="1:65" s="12" customFormat="1" ht="25.9" customHeight="1">
      <c r="B225" s="142"/>
      <c r="D225" s="143" t="s">
        <v>72</v>
      </c>
      <c r="E225" s="144" t="s">
        <v>458</v>
      </c>
      <c r="F225" s="144" t="s">
        <v>459</v>
      </c>
      <c r="I225" s="145"/>
      <c r="J225" s="146">
        <f>BK225</f>
        <v>0</v>
      </c>
      <c r="L225" s="142"/>
      <c r="M225" s="147"/>
      <c r="N225" s="148"/>
      <c r="O225" s="148"/>
      <c r="P225" s="149">
        <f>SUM(P226:P227)</f>
        <v>0</v>
      </c>
      <c r="Q225" s="148"/>
      <c r="R225" s="149">
        <f>SUM(R226:R227)</f>
        <v>0</v>
      </c>
      <c r="S225" s="148"/>
      <c r="T225" s="150">
        <f>SUM(T226:T227)</f>
        <v>0</v>
      </c>
      <c r="AR225" s="143" t="s">
        <v>130</v>
      </c>
      <c r="AT225" s="151" t="s">
        <v>72</v>
      </c>
      <c r="AU225" s="151" t="s">
        <v>73</v>
      </c>
      <c r="AY225" s="143" t="s">
        <v>189</v>
      </c>
      <c r="BK225" s="152">
        <f>SUM(BK226:BK227)</f>
        <v>0</v>
      </c>
    </row>
    <row r="226" spans="1:65" s="2" customFormat="1" ht="16.5" customHeight="1">
      <c r="A226" s="32"/>
      <c r="B226" s="155"/>
      <c r="C226" s="156" t="s">
        <v>335</v>
      </c>
      <c r="D226" s="156" t="s">
        <v>191</v>
      </c>
      <c r="E226" s="157" t="s">
        <v>2656</v>
      </c>
      <c r="F226" s="158" t="s">
        <v>2657</v>
      </c>
      <c r="G226" s="159" t="s">
        <v>568</v>
      </c>
      <c r="H226" s="160">
        <v>1</v>
      </c>
      <c r="I226" s="161"/>
      <c r="J226" s="162">
        <f>ROUND(I226*H226,2)</f>
        <v>0</v>
      </c>
      <c r="K226" s="163"/>
      <c r="L226" s="33"/>
      <c r="M226" s="164" t="s">
        <v>1</v>
      </c>
      <c r="N226" s="165" t="s">
        <v>39</v>
      </c>
      <c r="O226" s="61"/>
      <c r="P226" s="166">
        <f>O226*H226</f>
        <v>0</v>
      </c>
      <c r="Q226" s="166">
        <v>0</v>
      </c>
      <c r="R226" s="166">
        <f>Q226*H226</f>
        <v>0</v>
      </c>
      <c r="S226" s="166">
        <v>0</v>
      </c>
      <c r="T226" s="167">
        <f>S226*H226</f>
        <v>0</v>
      </c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R226" s="168" t="s">
        <v>464</v>
      </c>
      <c r="AT226" s="168" t="s">
        <v>191</v>
      </c>
      <c r="AU226" s="168" t="s">
        <v>80</v>
      </c>
      <c r="AY226" s="17" t="s">
        <v>189</v>
      </c>
      <c r="BE226" s="169">
        <f>IF(N226="základná",J226,0)</f>
        <v>0</v>
      </c>
      <c r="BF226" s="169">
        <f>IF(N226="znížená",J226,0)</f>
        <v>0</v>
      </c>
      <c r="BG226" s="169">
        <f>IF(N226="zákl. prenesená",J226,0)</f>
        <v>0</v>
      </c>
      <c r="BH226" s="169">
        <f>IF(N226="zníž. prenesená",J226,0)</f>
        <v>0</v>
      </c>
      <c r="BI226" s="169">
        <f>IF(N226="nulová",J226,0)</f>
        <v>0</v>
      </c>
      <c r="BJ226" s="17" t="s">
        <v>86</v>
      </c>
      <c r="BK226" s="169">
        <f>ROUND(I226*H226,2)</f>
        <v>0</v>
      </c>
      <c r="BL226" s="17" t="s">
        <v>464</v>
      </c>
      <c r="BM226" s="168" t="s">
        <v>2327</v>
      </c>
    </row>
    <row r="227" spans="1:65" s="2" customFormat="1" ht="24.2" customHeight="1">
      <c r="A227" s="32"/>
      <c r="B227" s="155"/>
      <c r="C227" s="156" t="s">
        <v>2345</v>
      </c>
      <c r="D227" s="156" t="s">
        <v>191</v>
      </c>
      <c r="E227" s="157" t="s">
        <v>2658</v>
      </c>
      <c r="F227" s="158" t="s">
        <v>2659</v>
      </c>
      <c r="G227" s="159" t="s">
        <v>463</v>
      </c>
      <c r="H227" s="160">
        <v>36</v>
      </c>
      <c r="I227" s="161"/>
      <c r="J227" s="162">
        <f>ROUND(I227*H227,2)</f>
        <v>0</v>
      </c>
      <c r="K227" s="163"/>
      <c r="L227" s="33"/>
      <c r="M227" s="181" t="s">
        <v>1</v>
      </c>
      <c r="N227" s="182" t="s">
        <v>39</v>
      </c>
      <c r="O227" s="183"/>
      <c r="P227" s="184">
        <f>O227*H227</f>
        <v>0</v>
      </c>
      <c r="Q227" s="184">
        <v>0</v>
      </c>
      <c r="R227" s="184">
        <f>Q227*H227</f>
        <v>0</v>
      </c>
      <c r="S227" s="184">
        <v>0</v>
      </c>
      <c r="T227" s="185">
        <f>S227*H227</f>
        <v>0</v>
      </c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R227" s="168" t="s">
        <v>464</v>
      </c>
      <c r="AT227" s="168" t="s">
        <v>191</v>
      </c>
      <c r="AU227" s="168" t="s">
        <v>80</v>
      </c>
      <c r="AY227" s="17" t="s">
        <v>189</v>
      </c>
      <c r="BE227" s="169">
        <f>IF(N227="základná",J227,0)</f>
        <v>0</v>
      </c>
      <c r="BF227" s="169">
        <f>IF(N227="znížená",J227,0)</f>
        <v>0</v>
      </c>
      <c r="BG227" s="169">
        <f>IF(N227="zákl. prenesená",J227,0)</f>
        <v>0</v>
      </c>
      <c r="BH227" s="169">
        <f>IF(N227="zníž. prenesená",J227,0)</f>
        <v>0</v>
      </c>
      <c r="BI227" s="169">
        <f>IF(N227="nulová",J227,0)</f>
        <v>0</v>
      </c>
      <c r="BJ227" s="17" t="s">
        <v>86</v>
      </c>
      <c r="BK227" s="169">
        <f>ROUND(I227*H227,2)</f>
        <v>0</v>
      </c>
      <c r="BL227" s="17" t="s">
        <v>464</v>
      </c>
      <c r="BM227" s="168" t="s">
        <v>2330</v>
      </c>
    </row>
    <row r="228" spans="1:65" s="2" customFormat="1" ht="6.95" customHeight="1">
      <c r="A228" s="32"/>
      <c r="B228" s="50"/>
      <c r="C228" s="51"/>
      <c r="D228" s="51"/>
      <c r="E228" s="51"/>
      <c r="F228" s="51"/>
      <c r="G228" s="51"/>
      <c r="H228" s="51"/>
      <c r="I228" s="51"/>
      <c r="J228" s="51"/>
      <c r="K228" s="51"/>
      <c r="L228" s="33"/>
      <c r="M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</row>
  </sheetData>
  <autoFilter ref="C133:K227" xr:uid="{00000000-0009-0000-0000-00000D000000}"/>
  <mergeCells count="15">
    <mergeCell ref="E120:H120"/>
    <mergeCell ref="E124:H124"/>
    <mergeCell ref="E122:H122"/>
    <mergeCell ref="E126:H126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2:BM209"/>
  <sheetViews>
    <sheetView showGridLines="0" workbookViewId="0">
      <selection activeCell="F132" sqref="F132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65" t="s">
        <v>5</v>
      </c>
      <c r="M2" s="247"/>
      <c r="N2" s="247"/>
      <c r="O2" s="247"/>
      <c r="P2" s="247"/>
      <c r="Q2" s="247"/>
      <c r="R2" s="247"/>
      <c r="S2" s="247"/>
      <c r="T2" s="247"/>
      <c r="U2" s="247"/>
      <c r="V2" s="247"/>
      <c r="AT2" s="17" t="s">
        <v>129</v>
      </c>
    </row>
    <row r="3" spans="1:46" s="1" customFormat="1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73</v>
      </c>
    </row>
    <row r="4" spans="1:46" s="1" customFormat="1" ht="24.95" hidden="1" customHeight="1">
      <c r="B4" s="20"/>
      <c r="D4" s="21" t="s">
        <v>154</v>
      </c>
      <c r="L4" s="20"/>
      <c r="M4" s="101" t="s">
        <v>9</v>
      </c>
      <c r="AT4" s="17" t="s">
        <v>3</v>
      </c>
    </row>
    <row r="5" spans="1:46" s="1" customFormat="1" ht="6.95" hidden="1" customHeight="1">
      <c r="B5" s="20"/>
      <c r="L5" s="20"/>
    </row>
    <row r="6" spans="1:46" s="1" customFormat="1" ht="12" hidden="1" customHeight="1">
      <c r="B6" s="20"/>
      <c r="D6" s="27" t="s">
        <v>15</v>
      </c>
      <c r="L6" s="20"/>
    </row>
    <row r="7" spans="1:46" s="1" customFormat="1" ht="16.5" hidden="1" customHeight="1">
      <c r="B7" s="20"/>
      <c r="E7" s="266" t="str">
        <f>'Rekapitulácia stavby'!K6</f>
        <v>Prístavba materskej škôlky v meste Podolínec</v>
      </c>
      <c r="F7" s="267"/>
      <c r="G7" s="267"/>
      <c r="H7" s="267"/>
      <c r="L7" s="20"/>
    </row>
    <row r="8" spans="1:46" ht="12.75" hidden="1">
      <c r="B8" s="20"/>
      <c r="D8" s="27" t="s">
        <v>155</v>
      </c>
      <c r="L8" s="20"/>
    </row>
    <row r="9" spans="1:46" s="1" customFormat="1" ht="16.5" hidden="1" customHeight="1">
      <c r="B9" s="20"/>
      <c r="E9" s="266" t="s">
        <v>790</v>
      </c>
      <c r="F9" s="247"/>
      <c r="G9" s="247"/>
      <c r="H9" s="247"/>
      <c r="L9" s="20"/>
    </row>
    <row r="10" spans="1:46" s="1" customFormat="1" ht="12" hidden="1" customHeight="1">
      <c r="B10" s="20"/>
      <c r="D10" s="27" t="s">
        <v>157</v>
      </c>
      <c r="L10" s="20"/>
    </row>
    <row r="11" spans="1:46" s="2" customFormat="1" ht="16.5" hidden="1" customHeight="1">
      <c r="A11" s="32"/>
      <c r="B11" s="33"/>
      <c r="C11" s="32"/>
      <c r="D11" s="32"/>
      <c r="E11" s="270" t="s">
        <v>2502</v>
      </c>
      <c r="F11" s="268"/>
      <c r="G11" s="268"/>
      <c r="H11" s="268"/>
      <c r="I11" s="32"/>
      <c r="J11" s="32"/>
      <c r="K11" s="32"/>
      <c r="L11" s="45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hidden="1" customHeight="1">
      <c r="A12" s="32"/>
      <c r="B12" s="33"/>
      <c r="C12" s="32"/>
      <c r="D12" s="27" t="s">
        <v>792</v>
      </c>
      <c r="E12" s="32"/>
      <c r="F12" s="32"/>
      <c r="G12" s="32"/>
      <c r="H12" s="32"/>
      <c r="I12" s="32"/>
      <c r="J12" s="32"/>
      <c r="K12" s="32"/>
      <c r="L12" s="45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6.5" hidden="1" customHeight="1">
      <c r="A13" s="32"/>
      <c r="B13" s="33"/>
      <c r="C13" s="32"/>
      <c r="D13" s="32"/>
      <c r="E13" s="227" t="s">
        <v>2660</v>
      </c>
      <c r="F13" s="268"/>
      <c r="G13" s="268"/>
      <c r="H13" s="268"/>
      <c r="I13" s="32"/>
      <c r="J13" s="32"/>
      <c r="K13" s="32"/>
      <c r="L13" s="45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1.25" hidden="1">
      <c r="A14" s="32"/>
      <c r="B14" s="33"/>
      <c r="C14" s="32"/>
      <c r="D14" s="32"/>
      <c r="E14" s="32"/>
      <c r="F14" s="32"/>
      <c r="G14" s="32"/>
      <c r="H14" s="32"/>
      <c r="I14" s="32"/>
      <c r="J14" s="32"/>
      <c r="K14" s="32"/>
      <c r="L14" s="45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2" hidden="1" customHeight="1">
      <c r="A15" s="32"/>
      <c r="B15" s="33"/>
      <c r="C15" s="32"/>
      <c r="D15" s="27" t="s">
        <v>17</v>
      </c>
      <c r="E15" s="32"/>
      <c r="F15" s="25" t="s">
        <v>1</v>
      </c>
      <c r="G15" s="32"/>
      <c r="H15" s="32"/>
      <c r="I15" s="27" t="s">
        <v>18</v>
      </c>
      <c r="J15" s="25" t="s">
        <v>1</v>
      </c>
      <c r="K15" s="32"/>
      <c r="L15" s="45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hidden="1" customHeight="1">
      <c r="A16" s="32"/>
      <c r="B16" s="33"/>
      <c r="C16" s="32"/>
      <c r="D16" s="27" t="s">
        <v>19</v>
      </c>
      <c r="E16" s="32"/>
      <c r="F16" s="25" t="s">
        <v>20</v>
      </c>
      <c r="G16" s="32"/>
      <c r="H16" s="32"/>
      <c r="I16" s="27" t="s">
        <v>21</v>
      </c>
      <c r="J16" s="58" t="str">
        <f>'Rekapitulácia stavby'!AN8</f>
        <v>05_2022</v>
      </c>
      <c r="K16" s="32"/>
      <c r="L16" s="45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0.9" hidden="1" customHeight="1">
      <c r="A17" s="32"/>
      <c r="B17" s="33"/>
      <c r="C17" s="32"/>
      <c r="D17" s="32"/>
      <c r="E17" s="32"/>
      <c r="F17" s="32"/>
      <c r="G17" s="32"/>
      <c r="H17" s="32"/>
      <c r="I17" s="32"/>
      <c r="J17" s="32"/>
      <c r="K17" s="32"/>
      <c r="L17" s="45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2" hidden="1" customHeight="1">
      <c r="A18" s="32"/>
      <c r="B18" s="33"/>
      <c r="C18" s="32"/>
      <c r="D18" s="27" t="s">
        <v>22</v>
      </c>
      <c r="E18" s="32"/>
      <c r="F18" s="32"/>
      <c r="G18" s="32"/>
      <c r="H18" s="32"/>
      <c r="I18" s="27" t="s">
        <v>23</v>
      </c>
      <c r="J18" s="25" t="s">
        <v>1</v>
      </c>
      <c r="K18" s="32"/>
      <c r="L18" s="45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8" hidden="1" customHeight="1">
      <c r="A19" s="32"/>
      <c r="B19" s="33"/>
      <c r="C19" s="32"/>
      <c r="D19" s="32"/>
      <c r="E19" s="25" t="s">
        <v>24</v>
      </c>
      <c r="F19" s="32"/>
      <c r="G19" s="32"/>
      <c r="H19" s="32"/>
      <c r="I19" s="27" t="s">
        <v>25</v>
      </c>
      <c r="J19" s="25" t="s">
        <v>1</v>
      </c>
      <c r="K19" s="32"/>
      <c r="L19" s="45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6.95" hidden="1" customHeight="1">
      <c r="A20" s="32"/>
      <c r="B20" s="33"/>
      <c r="C20" s="32"/>
      <c r="D20" s="32"/>
      <c r="E20" s="32"/>
      <c r="F20" s="32"/>
      <c r="G20" s="32"/>
      <c r="H20" s="32"/>
      <c r="I20" s="32"/>
      <c r="J20" s="32"/>
      <c r="K20" s="32"/>
      <c r="L20" s="45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2" hidden="1" customHeight="1">
      <c r="A21" s="32"/>
      <c r="B21" s="33"/>
      <c r="C21" s="32"/>
      <c r="D21" s="27" t="s">
        <v>26</v>
      </c>
      <c r="E21" s="32"/>
      <c r="F21" s="32"/>
      <c r="G21" s="32"/>
      <c r="H21" s="32"/>
      <c r="I21" s="27" t="s">
        <v>23</v>
      </c>
      <c r="J21" s="28">
        <f>'Rekapitulácia stavby'!AN13</f>
        <v>0</v>
      </c>
      <c r="K21" s="32"/>
      <c r="L21" s="45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8" hidden="1" customHeight="1">
      <c r="A22" s="32"/>
      <c r="B22" s="33"/>
      <c r="C22" s="32"/>
      <c r="D22" s="32"/>
      <c r="E22" s="269">
        <f>'Rekapitulácia stavby'!E14</f>
        <v>0</v>
      </c>
      <c r="F22" s="246"/>
      <c r="G22" s="246"/>
      <c r="H22" s="246"/>
      <c r="I22" s="27" t="s">
        <v>25</v>
      </c>
      <c r="J22" s="28">
        <f>'Rekapitulácia stavby'!AN14</f>
        <v>0</v>
      </c>
      <c r="K22" s="32"/>
      <c r="L22" s="45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6.95" hidden="1" customHeight="1">
      <c r="A23" s="32"/>
      <c r="B23" s="33"/>
      <c r="C23" s="32"/>
      <c r="D23" s="32"/>
      <c r="E23" s="32"/>
      <c r="F23" s="32"/>
      <c r="G23" s="32"/>
      <c r="H23" s="32"/>
      <c r="I23" s="32"/>
      <c r="J23" s="32"/>
      <c r="K23" s="32"/>
      <c r="L23" s="45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2" hidden="1" customHeight="1">
      <c r="A24" s="32"/>
      <c r="B24" s="33"/>
      <c r="C24" s="32"/>
      <c r="D24" s="27" t="s">
        <v>27</v>
      </c>
      <c r="E24" s="32"/>
      <c r="F24" s="32"/>
      <c r="G24" s="32"/>
      <c r="H24" s="32"/>
      <c r="I24" s="27" t="s">
        <v>23</v>
      </c>
      <c r="J24" s="25" t="s">
        <v>1</v>
      </c>
      <c r="K24" s="32"/>
      <c r="L24" s="45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8" hidden="1" customHeight="1">
      <c r="A25" s="32"/>
      <c r="B25" s="33"/>
      <c r="C25" s="32"/>
      <c r="D25" s="32"/>
      <c r="E25" s="25" t="s">
        <v>28</v>
      </c>
      <c r="F25" s="32"/>
      <c r="G25" s="32"/>
      <c r="H25" s="32"/>
      <c r="I25" s="27" t="s">
        <v>25</v>
      </c>
      <c r="J25" s="25" t="s">
        <v>1</v>
      </c>
      <c r="K25" s="32"/>
      <c r="L25" s="45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6.95" hidden="1" customHeight="1">
      <c r="A26" s="32"/>
      <c r="B26" s="33"/>
      <c r="C26" s="32"/>
      <c r="D26" s="32"/>
      <c r="E26" s="32"/>
      <c r="F26" s="32"/>
      <c r="G26" s="32"/>
      <c r="H26" s="32"/>
      <c r="I26" s="32"/>
      <c r="J26" s="32"/>
      <c r="K26" s="32"/>
      <c r="L26" s="45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12" hidden="1" customHeight="1">
      <c r="A27" s="32"/>
      <c r="B27" s="33"/>
      <c r="C27" s="32"/>
      <c r="D27" s="27" t="s">
        <v>30</v>
      </c>
      <c r="E27" s="32"/>
      <c r="F27" s="32"/>
      <c r="G27" s="32"/>
      <c r="H27" s="32"/>
      <c r="I27" s="27" t="s">
        <v>23</v>
      </c>
      <c r="J27" s="25" t="str">
        <f>IF('Rekapitulácia stavby'!AN19="","",'Rekapitulácia stavby'!AN19)</f>
        <v/>
      </c>
      <c r="K27" s="32"/>
      <c r="L27" s="45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8" hidden="1" customHeight="1">
      <c r="A28" s="32"/>
      <c r="B28" s="33"/>
      <c r="C28" s="32"/>
      <c r="D28" s="32"/>
      <c r="E28" s="25" t="str">
        <f>IF('Rekapitulácia stavby'!E20="","",'Rekapitulácia stavby'!E20)</f>
        <v xml:space="preserve"> </v>
      </c>
      <c r="F28" s="32"/>
      <c r="G28" s="32"/>
      <c r="H28" s="32"/>
      <c r="I28" s="27" t="s">
        <v>25</v>
      </c>
      <c r="J28" s="25" t="str">
        <f>IF('Rekapitulácia stavby'!AN20="","",'Rekapitulácia stavby'!AN20)</f>
        <v/>
      </c>
      <c r="K28" s="32"/>
      <c r="L28" s="45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hidden="1" customHeight="1">
      <c r="A29" s="32"/>
      <c r="B29" s="33"/>
      <c r="C29" s="32"/>
      <c r="D29" s="32"/>
      <c r="E29" s="32"/>
      <c r="F29" s="32"/>
      <c r="G29" s="32"/>
      <c r="H29" s="32"/>
      <c r="I29" s="32"/>
      <c r="J29" s="32"/>
      <c r="K29" s="32"/>
      <c r="L29" s="45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12" hidden="1" customHeight="1">
      <c r="A30" s="32"/>
      <c r="B30" s="33"/>
      <c r="C30" s="32"/>
      <c r="D30" s="27" t="s">
        <v>32</v>
      </c>
      <c r="E30" s="32"/>
      <c r="F30" s="32"/>
      <c r="G30" s="32"/>
      <c r="H30" s="32"/>
      <c r="I30" s="32"/>
      <c r="J30" s="32"/>
      <c r="K30" s="32"/>
      <c r="L30" s="45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8" customFormat="1" ht="16.5" hidden="1" customHeight="1">
      <c r="A31" s="102"/>
      <c r="B31" s="103"/>
      <c r="C31" s="102"/>
      <c r="D31" s="102"/>
      <c r="E31" s="251" t="s">
        <v>1</v>
      </c>
      <c r="F31" s="251"/>
      <c r="G31" s="251"/>
      <c r="H31" s="251"/>
      <c r="I31" s="102"/>
      <c r="J31" s="102"/>
      <c r="K31" s="102"/>
      <c r="L31" s="104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</row>
    <row r="32" spans="1:31" s="2" customFormat="1" ht="6.95" hidden="1" customHeight="1">
      <c r="A32" s="32"/>
      <c r="B32" s="33"/>
      <c r="C32" s="32"/>
      <c r="D32" s="32"/>
      <c r="E32" s="32"/>
      <c r="F32" s="32"/>
      <c r="G32" s="32"/>
      <c r="H32" s="32"/>
      <c r="I32" s="32"/>
      <c r="J32" s="32"/>
      <c r="K32" s="32"/>
      <c r="L32" s="45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hidden="1" customHeight="1">
      <c r="A33" s="32"/>
      <c r="B33" s="33"/>
      <c r="C33" s="32"/>
      <c r="D33" s="69"/>
      <c r="E33" s="69"/>
      <c r="F33" s="69"/>
      <c r="G33" s="69"/>
      <c r="H33" s="69"/>
      <c r="I33" s="69"/>
      <c r="J33" s="69"/>
      <c r="K33" s="69"/>
      <c r="L33" s="45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25.35" hidden="1" customHeight="1">
      <c r="A34" s="32"/>
      <c r="B34" s="33"/>
      <c r="C34" s="32"/>
      <c r="D34" s="105" t="s">
        <v>33</v>
      </c>
      <c r="E34" s="32"/>
      <c r="F34" s="32"/>
      <c r="G34" s="32"/>
      <c r="H34" s="32"/>
      <c r="I34" s="32"/>
      <c r="J34" s="74">
        <f>ROUND(J135, 2)</f>
        <v>0</v>
      </c>
      <c r="K34" s="32"/>
      <c r="L34" s="45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6.95" hidden="1" customHeight="1">
      <c r="A35" s="32"/>
      <c r="B35" s="33"/>
      <c r="C35" s="32"/>
      <c r="D35" s="69"/>
      <c r="E35" s="69"/>
      <c r="F35" s="69"/>
      <c r="G35" s="69"/>
      <c r="H35" s="69"/>
      <c r="I35" s="69"/>
      <c r="J35" s="69"/>
      <c r="K35" s="69"/>
      <c r="L35" s="45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3"/>
      <c r="C36" s="32"/>
      <c r="D36" s="32"/>
      <c r="E36" s="32"/>
      <c r="F36" s="36" t="s">
        <v>35</v>
      </c>
      <c r="G36" s="32"/>
      <c r="H36" s="32"/>
      <c r="I36" s="36" t="s">
        <v>34</v>
      </c>
      <c r="J36" s="36" t="s">
        <v>36</v>
      </c>
      <c r="K36" s="32"/>
      <c r="L36" s="45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106" t="s">
        <v>37</v>
      </c>
      <c r="E37" s="38" t="s">
        <v>38</v>
      </c>
      <c r="F37" s="107">
        <f>ROUND((SUM(BE135:BE208)),  2)</f>
        <v>0</v>
      </c>
      <c r="G37" s="108"/>
      <c r="H37" s="108"/>
      <c r="I37" s="109">
        <v>0.2</v>
      </c>
      <c r="J37" s="107">
        <f>ROUND(((SUM(BE135:BE208))*I37),  2)</f>
        <v>0</v>
      </c>
      <c r="K37" s="32"/>
      <c r="L37" s="45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hidden="1" customHeight="1">
      <c r="A38" s="32"/>
      <c r="B38" s="33"/>
      <c r="C38" s="32"/>
      <c r="D38" s="32"/>
      <c r="E38" s="38" t="s">
        <v>39</v>
      </c>
      <c r="F38" s="107">
        <f>ROUND((SUM(BF135:BF208)),  2)</f>
        <v>0</v>
      </c>
      <c r="G38" s="108"/>
      <c r="H38" s="108"/>
      <c r="I38" s="109">
        <v>0.2</v>
      </c>
      <c r="J38" s="107">
        <f>ROUND(((SUM(BF135:BF208))*I38),  2)</f>
        <v>0</v>
      </c>
      <c r="K38" s="32"/>
      <c r="L38" s="45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27" t="s">
        <v>40</v>
      </c>
      <c r="F39" s="110">
        <f>ROUND((SUM(BG135:BG208)),  2)</f>
        <v>0</v>
      </c>
      <c r="G39" s="32"/>
      <c r="H39" s="32"/>
      <c r="I39" s="111">
        <v>0.2</v>
      </c>
      <c r="J39" s="110">
        <f>0</f>
        <v>0</v>
      </c>
      <c r="K39" s="32"/>
      <c r="L39" s="45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hidden="1" customHeight="1">
      <c r="A40" s="32"/>
      <c r="B40" s="33"/>
      <c r="C40" s="32"/>
      <c r="D40" s="32"/>
      <c r="E40" s="27" t="s">
        <v>41</v>
      </c>
      <c r="F40" s="110">
        <f>ROUND((SUM(BH135:BH208)),  2)</f>
        <v>0</v>
      </c>
      <c r="G40" s="32"/>
      <c r="H40" s="32"/>
      <c r="I40" s="111">
        <v>0.2</v>
      </c>
      <c r="J40" s="110">
        <f>0</f>
        <v>0</v>
      </c>
      <c r="K40" s="32"/>
      <c r="L40" s="45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14.45" hidden="1" customHeight="1">
      <c r="A41" s="32"/>
      <c r="B41" s="33"/>
      <c r="C41" s="32"/>
      <c r="D41" s="32"/>
      <c r="E41" s="38" t="s">
        <v>42</v>
      </c>
      <c r="F41" s="107">
        <f>ROUND((SUM(BI135:BI208)),  2)</f>
        <v>0</v>
      </c>
      <c r="G41" s="108"/>
      <c r="H41" s="108"/>
      <c r="I41" s="109">
        <v>0</v>
      </c>
      <c r="J41" s="107">
        <f>0</f>
        <v>0</v>
      </c>
      <c r="K41" s="32"/>
      <c r="L41" s="45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6.95" hidden="1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5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2" customFormat="1" ht="25.35" hidden="1" customHeight="1">
      <c r="A43" s="32"/>
      <c r="B43" s="33"/>
      <c r="C43" s="112"/>
      <c r="D43" s="113" t="s">
        <v>43</v>
      </c>
      <c r="E43" s="63"/>
      <c r="F43" s="63"/>
      <c r="G43" s="114" t="s">
        <v>44</v>
      </c>
      <c r="H43" s="115" t="s">
        <v>45</v>
      </c>
      <c r="I43" s="63"/>
      <c r="J43" s="116">
        <f>SUM(J34:J41)</f>
        <v>0</v>
      </c>
      <c r="K43" s="117"/>
      <c r="L43" s="45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</row>
    <row r="44" spans="1:31" s="2" customFormat="1" ht="14.45" hidden="1" customHeight="1">
      <c r="A44" s="32"/>
      <c r="B44" s="33"/>
      <c r="C44" s="32"/>
      <c r="D44" s="32"/>
      <c r="E44" s="32"/>
      <c r="F44" s="32"/>
      <c r="G44" s="32"/>
      <c r="H44" s="32"/>
      <c r="I44" s="32"/>
      <c r="J44" s="32"/>
      <c r="K44" s="32"/>
      <c r="L44" s="45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</row>
    <row r="45" spans="1:31" s="1" customFormat="1" ht="14.45" hidden="1" customHeight="1">
      <c r="B45" s="20"/>
      <c r="L45" s="20"/>
    </row>
    <row r="46" spans="1:31" s="1" customFormat="1" ht="14.45" hidden="1" customHeight="1">
      <c r="B46" s="20"/>
      <c r="L46" s="20"/>
    </row>
    <row r="47" spans="1:31" s="1" customFormat="1" ht="14.45" hidden="1" customHeight="1">
      <c r="B47" s="20"/>
      <c r="L47" s="20"/>
    </row>
    <row r="48" spans="1:31" s="1" customFormat="1" ht="14.45" hidden="1" customHeight="1">
      <c r="B48" s="20"/>
      <c r="L48" s="20"/>
    </row>
    <row r="49" spans="1:31" s="1" customFormat="1" ht="14.45" hidden="1" customHeight="1">
      <c r="B49" s="20"/>
      <c r="L49" s="20"/>
    </row>
    <row r="50" spans="1:31" s="2" customFormat="1" ht="14.45" hidden="1" customHeight="1">
      <c r="B50" s="45"/>
      <c r="D50" s="46" t="s">
        <v>46</v>
      </c>
      <c r="E50" s="47"/>
      <c r="F50" s="47"/>
      <c r="G50" s="46" t="s">
        <v>47</v>
      </c>
      <c r="H50" s="47"/>
      <c r="I50" s="47"/>
      <c r="J50" s="47"/>
      <c r="K50" s="47"/>
      <c r="L50" s="45"/>
    </row>
    <row r="51" spans="1:31" ht="11.25" hidden="1">
      <c r="B51" s="20"/>
      <c r="L51" s="20"/>
    </row>
    <row r="52" spans="1:31" ht="11.25" hidden="1">
      <c r="B52" s="20"/>
      <c r="L52" s="20"/>
    </row>
    <row r="53" spans="1:31" ht="11.25" hidden="1">
      <c r="B53" s="20"/>
      <c r="L53" s="20"/>
    </row>
    <row r="54" spans="1:31" ht="11.25" hidden="1">
      <c r="B54" s="20"/>
      <c r="L54" s="20"/>
    </row>
    <row r="55" spans="1:31" ht="11.25" hidden="1">
      <c r="B55" s="20"/>
      <c r="L55" s="20"/>
    </row>
    <row r="56" spans="1:31" ht="11.25" hidden="1">
      <c r="B56" s="20"/>
      <c r="L56" s="20"/>
    </row>
    <row r="57" spans="1:31" ht="11.25" hidden="1">
      <c r="B57" s="20"/>
      <c r="L57" s="20"/>
    </row>
    <row r="58" spans="1:31" ht="11.25" hidden="1">
      <c r="B58" s="20"/>
      <c r="L58" s="20"/>
    </row>
    <row r="59" spans="1:31" ht="11.25" hidden="1">
      <c r="B59" s="20"/>
      <c r="L59" s="20"/>
    </row>
    <row r="60" spans="1:31" ht="11.25" hidden="1">
      <c r="B60" s="20"/>
      <c r="L60" s="20"/>
    </row>
    <row r="61" spans="1:31" s="2" customFormat="1" ht="12.75" hidden="1">
      <c r="A61" s="32"/>
      <c r="B61" s="33"/>
      <c r="C61" s="32"/>
      <c r="D61" s="48" t="s">
        <v>48</v>
      </c>
      <c r="E61" s="35"/>
      <c r="F61" s="118" t="s">
        <v>49</v>
      </c>
      <c r="G61" s="48" t="s">
        <v>48</v>
      </c>
      <c r="H61" s="35"/>
      <c r="I61" s="35"/>
      <c r="J61" s="119" t="s">
        <v>49</v>
      </c>
      <c r="K61" s="35"/>
      <c r="L61" s="45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 hidden="1">
      <c r="B62" s="20"/>
      <c r="L62" s="20"/>
    </row>
    <row r="63" spans="1:31" ht="11.25" hidden="1">
      <c r="B63" s="20"/>
      <c r="L63" s="20"/>
    </row>
    <row r="64" spans="1:31" ht="11.25" hidden="1">
      <c r="B64" s="20"/>
      <c r="L64" s="20"/>
    </row>
    <row r="65" spans="1:31" s="2" customFormat="1" ht="12.75" hidden="1">
      <c r="A65" s="32"/>
      <c r="B65" s="33"/>
      <c r="C65" s="32"/>
      <c r="D65" s="46" t="s">
        <v>50</v>
      </c>
      <c r="E65" s="49"/>
      <c r="F65" s="49"/>
      <c r="G65" s="46" t="s">
        <v>51</v>
      </c>
      <c r="H65" s="49"/>
      <c r="I65" s="49"/>
      <c r="J65" s="49"/>
      <c r="K65" s="49"/>
      <c r="L65" s="45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 hidden="1">
      <c r="B66" s="20"/>
      <c r="L66" s="20"/>
    </row>
    <row r="67" spans="1:31" ht="11.25" hidden="1">
      <c r="B67" s="20"/>
      <c r="L67" s="20"/>
    </row>
    <row r="68" spans="1:31" ht="11.25" hidden="1">
      <c r="B68" s="20"/>
      <c r="L68" s="20"/>
    </row>
    <row r="69" spans="1:31" ht="11.25" hidden="1">
      <c r="B69" s="20"/>
      <c r="L69" s="20"/>
    </row>
    <row r="70" spans="1:31" ht="11.25" hidden="1">
      <c r="B70" s="20"/>
      <c r="L70" s="20"/>
    </row>
    <row r="71" spans="1:31" ht="11.25" hidden="1">
      <c r="B71" s="20"/>
      <c r="L71" s="20"/>
    </row>
    <row r="72" spans="1:31" ht="11.25" hidden="1">
      <c r="B72" s="20"/>
      <c r="L72" s="20"/>
    </row>
    <row r="73" spans="1:31" ht="11.25" hidden="1">
      <c r="B73" s="20"/>
      <c r="L73" s="20"/>
    </row>
    <row r="74" spans="1:31" ht="11.25" hidden="1">
      <c r="B74" s="20"/>
      <c r="L74" s="20"/>
    </row>
    <row r="75" spans="1:31" ht="11.25" hidden="1">
      <c r="B75" s="20"/>
      <c r="L75" s="20"/>
    </row>
    <row r="76" spans="1:31" s="2" customFormat="1" ht="12.75" hidden="1">
      <c r="A76" s="32"/>
      <c r="B76" s="33"/>
      <c r="C76" s="32"/>
      <c r="D76" s="48" t="s">
        <v>48</v>
      </c>
      <c r="E76" s="35"/>
      <c r="F76" s="118" t="s">
        <v>49</v>
      </c>
      <c r="G76" s="48" t="s">
        <v>48</v>
      </c>
      <c r="H76" s="35"/>
      <c r="I76" s="35"/>
      <c r="J76" s="119" t="s">
        <v>49</v>
      </c>
      <c r="K76" s="35"/>
      <c r="L76" s="45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hidden="1" customHeight="1">
      <c r="A77" s="32"/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45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78" spans="1:31" ht="11.25" hidden="1"/>
    <row r="79" spans="1:31" ht="11.25" hidden="1"/>
    <row r="80" spans="1:31" ht="11.25" hidden="1"/>
    <row r="81" spans="1:31" s="2" customFormat="1" ht="6.95" hidden="1" customHeight="1">
      <c r="A81" s="32"/>
      <c r="B81" s="52"/>
      <c r="C81" s="53"/>
      <c r="D81" s="53"/>
      <c r="E81" s="53"/>
      <c r="F81" s="53"/>
      <c r="G81" s="53"/>
      <c r="H81" s="53"/>
      <c r="I81" s="53"/>
      <c r="J81" s="53"/>
      <c r="K81" s="53"/>
      <c r="L81" s="45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5" hidden="1" customHeight="1">
      <c r="A82" s="32"/>
      <c r="B82" s="33"/>
      <c r="C82" s="21" t="s">
        <v>159</v>
      </c>
      <c r="D82" s="32"/>
      <c r="E82" s="32"/>
      <c r="F82" s="32"/>
      <c r="G82" s="32"/>
      <c r="H82" s="32"/>
      <c r="I82" s="32"/>
      <c r="J82" s="32"/>
      <c r="K82" s="32"/>
      <c r="L82" s="45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5" hidden="1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5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hidden="1" customHeight="1">
      <c r="A84" s="32"/>
      <c r="B84" s="33"/>
      <c r="C84" s="27" t="s">
        <v>15</v>
      </c>
      <c r="D84" s="32"/>
      <c r="E84" s="32"/>
      <c r="F84" s="32"/>
      <c r="G84" s="32"/>
      <c r="H84" s="32"/>
      <c r="I84" s="32"/>
      <c r="J84" s="32"/>
      <c r="K84" s="32"/>
      <c r="L84" s="45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hidden="1" customHeight="1">
      <c r="A85" s="32"/>
      <c r="B85" s="33"/>
      <c r="C85" s="32"/>
      <c r="D85" s="32"/>
      <c r="E85" s="266" t="str">
        <f>E7</f>
        <v>Prístavba materskej škôlky v meste Podolínec</v>
      </c>
      <c r="F85" s="267"/>
      <c r="G85" s="267"/>
      <c r="H85" s="267"/>
      <c r="I85" s="32"/>
      <c r="J85" s="32"/>
      <c r="K85" s="32"/>
      <c r="L85" s="45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hidden="1" customHeight="1">
      <c r="B86" s="20"/>
      <c r="C86" s="27" t="s">
        <v>155</v>
      </c>
      <c r="L86" s="20"/>
    </row>
    <row r="87" spans="1:31" s="1" customFormat="1" ht="16.5" hidden="1" customHeight="1">
      <c r="B87" s="20"/>
      <c r="E87" s="266" t="s">
        <v>790</v>
      </c>
      <c r="F87" s="247"/>
      <c r="G87" s="247"/>
      <c r="H87" s="247"/>
      <c r="L87" s="20"/>
    </row>
    <row r="88" spans="1:31" s="1" customFormat="1" ht="12" hidden="1" customHeight="1">
      <c r="B88" s="20"/>
      <c r="C88" s="27" t="s">
        <v>157</v>
      </c>
      <c r="L88" s="20"/>
    </row>
    <row r="89" spans="1:31" s="2" customFormat="1" ht="16.5" hidden="1" customHeight="1">
      <c r="A89" s="32"/>
      <c r="B89" s="33"/>
      <c r="C89" s="32"/>
      <c r="D89" s="32"/>
      <c r="E89" s="270" t="s">
        <v>2502</v>
      </c>
      <c r="F89" s="268"/>
      <c r="G89" s="268"/>
      <c r="H89" s="268"/>
      <c r="I89" s="32"/>
      <c r="J89" s="32"/>
      <c r="K89" s="32"/>
      <c r="L89" s="45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12" hidden="1" customHeight="1">
      <c r="A90" s="32"/>
      <c r="B90" s="33"/>
      <c r="C90" s="27" t="s">
        <v>792</v>
      </c>
      <c r="D90" s="32"/>
      <c r="E90" s="32"/>
      <c r="F90" s="32"/>
      <c r="G90" s="32"/>
      <c r="H90" s="32"/>
      <c r="I90" s="32"/>
      <c r="J90" s="32"/>
      <c r="K90" s="32"/>
      <c r="L90" s="45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6.5" hidden="1" customHeight="1">
      <c r="A91" s="32"/>
      <c r="B91" s="33"/>
      <c r="C91" s="32"/>
      <c r="D91" s="32"/>
      <c r="E91" s="227" t="str">
        <f>E13</f>
        <v>3.2 - Strojovňa</v>
      </c>
      <c r="F91" s="268"/>
      <c r="G91" s="268"/>
      <c r="H91" s="268"/>
      <c r="I91" s="32"/>
      <c r="J91" s="32"/>
      <c r="K91" s="32"/>
      <c r="L91" s="45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5" hidden="1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5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2" hidden="1" customHeight="1">
      <c r="A93" s="32"/>
      <c r="B93" s="33"/>
      <c r="C93" s="27" t="s">
        <v>19</v>
      </c>
      <c r="D93" s="32"/>
      <c r="E93" s="32"/>
      <c r="F93" s="25" t="str">
        <f>F16</f>
        <v>Podolínec</v>
      </c>
      <c r="G93" s="32"/>
      <c r="H93" s="32"/>
      <c r="I93" s="27" t="s">
        <v>21</v>
      </c>
      <c r="J93" s="58" t="str">
        <f>IF(J16="","",J16)</f>
        <v>05_2022</v>
      </c>
      <c r="K93" s="32"/>
      <c r="L93" s="45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6.95" hidden="1" customHeight="1">
      <c r="A94" s="32"/>
      <c r="B94" s="33"/>
      <c r="C94" s="32"/>
      <c r="D94" s="32"/>
      <c r="E94" s="32"/>
      <c r="F94" s="32"/>
      <c r="G94" s="32"/>
      <c r="H94" s="32"/>
      <c r="I94" s="32"/>
      <c r="J94" s="32"/>
      <c r="K94" s="32"/>
      <c r="L94" s="45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5.2" hidden="1" customHeight="1">
      <c r="A95" s="32"/>
      <c r="B95" s="33"/>
      <c r="C95" s="27" t="s">
        <v>22</v>
      </c>
      <c r="D95" s="32"/>
      <c r="E95" s="32"/>
      <c r="F95" s="25" t="str">
        <f>E19</f>
        <v>Mesto Podolínec</v>
      </c>
      <c r="G95" s="32"/>
      <c r="H95" s="32"/>
      <c r="I95" s="27" t="s">
        <v>27</v>
      </c>
      <c r="J95" s="30" t="str">
        <f>E25</f>
        <v>AIP projekt s.r.o.</v>
      </c>
      <c r="K95" s="32"/>
      <c r="L95" s="45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15.2" hidden="1" customHeight="1">
      <c r="A96" s="32"/>
      <c r="B96" s="33"/>
      <c r="C96" s="27" t="s">
        <v>26</v>
      </c>
      <c r="D96" s="32"/>
      <c r="E96" s="32"/>
      <c r="F96" s="25">
        <f>IF(E22="","",E22)</f>
        <v>0</v>
      </c>
      <c r="G96" s="32"/>
      <c r="H96" s="32"/>
      <c r="I96" s="27" t="s">
        <v>30</v>
      </c>
      <c r="J96" s="30" t="str">
        <f>E28</f>
        <v xml:space="preserve"> </v>
      </c>
      <c r="K96" s="32"/>
      <c r="L96" s="45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hidden="1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5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9.25" hidden="1" customHeight="1">
      <c r="A98" s="32"/>
      <c r="B98" s="33"/>
      <c r="C98" s="120" t="s">
        <v>160</v>
      </c>
      <c r="D98" s="112"/>
      <c r="E98" s="112"/>
      <c r="F98" s="112"/>
      <c r="G98" s="112"/>
      <c r="H98" s="112"/>
      <c r="I98" s="112"/>
      <c r="J98" s="121" t="s">
        <v>161</v>
      </c>
      <c r="K98" s="112"/>
      <c r="L98" s="45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</row>
    <row r="99" spans="1:47" s="2" customFormat="1" ht="10.35" hidden="1" customHeight="1">
      <c r="A99" s="32"/>
      <c r="B99" s="33"/>
      <c r="C99" s="32"/>
      <c r="D99" s="32"/>
      <c r="E99" s="32"/>
      <c r="F99" s="32"/>
      <c r="G99" s="32"/>
      <c r="H99" s="32"/>
      <c r="I99" s="32"/>
      <c r="J99" s="32"/>
      <c r="K99" s="32"/>
      <c r="L99" s="45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</row>
    <row r="100" spans="1:47" s="2" customFormat="1" ht="22.9" hidden="1" customHeight="1">
      <c r="A100" s="32"/>
      <c r="B100" s="33"/>
      <c r="C100" s="122" t="s">
        <v>162</v>
      </c>
      <c r="D100" s="32"/>
      <c r="E100" s="32"/>
      <c r="F100" s="32"/>
      <c r="G100" s="32"/>
      <c r="H100" s="32"/>
      <c r="I100" s="32"/>
      <c r="J100" s="74">
        <f>J135</f>
        <v>0</v>
      </c>
      <c r="K100" s="32"/>
      <c r="L100" s="45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U100" s="17" t="s">
        <v>163</v>
      </c>
    </row>
    <row r="101" spans="1:47" s="9" customFormat="1" ht="24.95" hidden="1" customHeight="1">
      <c r="B101" s="123"/>
      <c r="D101" s="124" t="s">
        <v>169</v>
      </c>
      <c r="E101" s="125"/>
      <c r="F101" s="125"/>
      <c r="G101" s="125"/>
      <c r="H101" s="125"/>
      <c r="I101" s="125"/>
      <c r="J101" s="126">
        <f>J136</f>
        <v>0</v>
      </c>
      <c r="L101" s="123"/>
    </row>
    <row r="102" spans="1:47" s="10" customFormat="1" ht="19.899999999999999" hidden="1" customHeight="1">
      <c r="B102" s="127"/>
      <c r="D102" s="128" t="s">
        <v>1150</v>
      </c>
      <c r="E102" s="129"/>
      <c r="F102" s="129"/>
      <c r="G102" s="129"/>
      <c r="H102" s="129"/>
      <c r="I102" s="129"/>
      <c r="J102" s="130">
        <f>J137</f>
        <v>0</v>
      </c>
      <c r="L102" s="127"/>
    </row>
    <row r="103" spans="1:47" s="10" customFormat="1" ht="19.899999999999999" hidden="1" customHeight="1">
      <c r="B103" s="127"/>
      <c r="D103" s="128" t="s">
        <v>2168</v>
      </c>
      <c r="E103" s="129"/>
      <c r="F103" s="129"/>
      <c r="G103" s="129"/>
      <c r="H103" s="129"/>
      <c r="I103" s="129"/>
      <c r="J103" s="130">
        <f>J144</f>
        <v>0</v>
      </c>
      <c r="L103" s="127"/>
    </row>
    <row r="104" spans="1:47" s="10" customFormat="1" ht="19.899999999999999" hidden="1" customHeight="1">
      <c r="B104" s="127"/>
      <c r="D104" s="128" t="s">
        <v>171</v>
      </c>
      <c r="E104" s="129"/>
      <c r="F104" s="129"/>
      <c r="G104" s="129"/>
      <c r="H104" s="129"/>
      <c r="I104" s="129"/>
      <c r="J104" s="130">
        <f>J146</f>
        <v>0</v>
      </c>
      <c r="L104" s="127"/>
    </row>
    <row r="105" spans="1:47" s="10" customFormat="1" ht="19.899999999999999" hidden="1" customHeight="1">
      <c r="B105" s="127"/>
      <c r="D105" s="128" t="s">
        <v>2661</v>
      </c>
      <c r="E105" s="129"/>
      <c r="F105" s="129"/>
      <c r="G105" s="129"/>
      <c r="H105" s="129"/>
      <c r="I105" s="129"/>
      <c r="J105" s="130">
        <f>J148</f>
        <v>0</v>
      </c>
      <c r="L105" s="127"/>
    </row>
    <row r="106" spans="1:47" s="10" customFormat="1" ht="19.899999999999999" hidden="1" customHeight="1">
      <c r="B106" s="127"/>
      <c r="D106" s="128" t="s">
        <v>2662</v>
      </c>
      <c r="E106" s="129"/>
      <c r="F106" s="129"/>
      <c r="G106" s="129"/>
      <c r="H106" s="129"/>
      <c r="I106" s="129"/>
      <c r="J106" s="130">
        <f>J162</f>
        <v>0</v>
      </c>
      <c r="L106" s="127"/>
    </row>
    <row r="107" spans="1:47" s="10" customFormat="1" ht="19.899999999999999" hidden="1" customHeight="1">
      <c r="B107" s="127"/>
      <c r="D107" s="128" t="s">
        <v>571</v>
      </c>
      <c r="E107" s="129"/>
      <c r="F107" s="129"/>
      <c r="G107" s="129"/>
      <c r="H107" s="129"/>
      <c r="I107" s="129"/>
      <c r="J107" s="130">
        <f>J173</f>
        <v>0</v>
      </c>
      <c r="L107" s="127"/>
    </row>
    <row r="108" spans="1:47" s="10" customFormat="1" ht="19.899999999999999" hidden="1" customHeight="1">
      <c r="B108" s="127"/>
      <c r="D108" s="128" t="s">
        <v>2504</v>
      </c>
      <c r="E108" s="129"/>
      <c r="F108" s="129"/>
      <c r="G108" s="129"/>
      <c r="H108" s="129"/>
      <c r="I108" s="129"/>
      <c r="J108" s="130">
        <f>J178</f>
        <v>0</v>
      </c>
      <c r="L108" s="127"/>
    </row>
    <row r="109" spans="1:47" s="9" customFormat="1" ht="24.95" hidden="1" customHeight="1">
      <c r="B109" s="123"/>
      <c r="D109" s="124" t="s">
        <v>172</v>
      </c>
      <c r="E109" s="125"/>
      <c r="F109" s="125"/>
      <c r="G109" s="125"/>
      <c r="H109" s="125"/>
      <c r="I109" s="125"/>
      <c r="J109" s="126">
        <f>J193</f>
        <v>0</v>
      </c>
      <c r="L109" s="123"/>
    </row>
    <row r="110" spans="1:47" s="10" customFormat="1" ht="19.899999999999999" hidden="1" customHeight="1">
      <c r="B110" s="127"/>
      <c r="D110" s="128" t="s">
        <v>173</v>
      </c>
      <c r="E110" s="129"/>
      <c r="F110" s="129"/>
      <c r="G110" s="129"/>
      <c r="H110" s="129"/>
      <c r="I110" s="129"/>
      <c r="J110" s="130">
        <f>J194</f>
        <v>0</v>
      </c>
      <c r="L110" s="127"/>
    </row>
    <row r="111" spans="1:47" s="9" customFormat="1" ht="24.95" hidden="1" customHeight="1">
      <c r="B111" s="123"/>
      <c r="D111" s="124" t="s">
        <v>174</v>
      </c>
      <c r="E111" s="125"/>
      <c r="F111" s="125"/>
      <c r="G111" s="125"/>
      <c r="H111" s="125"/>
      <c r="I111" s="125"/>
      <c r="J111" s="126">
        <f>J202</f>
        <v>0</v>
      </c>
      <c r="L111" s="123"/>
    </row>
    <row r="112" spans="1:47" s="2" customFormat="1" ht="21.75" hidden="1" customHeight="1">
      <c r="A112" s="32"/>
      <c r="B112" s="33"/>
      <c r="C112" s="32"/>
      <c r="D112" s="32"/>
      <c r="E112" s="32"/>
      <c r="F112" s="32"/>
      <c r="G112" s="32"/>
      <c r="H112" s="32"/>
      <c r="I112" s="32"/>
      <c r="J112" s="32"/>
      <c r="K112" s="32"/>
      <c r="L112" s="45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31" s="2" customFormat="1" ht="6.95" hidden="1" customHeight="1">
      <c r="A113" s="32"/>
      <c r="B113" s="50"/>
      <c r="C113" s="51"/>
      <c r="D113" s="51"/>
      <c r="E113" s="51"/>
      <c r="F113" s="51"/>
      <c r="G113" s="51"/>
      <c r="H113" s="51"/>
      <c r="I113" s="51"/>
      <c r="J113" s="51"/>
      <c r="K113" s="51"/>
      <c r="L113" s="45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31" ht="11.25" hidden="1"/>
    <row r="115" spans="1:31" ht="11.25" hidden="1"/>
    <row r="116" spans="1:31" ht="11.25" hidden="1"/>
    <row r="117" spans="1:31" s="2" customFormat="1" ht="6.95" customHeight="1">
      <c r="A117" s="32"/>
      <c r="B117" s="52"/>
      <c r="C117" s="53"/>
      <c r="D117" s="53"/>
      <c r="E117" s="53"/>
      <c r="F117" s="53"/>
      <c r="G117" s="53"/>
      <c r="H117" s="53"/>
      <c r="I117" s="53"/>
      <c r="J117" s="53"/>
      <c r="K117" s="53"/>
      <c r="L117" s="45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31" s="2" customFormat="1" ht="24.95" customHeight="1">
      <c r="A118" s="32"/>
      <c r="B118" s="33"/>
      <c r="C118" s="21" t="s">
        <v>175</v>
      </c>
      <c r="D118" s="32"/>
      <c r="E118" s="32"/>
      <c r="F118" s="32"/>
      <c r="G118" s="32"/>
      <c r="H118" s="32"/>
      <c r="I118" s="32"/>
      <c r="J118" s="32"/>
      <c r="K118" s="32"/>
      <c r="L118" s="45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31" s="2" customFormat="1" ht="6.95" customHeight="1">
      <c r="A119" s="32"/>
      <c r="B119" s="33"/>
      <c r="C119" s="32"/>
      <c r="D119" s="32"/>
      <c r="E119" s="32"/>
      <c r="F119" s="32"/>
      <c r="G119" s="32"/>
      <c r="H119" s="32"/>
      <c r="I119" s="32"/>
      <c r="J119" s="32"/>
      <c r="K119" s="32"/>
      <c r="L119" s="45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31" s="2" customFormat="1" ht="12" customHeight="1">
      <c r="A120" s="32"/>
      <c r="B120" s="33"/>
      <c r="C120" s="27" t="s">
        <v>15</v>
      </c>
      <c r="D120" s="32"/>
      <c r="E120" s="32"/>
      <c r="F120" s="32"/>
      <c r="G120" s="32"/>
      <c r="H120" s="32"/>
      <c r="I120" s="32"/>
      <c r="J120" s="32"/>
      <c r="K120" s="32"/>
      <c r="L120" s="45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31" s="2" customFormat="1" ht="16.5" customHeight="1">
      <c r="A121" s="32"/>
      <c r="B121" s="33"/>
      <c r="C121" s="32"/>
      <c r="D121" s="32"/>
      <c r="E121" s="266" t="str">
        <f>E7</f>
        <v>Prístavba materskej škôlky v meste Podolínec</v>
      </c>
      <c r="F121" s="267"/>
      <c r="G121" s="267"/>
      <c r="H121" s="267"/>
      <c r="I121" s="32"/>
      <c r="J121" s="32"/>
      <c r="K121" s="32"/>
      <c r="L121" s="45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31" s="1" customFormat="1" ht="12" customHeight="1">
      <c r="B122" s="20"/>
      <c r="C122" s="27" t="s">
        <v>155</v>
      </c>
      <c r="L122" s="20"/>
    </row>
    <row r="123" spans="1:31" s="1" customFormat="1" ht="16.5" customHeight="1">
      <c r="B123" s="20"/>
      <c r="E123" s="266" t="s">
        <v>790</v>
      </c>
      <c r="F123" s="247"/>
      <c r="G123" s="247"/>
      <c r="H123" s="247"/>
      <c r="L123" s="20"/>
    </row>
    <row r="124" spans="1:31" s="1" customFormat="1" ht="12" customHeight="1">
      <c r="B124" s="20"/>
      <c r="C124" s="27" t="s">
        <v>157</v>
      </c>
      <c r="L124" s="20"/>
    </row>
    <row r="125" spans="1:31" s="2" customFormat="1" ht="16.5" customHeight="1">
      <c r="A125" s="32"/>
      <c r="B125" s="33"/>
      <c r="C125" s="32"/>
      <c r="D125" s="32"/>
      <c r="E125" s="270" t="s">
        <v>2502</v>
      </c>
      <c r="F125" s="268"/>
      <c r="G125" s="268"/>
      <c r="H125" s="268"/>
      <c r="I125" s="32"/>
      <c r="J125" s="32"/>
      <c r="K125" s="32"/>
      <c r="L125" s="45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31" s="2" customFormat="1" ht="12" customHeight="1">
      <c r="A126" s="32"/>
      <c r="B126" s="33"/>
      <c r="C126" s="27" t="s">
        <v>792</v>
      </c>
      <c r="D126" s="32"/>
      <c r="E126" s="32"/>
      <c r="F126" s="32"/>
      <c r="G126" s="32"/>
      <c r="H126" s="32"/>
      <c r="I126" s="32"/>
      <c r="J126" s="32"/>
      <c r="K126" s="32"/>
      <c r="L126" s="45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</row>
    <row r="127" spans="1:31" s="2" customFormat="1" ht="16.5" customHeight="1">
      <c r="A127" s="32"/>
      <c r="B127" s="33"/>
      <c r="C127" s="32"/>
      <c r="D127" s="32"/>
      <c r="E127" s="227" t="str">
        <f>E13</f>
        <v>3.2 - Strojovňa</v>
      </c>
      <c r="F127" s="268"/>
      <c r="G127" s="268"/>
      <c r="H127" s="268"/>
      <c r="I127" s="32"/>
      <c r="J127" s="32"/>
      <c r="K127" s="32"/>
      <c r="L127" s="45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</row>
    <row r="128" spans="1:31" s="2" customFormat="1" ht="6.95" customHeight="1">
      <c r="A128" s="32"/>
      <c r="B128" s="33"/>
      <c r="C128" s="32"/>
      <c r="D128" s="32"/>
      <c r="E128" s="32"/>
      <c r="F128" s="32"/>
      <c r="G128" s="32"/>
      <c r="H128" s="32"/>
      <c r="I128" s="32"/>
      <c r="J128" s="32"/>
      <c r="K128" s="32"/>
      <c r="L128" s="45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</row>
    <row r="129" spans="1:65" s="2" customFormat="1" ht="12" customHeight="1">
      <c r="A129" s="32"/>
      <c r="B129" s="33"/>
      <c r="C129" s="27" t="s">
        <v>19</v>
      </c>
      <c r="D129" s="32"/>
      <c r="E129" s="32"/>
      <c r="F129" s="25" t="str">
        <f>F16</f>
        <v>Podolínec</v>
      </c>
      <c r="G129" s="32"/>
      <c r="H129" s="32"/>
      <c r="I129" s="27" t="s">
        <v>21</v>
      </c>
      <c r="J129" s="58" t="str">
        <f>IF(J16="","",J16)</f>
        <v>05_2022</v>
      </c>
      <c r="K129" s="32"/>
      <c r="L129" s="45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</row>
    <row r="130" spans="1:65" s="2" customFormat="1" ht="6.95" customHeight="1">
      <c r="A130" s="32"/>
      <c r="B130" s="33"/>
      <c r="C130" s="32"/>
      <c r="D130" s="32"/>
      <c r="E130" s="32"/>
      <c r="F130" s="32"/>
      <c r="G130" s="32"/>
      <c r="H130" s="32"/>
      <c r="I130" s="32"/>
      <c r="J130" s="32"/>
      <c r="K130" s="32"/>
      <c r="L130" s="45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</row>
    <row r="131" spans="1:65" s="2" customFormat="1" ht="15.2" customHeight="1">
      <c r="A131" s="32"/>
      <c r="B131" s="33"/>
      <c r="C131" s="27" t="s">
        <v>22</v>
      </c>
      <c r="D131" s="32"/>
      <c r="E131" s="32"/>
      <c r="F131" s="25" t="str">
        <f>E19</f>
        <v>Mesto Podolínec</v>
      </c>
      <c r="G131" s="32"/>
      <c r="H131" s="32"/>
      <c r="I131" s="27" t="s">
        <v>27</v>
      </c>
      <c r="J131" s="30" t="str">
        <f>E25</f>
        <v>AIP projekt s.r.o.</v>
      </c>
      <c r="K131" s="32"/>
      <c r="L131" s="45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</row>
    <row r="132" spans="1:65" s="2" customFormat="1" ht="15.2" customHeight="1">
      <c r="A132" s="32"/>
      <c r="B132" s="33"/>
      <c r="C132" s="27" t="s">
        <v>26</v>
      </c>
      <c r="D132" s="32"/>
      <c r="E132" s="32"/>
      <c r="F132" s="25"/>
      <c r="G132" s="32"/>
      <c r="H132" s="32"/>
      <c r="I132" s="27" t="s">
        <v>30</v>
      </c>
      <c r="J132" s="30" t="str">
        <f>E28</f>
        <v xml:space="preserve"> </v>
      </c>
      <c r="K132" s="32"/>
      <c r="L132" s="45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</row>
    <row r="133" spans="1:65" s="2" customFormat="1" ht="10.35" customHeight="1">
      <c r="A133" s="32"/>
      <c r="B133" s="33"/>
      <c r="C133" s="32"/>
      <c r="D133" s="32"/>
      <c r="E133" s="32"/>
      <c r="F133" s="32"/>
      <c r="G133" s="32"/>
      <c r="H133" s="32"/>
      <c r="I133" s="32"/>
      <c r="J133" s="32"/>
      <c r="K133" s="32"/>
      <c r="L133" s="45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</row>
    <row r="134" spans="1:65" s="11" customFormat="1" ht="29.25" customHeight="1">
      <c r="A134" s="131"/>
      <c r="B134" s="132"/>
      <c r="C134" s="133" t="s">
        <v>176</v>
      </c>
      <c r="D134" s="134" t="s">
        <v>58</v>
      </c>
      <c r="E134" s="134" t="s">
        <v>54</v>
      </c>
      <c r="F134" s="134" t="s">
        <v>55</v>
      </c>
      <c r="G134" s="134" t="s">
        <v>177</v>
      </c>
      <c r="H134" s="134" t="s">
        <v>178</v>
      </c>
      <c r="I134" s="134" t="s">
        <v>179</v>
      </c>
      <c r="J134" s="135" t="s">
        <v>161</v>
      </c>
      <c r="K134" s="136" t="s">
        <v>180</v>
      </c>
      <c r="L134" s="137"/>
      <c r="M134" s="65" t="s">
        <v>1</v>
      </c>
      <c r="N134" s="66" t="s">
        <v>37</v>
      </c>
      <c r="O134" s="66" t="s">
        <v>181</v>
      </c>
      <c r="P134" s="66" t="s">
        <v>182</v>
      </c>
      <c r="Q134" s="66" t="s">
        <v>183</v>
      </c>
      <c r="R134" s="66" t="s">
        <v>184</v>
      </c>
      <c r="S134" s="66" t="s">
        <v>185</v>
      </c>
      <c r="T134" s="67" t="s">
        <v>186</v>
      </c>
      <c r="U134" s="131"/>
      <c r="V134" s="131"/>
      <c r="W134" s="131"/>
      <c r="X134" s="131"/>
      <c r="Y134" s="131"/>
      <c r="Z134" s="131"/>
      <c r="AA134" s="131"/>
      <c r="AB134" s="131"/>
      <c r="AC134" s="131"/>
      <c r="AD134" s="131"/>
      <c r="AE134" s="131"/>
    </row>
    <row r="135" spans="1:65" s="2" customFormat="1" ht="22.9" customHeight="1">
      <c r="A135" s="32"/>
      <c r="B135" s="33"/>
      <c r="C135" s="72" t="s">
        <v>162</v>
      </c>
      <c r="D135" s="32"/>
      <c r="E135" s="32"/>
      <c r="F135" s="32"/>
      <c r="G135" s="32"/>
      <c r="H135" s="32"/>
      <c r="I135" s="32"/>
      <c r="J135" s="138">
        <f>BK135</f>
        <v>0</v>
      </c>
      <c r="K135" s="32"/>
      <c r="L135" s="33"/>
      <c r="M135" s="68"/>
      <c r="N135" s="59"/>
      <c r="O135" s="69"/>
      <c r="P135" s="139">
        <f>P136+P193+P202</f>
        <v>0</v>
      </c>
      <c r="Q135" s="69"/>
      <c r="R135" s="139">
        <f>R136+R193+R202</f>
        <v>0.16311297999999999</v>
      </c>
      <c r="S135" s="69"/>
      <c r="T135" s="140">
        <f>T136+T193+T202</f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T135" s="17" t="s">
        <v>72</v>
      </c>
      <c r="AU135" s="17" t="s">
        <v>163</v>
      </c>
      <c r="BK135" s="141">
        <f>BK136+BK193+BK202</f>
        <v>0</v>
      </c>
    </row>
    <row r="136" spans="1:65" s="12" customFormat="1" ht="25.9" customHeight="1">
      <c r="B136" s="142"/>
      <c r="D136" s="143" t="s">
        <v>72</v>
      </c>
      <c r="E136" s="144" t="s">
        <v>362</v>
      </c>
      <c r="F136" s="144" t="s">
        <v>363</v>
      </c>
      <c r="I136" s="145"/>
      <c r="J136" s="146">
        <f>BK136</f>
        <v>0</v>
      </c>
      <c r="L136" s="142"/>
      <c r="M136" s="147"/>
      <c r="N136" s="148"/>
      <c r="O136" s="148"/>
      <c r="P136" s="149">
        <f>P137+P144+P146+P148+P162+P173+P178</f>
        <v>0</v>
      </c>
      <c r="Q136" s="148"/>
      <c r="R136" s="149">
        <f>R137+R144+R146+R148+R162+R173+R178</f>
        <v>0.16083297999999999</v>
      </c>
      <c r="S136" s="148"/>
      <c r="T136" s="150">
        <f>T137+T144+T146+T148+T162+T173+T178</f>
        <v>0</v>
      </c>
      <c r="AR136" s="143" t="s">
        <v>86</v>
      </c>
      <c r="AT136" s="151" t="s">
        <v>72</v>
      </c>
      <c r="AU136" s="151" t="s">
        <v>73</v>
      </c>
      <c r="AY136" s="143" t="s">
        <v>189</v>
      </c>
      <c r="BK136" s="152">
        <f>BK137+BK144+BK146+BK148+BK162+BK173+BK178</f>
        <v>0</v>
      </c>
    </row>
    <row r="137" spans="1:65" s="12" customFormat="1" ht="22.9" customHeight="1">
      <c r="B137" s="142"/>
      <c r="D137" s="143" t="s">
        <v>72</v>
      </c>
      <c r="E137" s="153" t="s">
        <v>1269</v>
      </c>
      <c r="F137" s="153" t="s">
        <v>1270</v>
      </c>
      <c r="I137" s="145"/>
      <c r="J137" s="154">
        <f>BK137</f>
        <v>0</v>
      </c>
      <c r="L137" s="142"/>
      <c r="M137" s="147"/>
      <c r="N137" s="148"/>
      <c r="O137" s="148"/>
      <c r="P137" s="149">
        <f>SUM(P138:P143)</f>
        <v>0</v>
      </c>
      <c r="Q137" s="148"/>
      <c r="R137" s="149">
        <f>SUM(R138:R143)</f>
        <v>1.728E-2</v>
      </c>
      <c r="S137" s="148"/>
      <c r="T137" s="150">
        <f>SUM(T138:T143)</f>
        <v>0</v>
      </c>
      <c r="AR137" s="143" t="s">
        <v>86</v>
      </c>
      <c r="AT137" s="151" t="s">
        <v>72</v>
      </c>
      <c r="AU137" s="151" t="s">
        <v>80</v>
      </c>
      <c r="AY137" s="143" t="s">
        <v>189</v>
      </c>
      <c r="BK137" s="152">
        <f>SUM(BK138:BK143)</f>
        <v>0</v>
      </c>
    </row>
    <row r="138" spans="1:65" s="2" customFormat="1" ht="16.5" customHeight="1">
      <c r="A138" s="32"/>
      <c r="B138" s="155"/>
      <c r="C138" s="156" t="s">
        <v>80</v>
      </c>
      <c r="D138" s="156" t="s">
        <v>191</v>
      </c>
      <c r="E138" s="157" t="s">
        <v>2663</v>
      </c>
      <c r="F138" s="158" t="s">
        <v>2664</v>
      </c>
      <c r="G138" s="159" t="s">
        <v>238</v>
      </c>
      <c r="H138" s="160">
        <v>26</v>
      </c>
      <c r="I138" s="161"/>
      <c r="J138" s="162">
        <f t="shared" ref="J138:J143" si="0">ROUND(I138*H138,2)</f>
        <v>0</v>
      </c>
      <c r="K138" s="163"/>
      <c r="L138" s="33"/>
      <c r="M138" s="164" t="s">
        <v>1</v>
      </c>
      <c r="N138" s="165" t="s">
        <v>39</v>
      </c>
      <c r="O138" s="61"/>
      <c r="P138" s="166">
        <f t="shared" ref="P138:P143" si="1">O138*H138</f>
        <v>0</v>
      </c>
      <c r="Q138" s="166">
        <v>0</v>
      </c>
      <c r="R138" s="166">
        <f t="shared" ref="R138:R143" si="2">Q138*H138</f>
        <v>0</v>
      </c>
      <c r="S138" s="166">
        <v>0</v>
      </c>
      <c r="T138" s="167">
        <f t="shared" ref="T138:T143" si="3">S138*H138</f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68" t="s">
        <v>214</v>
      </c>
      <c r="AT138" s="168" t="s">
        <v>191</v>
      </c>
      <c r="AU138" s="168" t="s">
        <v>86</v>
      </c>
      <c r="AY138" s="17" t="s">
        <v>189</v>
      </c>
      <c r="BE138" s="169">
        <f t="shared" ref="BE138:BE143" si="4">IF(N138="základná",J138,0)</f>
        <v>0</v>
      </c>
      <c r="BF138" s="169">
        <f t="shared" ref="BF138:BF143" si="5">IF(N138="znížená",J138,0)</f>
        <v>0</v>
      </c>
      <c r="BG138" s="169">
        <f t="shared" ref="BG138:BG143" si="6">IF(N138="zákl. prenesená",J138,0)</f>
        <v>0</v>
      </c>
      <c r="BH138" s="169">
        <f t="shared" ref="BH138:BH143" si="7">IF(N138="zníž. prenesená",J138,0)</f>
        <v>0</v>
      </c>
      <c r="BI138" s="169">
        <f t="shared" ref="BI138:BI143" si="8">IF(N138="nulová",J138,0)</f>
        <v>0</v>
      </c>
      <c r="BJ138" s="17" t="s">
        <v>86</v>
      </c>
      <c r="BK138" s="169">
        <f t="shared" ref="BK138:BK143" si="9">ROUND(I138*H138,2)</f>
        <v>0</v>
      </c>
      <c r="BL138" s="17" t="s">
        <v>214</v>
      </c>
      <c r="BM138" s="168" t="s">
        <v>86</v>
      </c>
    </row>
    <row r="139" spans="1:65" s="2" customFormat="1" ht="37.9" customHeight="1">
      <c r="A139" s="32"/>
      <c r="B139" s="155"/>
      <c r="C139" s="156" t="s">
        <v>86</v>
      </c>
      <c r="D139" s="156" t="s">
        <v>191</v>
      </c>
      <c r="E139" s="157" t="s">
        <v>2665</v>
      </c>
      <c r="F139" s="158" t="s">
        <v>2666</v>
      </c>
      <c r="G139" s="159" t="s">
        <v>243</v>
      </c>
      <c r="H139" s="160">
        <v>24</v>
      </c>
      <c r="I139" s="161"/>
      <c r="J139" s="162">
        <f t="shared" si="0"/>
        <v>0</v>
      </c>
      <c r="K139" s="163"/>
      <c r="L139" s="33"/>
      <c r="M139" s="164" t="s">
        <v>1</v>
      </c>
      <c r="N139" s="165" t="s">
        <v>39</v>
      </c>
      <c r="O139" s="61"/>
      <c r="P139" s="166">
        <f t="shared" si="1"/>
        <v>0</v>
      </c>
      <c r="Q139" s="166">
        <v>0</v>
      </c>
      <c r="R139" s="166">
        <f t="shared" si="2"/>
        <v>0</v>
      </c>
      <c r="S139" s="166">
        <v>0</v>
      </c>
      <c r="T139" s="167">
        <f t="shared" si="3"/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68" t="s">
        <v>214</v>
      </c>
      <c r="AT139" s="168" t="s">
        <v>191</v>
      </c>
      <c r="AU139" s="168" t="s">
        <v>86</v>
      </c>
      <c r="AY139" s="17" t="s">
        <v>189</v>
      </c>
      <c r="BE139" s="169">
        <f t="shared" si="4"/>
        <v>0</v>
      </c>
      <c r="BF139" s="169">
        <f t="shared" si="5"/>
        <v>0</v>
      </c>
      <c r="BG139" s="169">
        <f t="shared" si="6"/>
        <v>0</v>
      </c>
      <c r="BH139" s="169">
        <f t="shared" si="7"/>
        <v>0</v>
      </c>
      <c r="BI139" s="169">
        <f t="shared" si="8"/>
        <v>0</v>
      </c>
      <c r="BJ139" s="17" t="s">
        <v>86</v>
      </c>
      <c r="BK139" s="169">
        <f t="shared" si="9"/>
        <v>0</v>
      </c>
      <c r="BL139" s="17" t="s">
        <v>214</v>
      </c>
      <c r="BM139" s="168" t="s">
        <v>130</v>
      </c>
    </row>
    <row r="140" spans="1:65" s="2" customFormat="1" ht="37.9" customHeight="1">
      <c r="A140" s="32"/>
      <c r="B140" s="155"/>
      <c r="C140" s="170" t="s">
        <v>296</v>
      </c>
      <c r="D140" s="170" t="s">
        <v>226</v>
      </c>
      <c r="E140" s="171" t="s">
        <v>2667</v>
      </c>
      <c r="F140" s="172" t="s">
        <v>2668</v>
      </c>
      <c r="G140" s="173" t="s">
        <v>243</v>
      </c>
      <c r="H140" s="174">
        <v>12</v>
      </c>
      <c r="I140" s="175"/>
      <c r="J140" s="176">
        <f t="shared" si="0"/>
        <v>0</v>
      </c>
      <c r="K140" s="177"/>
      <c r="L140" s="178"/>
      <c r="M140" s="179" t="s">
        <v>1</v>
      </c>
      <c r="N140" s="180" t="s">
        <v>39</v>
      </c>
      <c r="O140" s="61"/>
      <c r="P140" s="166">
        <f t="shared" si="1"/>
        <v>0</v>
      </c>
      <c r="Q140" s="166">
        <v>2.5000000000000001E-4</v>
      </c>
      <c r="R140" s="166">
        <f t="shared" si="2"/>
        <v>3.0000000000000001E-3</v>
      </c>
      <c r="S140" s="166">
        <v>0</v>
      </c>
      <c r="T140" s="167">
        <f t="shared" si="3"/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68" t="s">
        <v>247</v>
      </c>
      <c r="AT140" s="168" t="s">
        <v>226</v>
      </c>
      <c r="AU140" s="168" t="s">
        <v>86</v>
      </c>
      <c r="AY140" s="17" t="s">
        <v>189</v>
      </c>
      <c r="BE140" s="169">
        <f t="shared" si="4"/>
        <v>0</v>
      </c>
      <c r="BF140" s="169">
        <f t="shared" si="5"/>
        <v>0</v>
      </c>
      <c r="BG140" s="169">
        <f t="shared" si="6"/>
        <v>0</v>
      </c>
      <c r="BH140" s="169">
        <f t="shared" si="7"/>
        <v>0</v>
      </c>
      <c r="BI140" s="169">
        <f t="shared" si="8"/>
        <v>0</v>
      </c>
      <c r="BJ140" s="17" t="s">
        <v>86</v>
      </c>
      <c r="BK140" s="169">
        <f t="shared" si="9"/>
        <v>0</v>
      </c>
      <c r="BL140" s="17" t="s">
        <v>214</v>
      </c>
      <c r="BM140" s="168" t="s">
        <v>136</v>
      </c>
    </row>
    <row r="141" spans="1:65" s="2" customFormat="1" ht="37.9" customHeight="1">
      <c r="A141" s="32"/>
      <c r="B141" s="155"/>
      <c r="C141" s="170" t="s">
        <v>412</v>
      </c>
      <c r="D141" s="170" t="s">
        <v>226</v>
      </c>
      <c r="E141" s="171" t="s">
        <v>2669</v>
      </c>
      <c r="F141" s="172" t="s">
        <v>2670</v>
      </c>
      <c r="G141" s="173" t="s">
        <v>243</v>
      </c>
      <c r="H141" s="174">
        <v>12</v>
      </c>
      <c r="I141" s="175"/>
      <c r="J141" s="176">
        <f t="shared" si="0"/>
        <v>0</v>
      </c>
      <c r="K141" s="177"/>
      <c r="L141" s="178"/>
      <c r="M141" s="179" t="s">
        <v>1</v>
      </c>
      <c r="N141" s="180" t="s">
        <v>39</v>
      </c>
      <c r="O141" s="61"/>
      <c r="P141" s="166">
        <f t="shared" si="1"/>
        <v>0</v>
      </c>
      <c r="Q141" s="166">
        <v>1.1900000000000001E-3</v>
      </c>
      <c r="R141" s="166">
        <f t="shared" si="2"/>
        <v>1.4280000000000001E-2</v>
      </c>
      <c r="S141" s="166">
        <v>0</v>
      </c>
      <c r="T141" s="167">
        <f t="shared" si="3"/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68" t="s">
        <v>247</v>
      </c>
      <c r="AT141" s="168" t="s">
        <v>226</v>
      </c>
      <c r="AU141" s="168" t="s">
        <v>86</v>
      </c>
      <c r="AY141" s="17" t="s">
        <v>189</v>
      </c>
      <c r="BE141" s="169">
        <f t="shared" si="4"/>
        <v>0</v>
      </c>
      <c r="BF141" s="169">
        <f t="shared" si="5"/>
        <v>0</v>
      </c>
      <c r="BG141" s="169">
        <f t="shared" si="6"/>
        <v>0</v>
      </c>
      <c r="BH141" s="169">
        <f t="shared" si="7"/>
        <v>0</v>
      </c>
      <c r="BI141" s="169">
        <f t="shared" si="8"/>
        <v>0</v>
      </c>
      <c r="BJ141" s="17" t="s">
        <v>86</v>
      </c>
      <c r="BK141" s="169">
        <f t="shared" si="9"/>
        <v>0</v>
      </c>
      <c r="BL141" s="17" t="s">
        <v>214</v>
      </c>
      <c r="BM141" s="168" t="s">
        <v>201</v>
      </c>
    </row>
    <row r="142" spans="1:65" s="2" customFormat="1" ht="24.2" customHeight="1">
      <c r="A142" s="32"/>
      <c r="B142" s="155"/>
      <c r="C142" s="156" t="s">
        <v>133</v>
      </c>
      <c r="D142" s="156" t="s">
        <v>191</v>
      </c>
      <c r="E142" s="157" t="s">
        <v>2203</v>
      </c>
      <c r="F142" s="158" t="s">
        <v>1855</v>
      </c>
      <c r="G142" s="159" t="s">
        <v>511</v>
      </c>
      <c r="H142" s="186"/>
      <c r="I142" s="161"/>
      <c r="J142" s="162">
        <f t="shared" si="0"/>
        <v>0</v>
      </c>
      <c r="K142" s="163"/>
      <c r="L142" s="33"/>
      <c r="M142" s="164" t="s">
        <v>1</v>
      </c>
      <c r="N142" s="165" t="s">
        <v>39</v>
      </c>
      <c r="O142" s="61"/>
      <c r="P142" s="166">
        <f t="shared" si="1"/>
        <v>0</v>
      </c>
      <c r="Q142" s="166">
        <v>0</v>
      </c>
      <c r="R142" s="166">
        <f t="shared" si="2"/>
        <v>0</v>
      </c>
      <c r="S142" s="166">
        <v>0</v>
      </c>
      <c r="T142" s="167">
        <f t="shared" si="3"/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68" t="s">
        <v>214</v>
      </c>
      <c r="AT142" s="168" t="s">
        <v>191</v>
      </c>
      <c r="AU142" s="168" t="s">
        <v>86</v>
      </c>
      <c r="AY142" s="17" t="s">
        <v>189</v>
      </c>
      <c r="BE142" s="169">
        <f t="shared" si="4"/>
        <v>0</v>
      </c>
      <c r="BF142" s="169">
        <f t="shared" si="5"/>
        <v>0</v>
      </c>
      <c r="BG142" s="169">
        <f t="shared" si="6"/>
        <v>0</v>
      </c>
      <c r="BH142" s="169">
        <f t="shared" si="7"/>
        <v>0</v>
      </c>
      <c r="BI142" s="169">
        <f t="shared" si="8"/>
        <v>0</v>
      </c>
      <c r="BJ142" s="17" t="s">
        <v>86</v>
      </c>
      <c r="BK142" s="169">
        <f t="shared" si="9"/>
        <v>0</v>
      </c>
      <c r="BL142" s="17" t="s">
        <v>214</v>
      </c>
      <c r="BM142" s="168" t="s">
        <v>204</v>
      </c>
    </row>
    <row r="143" spans="1:65" s="2" customFormat="1" ht="24.2" customHeight="1">
      <c r="A143" s="32"/>
      <c r="B143" s="155"/>
      <c r="C143" s="156" t="s">
        <v>136</v>
      </c>
      <c r="D143" s="156" t="s">
        <v>191</v>
      </c>
      <c r="E143" s="157" t="s">
        <v>2528</v>
      </c>
      <c r="F143" s="158" t="s">
        <v>2529</v>
      </c>
      <c r="G143" s="159" t="s">
        <v>511</v>
      </c>
      <c r="H143" s="186"/>
      <c r="I143" s="161"/>
      <c r="J143" s="162">
        <f t="shared" si="0"/>
        <v>0</v>
      </c>
      <c r="K143" s="163"/>
      <c r="L143" s="33"/>
      <c r="M143" s="164" t="s">
        <v>1</v>
      </c>
      <c r="N143" s="165" t="s">
        <v>39</v>
      </c>
      <c r="O143" s="61"/>
      <c r="P143" s="166">
        <f t="shared" si="1"/>
        <v>0</v>
      </c>
      <c r="Q143" s="166">
        <v>0</v>
      </c>
      <c r="R143" s="166">
        <f t="shared" si="2"/>
        <v>0</v>
      </c>
      <c r="S143" s="166">
        <v>0</v>
      </c>
      <c r="T143" s="167">
        <f t="shared" si="3"/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68" t="s">
        <v>214</v>
      </c>
      <c r="AT143" s="168" t="s">
        <v>191</v>
      </c>
      <c r="AU143" s="168" t="s">
        <v>86</v>
      </c>
      <c r="AY143" s="17" t="s">
        <v>189</v>
      </c>
      <c r="BE143" s="169">
        <f t="shared" si="4"/>
        <v>0</v>
      </c>
      <c r="BF143" s="169">
        <f t="shared" si="5"/>
        <v>0</v>
      </c>
      <c r="BG143" s="169">
        <f t="shared" si="6"/>
        <v>0</v>
      </c>
      <c r="BH143" s="169">
        <f t="shared" si="7"/>
        <v>0</v>
      </c>
      <c r="BI143" s="169">
        <f t="shared" si="8"/>
        <v>0</v>
      </c>
      <c r="BJ143" s="17" t="s">
        <v>86</v>
      </c>
      <c r="BK143" s="169">
        <f t="shared" si="9"/>
        <v>0</v>
      </c>
      <c r="BL143" s="17" t="s">
        <v>214</v>
      </c>
      <c r="BM143" s="168" t="s">
        <v>207</v>
      </c>
    </row>
    <row r="144" spans="1:65" s="12" customFormat="1" ht="22.9" customHeight="1">
      <c r="B144" s="142"/>
      <c r="D144" s="143" t="s">
        <v>72</v>
      </c>
      <c r="E144" s="153" t="s">
        <v>2043</v>
      </c>
      <c r="F144" s="153" t="s">
        <v>2044</v>
      </c>
      <c r="I144" s="145"/>
      <c r="J144" s="154">
        <f>BK144</f>
        <v>0</v>
      </c>
      <c r="L144" s="142"/>
      <c r="M144" s="147"/>
      <c r="N144" s="148"/>
      <c r="O144" s="148"/>
      <c r="P144" s="149">
        <f>P145</f>
        <v>0</v>
      </c>
      <c r="Q144" s="148"/>
      <c r="R144" s="149">
        <f>R145</f>
        <v>0</v>
      </c>
      <c r="S144" s="148"/>
      <c r="T144" s="150">
        <f>T145</f>
        <v>0</v>
      </c>
      <c r="AR144" s="143" t="s">
        <v>86</v>
      </c>
      <c r="AT144" s="151" t="s">
        <v>72</v>
      </c>
      <c r="AU144" s="151" t="s">
        <v>80</v>
      </c>
      <c r="AY144" s="143" t="s">
        <v>189</v>
      </c>
      <c r="BK144" s="152">
        <f>BK145</f>
        <v>0</v>
      </c>
    </row>
    <row r="145" spans="1:65" s="2" customFormat="1" ht="24.2" customHeight="1">
      <c r="A145" s="32"/>
      <c r="B145" s="155"/>
      <c r="C145" s="156" t="s">
        <v>208</v>
      </c>
      <c r="D145" s="156" t="s">
        <v>191</v>
      </c>
      <c r="E145" s="157" t="s">
        <v>2671</v>
      </c>
      <c r="F145" s="158" t="s">
        <v>2672</v>
      </c>
      <c r="G145" s="159" t="s">
        <v>568</v>
      </c>
      <c r="H145" s="160">
        <v>1</v>
      </c>
      <c r="I145" s="161"/>
      <c r="J145" s="162">
        <f>ROUND(I145*H145,2)</f>
        <v>0</v>
      </c>
      <c r="K145" s="163"/>
      <c r="L145" s="33"/>
      <c r="M145" s="164" t="s">
        <v>1</v>
      </c>
      <c r="N145" s="165" t="s">
        <v>39</v>
      </c>
      <c r="O145" s="61"/>
      <c r="P145" s="166">
        <f>O145*H145</f>
        <v>0</v>
      </c>
      <c r="Q145" s="166">
        <v>0</v>
      </c>
      <c r="R145" s="166">
        <f>Q145*H145</f>
        <v>0</v>
      </c>
      <c r="S145" s="166">
        <v>0</v>
      </c>
      <c r="T145" s="167">
        <f>S145*H145</f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68" t="s">
        <v>214</v>
      </c>
      <c r="AT145" s="168" t="s">
        <v>191</v>
      </c>
      <c r="AU145" s="168" t="s">
        <v>86</v>
      </c>
      <c r="AY145" s="17" t="s">
        <v>189</v>
      </c>
      <c r="BE145" s="169">
        <f>IF(N145="základná",J145,0)</f>
        <v>0</v>
      </c>
      <c r="BF145" s="169">
        <f>IF(N145="znížená",J145,0)</f>
        <v>0</v>
      </c>
      <c r="BG145" s="169">
        <f>IF(N145="zákl. prenesená",J145,0)</f>
        <v>0</v>
      </c>
      <c r="BH145" s="169">
        <f>IF(N145="zníž. prenesená",J145,0)</f>
        <v>0</v>
      </c>
      <c r="BI145" s="169">
        <f>IF(N145="nulová",J145,0)</f>
        <v>0</v>
      </c>
      <c r="BJ145" s="17" t="s">
        <v>86</v>
      </c>
      <c r="BK145" s="169">
        <f>ROUND(I145*H145,2)</f>
        <v>0</v>
      </c>
      <c r="BL145" s="17" t="s">
        <v>214</v>
      </c>
      <c r="BM145" s="168" t="s">
        <v>211</v>
      </c>
    </row>
    <row r="146" spans="1:65" s="12" customFormat="1" ht="22.9" customHeight="1">
      <c r="B146" s="142"/>
      <c r="D146" s="143" t="s">
        <v>72</v>
      </c>
      <c r="E146" s="153" t="s">
        <v>379</v>
      </c>
      <c r="F146" s="153" t="s">
        <v>380</v>
      </c>
      <c r="I146" s="145"/>
      <c r="J146" s="154">
        <f>BK146</f>
        <v>0</v>
      </c>
      <c r="L146" s="142"/>
      <c r="M146" s="147"/>
      <c r="N146" s="148"/>
      <c r="O146" s="148"/>
      <c r="P146" s="149">
        <f>P147</f>
        <v>0</v>
      </c>
      <c r="Q146" s="148"/>
      <c r="R146" s="149">
        <f>R147</f>
        <v>0</v>
      </c>
      <c r="S146" s="148"/>
      <c r="T146" s="150">
        <f>T147</f>
        <v>0</v>
      </c>
      <c r="AR146" s="143" t="s">
        <v>86</v>
      </c>
      <c r="AT146" s="151" t="s">
        <v>72</v>
      </c>
      <c r="AU146" s="151" t="s">
        <v>80</v>
      </c>
      <c r="AY146" s="143" t="s">
        <v>189</v>
      </c>
      <c r="BK146" s="152">
        <f>BK147</f>
        <v>0</v>
      </c>
    </row>
    <row r="147" spans="1:65" s="2" customFormat="1" ht="24.2" customHeight="1">
      <c r="A147" s="32"/>
      <c r="B147" s="155"/>
      <c r="C147" s="156" t="s">
        <v>201</v>
      </c>
      <c r="D147" s="156" t="s">
        <v>191</v>
      </c>
      <c r="E147" s="157" t="s">
        <v>2673</v>
      </c>
      <c r="F147" s="158" t="s">
        <v>2674</v>
      </c>
      <c r="G147" s="159" t="s">
        <v>568</v>
      </c>
      <c r="H147" s="160">
        <v>1</v>
      </c>
      <c r="I147" s="161"/>
      <c r="J147" s="162">
        <f>ROUND(I147*H147,2)</f>
        <v>0</v>
      </c>
      <c r="K147" s="163"/>
      <c r="L147" s="33"/>
      <c r="M147" s="164" t="s">
        <v>1</v>
      </c>
      <c r="N147" s="165" t="s">
        <v>39</v>
      </c>
      <c r="O147" s="61"/>
      <c r="P147" s="166">
        <f>O147*H147</f>
        <v>0</v>
      </c>
      <c r="Q147" s="166">
        <v>0</v>
      </c>
      <c r="R147" s="166">
        <f>Q147*H147</f>
        <v>0</v>
      </c>
      <c r="S147" s="166">
        <v>0</v>
      </c>
      <c r="T147" s="167">
        <f>S147*H147</f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68" t="s">
        <v>214</v>
      </c>
      <c r="AT147" s="168" t="s">
        <v>191</v>
      </c>
      <c r="AU147" s="168" t="s">
        <v>86</v>
      </c>
      <c r="AY147" s="17" t="s">
        <v>189</v>
      </c>
      <c r="BE147" s="169">
        <f>IF(N147="základná",J147,0)</f>
        <v>0</v>
      </c>
      <c r="BF147" s="169">
        <f>IF(N147="znížená",J147,0)</f>
        <v>0</v>
      </c>
      <c r="BG147" s="169">
        <f>IF(N147="zákl. prenesená",J147,0)</f>
        <v>0</v>
      </c>
      <c r="BH147" s="169">
        <f>IF(N147="zníž. prenesená",J147,0)</f>
        <v>0</v>
      </c>
      <c r="BI147" s="169">
        <f>IF(N147="nulová",J147,0)</f>
        <v>0</v>
      </c>
      <c r="BJ147" s="17" t="s">
        <v>86</v>
      </c>
      <c r="BK147" s="169">
        <f>ROUND(I147*H147,2)</f>
        <v>0</v>
      </c>
      <c r="BL147" s="17" t="s">
        <v>214</v>
      </c>
      <c r="BM147" s="168" t="s">
        <v>214</v>
      </c>
    </row>
    <row r="148" spans="1:65" s="12" customFormat="1" ht="22.9" customHeight="1">
      <c r="B148" s="142"/>
      <c r="D148" s="143" t="s">
        <v>72</v>
      </c>
      <c r="E148" s="153" t="s">
        <v>2675</v>
      </c>
      <c r="F148" s="153" t="s">
        <v>2676</v>
      </c>
      <c r="I148" s="145"/>
      <c r="J148" s="154">
        <f>BK148</f>
        <v>0</v>
      </c>
      <c r="L148" s="142"/>
      <c r="M148" s="147"/>
      <c r="N148" s="148"/>
      <c r="O148" s="148"/>
      <c r="P148" s="149">
        <f>SUM(P149:P161)</f>
        <v>0</v>
      </c>
      <c r="Q148" s="148"/>
      <c r="R148" s="149">
        <f>SUM(R149:R161)</f>
        <v>6.8346599999999993E-2</v>
      </c>
      <c r="S148" s="148"/>
      <c r="T148" s="150">
        <f>SUM(T149:T161)</f>
        <v>0</v>
      </c>
      <c r="AR148" s="143" t="s">
        <v>86</v>
      </c>
      <c r="AT148" s="151" t="s">
        <v>72</v>
      </c>
      <c r="AU148" s="151" t="s">
        <v>80</v>
      </c>
      <c r="AY148" s="143" t="s">
        <v>189</v>
      </c>
      <c r="BK148" s="152">
        <f>SUM(BK149:BK161)</f>
        <v>0</v>
      </c>
    </row>
    <row r="149" spans="1:65" s="2" customFormat="1" ht="24.2" customHeight="1">
      <c r="A149" s="32"/>
      <c r="B149" s="155"/>
      <c r="C149" s="156" t="s">
        <v>444</v>
      </c>
      <c r="D149" s="156" t="s">
        <v>191</v>
      </c>
      <c r="E149" s="157" t="s">
        <v>2677</v>
      </c>
      <c r="F149" s="158" t="s">
        <v>2678</v>
      </c>
      <c r="G149" s="159" t="s">
        <v>238</v>
      </c>
      <c r="H149" s="160">
        <v>1</v>
      </c>
      <c r="I149" s="161"/>
      <c r="J149" s="162">
        <f t="shared" ref="J149:J161" si="10">ROUND(I149*H149,2)</f>
        <v>0</v>
      </c>
      <c r="K149" s="163"/>
      <c r="L149" s="33"/>
      <c r="M149" s="164" t="s">
        <v>1</v>
      </c>
      <c r="N149" s="165" t="s">
        <v>39</v>
      </c>
      <c r="O149" s="61"/>
      <c r="P149" s="166">
        <f t="shared" ref="P149:P161" si="11">O149*H149</f>
        <v>0</v>
      </c>
      <c r="Q149" s="166">
        <v>0</v>
      </c>
      <c r="R149" s="166">
        <f t="shared" ref="R149:R161" si="12">Q149*H149</f>
        <v>0</v>
      </c>
      <c r="S149" s="166">
        <v>0</v>
      </c>
      <c r="T149" s="167">
        <f t="shared" ref="T149:T161" si="13">S149*H149</f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68" t="s">
        <v>214</v>
      </c>
      <c r="AT149" s="168" t="s">
        <v>191</v>
      </c>
      <c r="AU149" s="168" t="s">
        <v>86</v>
      </c>
      <c r="AY149" s="17" t="s">
        <v>189</v>
      </c>
      <c r="BE149" s="169">
        <f t="shared" ref="BE149:BE161" si="14">IF(N149="základná",J149,0)</f>
        <v>0</v>
      </c>
      <c r="BF149" s="169">
        <f t="shared" ref="BF149:BF161" si="15">IF(N149="znížená",J149,0)</f>
        <v>0</v>
      </c>
      <c r="BG149" s="169">
        <f t="shared" ref="BG149:BG161" si="16">IF(N149="zákl. prenesená",J149,0)</f>
        <v>0</v>
      </c>
      <c r="BH149" s="169">
        <f t="shared" ref="BH149:BH161" si="17">IF(N149="zníž. prenesená",J149,0)</f>
        <v>0</v>
      </c>
      <c r="BI149" s="169">
        <f t="shared" ref="BI149:BI161" si="18">IF(N149="nulová",J149,0)</f>
        <v>0</v>
      </c>
      <c r="BJ149" s="17" t="s">
        <v>86</v>
      </c>
      <c r="BK149" s="169">
        <f t="shared" ref="BK149:BK161" si="19">ROUND(I149*H149,2)</f>
        <v>0</v>
      </c>
      <c r="BL149" s="17" t="s">
        <v>214</v>
      </c>
      <c r="BM149" s="168" t="s">
        <v>219</v>
      </c>
    </row>
    <row r="150" spans="1:65" s="2" customFormat="1" ht="44.25" customHeight="1">
      <c r="A150" s="32"/>
      <c r="B150" s="155"/>
      <c r="C150" s="170" t="s">
        <v>314</v>
      </c>
      <c r="D150" s="170" t="s">
        <v>226</v>
      </c>
      <c r="E150" s="171" t="s">
        <v>2679</v>
      </c>
      <c r="F150" s="172" t="s">
        <v>2680</v>
      </c>
      <c r="G150" s="173" t="s">
        <v>238</v>
      </c>
      <c r="H150" s="174">
        <v>1</v>
      </c>
      <c r="I150" s="175"/>
      <c r="J150" s="176">
        <f t="shared" si="10"/>
        <v>0</v>
      </c>
      <c r="K150" s="177"/>
      <c r="L150" s="178"/>
      <c r="M150" s="179" t="s">
        <v>1</v>
      </c>
      <c r="N150" s="180" t="s">
        <v>39</v>
      </c>
      <c r="O150" s="61"/>
      <c r="P150" s="166">
        <f t="shared" si="11"/>
        <v>0</v>
      </c>
      <c r="Q150" s="166">
        <v>3.6999999999999998E-2</v>
      </c>
      <c r="R150" s="166">
        <f t="shared" si="12"/>
        <v>3.6999999999999998E-2</v>
      </c>
      <c r="S150" s="166">
        <v>0</v>
      </c>
      <c r="T150" s="167">
        <f t="shared" si="13"/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68" t="s">
        <v>247</v>
      </c>
      <c r="AT150" s="168" t="s">
        <v>226</v>
      </c>
      <c r="AU150" s="168" t="s">
        <v>86</v>
      </c>
      <c r="AY150" s="17" t="s">
        <v>189</v>
      </c>
      <c r="BE150" s="169">
        <f t="shared" si="14"/>
        <v>0</v>
      </c>
      <c r="BF150" s="169">
        <f t="shared" si="15"/>
        <v>0</v>
      </c>
      <c r="BG150" s="169">
        <f t="shared" si="16"/>
        <v>0</v>
      </c>
      <c r="BH150" s="169">
        <f t="shared" si="17"/>
        <v>0</v>
      </c>
      <c r="BI150" s="169">
        <f t="shared" si="18"/>
        <v>0</v>
      </c>
      <c r="BJ150" s="17" t="s">
        <v>86</v>
      </c>
      <c r="BK150" s="169">
        <f t="shared" si="19"/>
        <v>0</v>
      </c>
      <c r="BL150" s="17" t="s">
        <v>214</v>
      </c>
      <c r="BM150" s="168" t="s">
        <v>7</v>
      </c>
    </row>
    <row r="151" spans="1:65" s="2" customFormat="1" ht="44.25" customHeight="1">
      <c r="A151" s="32"/>
      <c r="B151" s="155"/>
      <c r="C151" s="170" t="s">
        <v>451</v>
      </c>
      <c r="D151" s="170" t="s">
        <v>226</v>
      </c>
      <c r="E151" s="171" t="s">
        <v>2681</v>
      </c>
      <c r="F151" s="172" t="s">
        <v>2682</v>
      </c>
      <c r="G151" s="173" t="s">
        <v>1967</v>
      </c>
      <c r="H151" s="174">
        <v>1</v>
      </c>
      <c r="I151" s="175"/>
      <c r="J151" s="176">
        <f t="shared" si="10"/>
        <v>0</v>
      </c>
      <c r="K151" s="177"/>
      <c r="L151" s="178"/>
      <c r="M151" s="179" t="s">
        <v>1</v>
      </c>
      <c r="N151" s="180" t="s">
        <v>39</v>
      </c>
      <c r="O151" s="61"/>
      <c r="P151" s="166">
        <f t="shared" si="11"/>
        <v>0</v>
      </c>
      <c r="Q151" s="166">
        <v>6.8999999999999997E-4</v>
      </c>
      <c r="R151" s="166">
        <f t="shared" si="12"/>
        <v>6.8999999999999997E-4</v>
      </c>
      <c r="S151" s="166">
        <v>0</v>
      </c>
      <c r="T151" s="167">
        <f t="shared" si="13"/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68" t="s">
        <v>247</v>
      </c>
      <c r="AT151" s="168" t="s">
        <v>226</v>
      </c>
      <c r="AU151" s="168" t="s">
        <v>86</v>
      </c>
      <c r="AY151" s="17" t="s">
        <v>189</v>
      </c>
      <c r="BE151" s="169">
        <f t="shared" si="14"/>
        <v>0</v>
      </c>
      <c r="BF151" s="169">
        <f t="shared" si="15"/>
        <v>0</v>
      </c>
      <c r="BG151" s="169">
        <f t="shared" si="16"/>
        <v>0</v>
      </c>
      <c r="BH151" s="169">
        <f t="shared" si="17"/>
        <v>0</v>
      </c>
      <c r="BI151" s="169">
        <f t="shared" si="18"/>
        <v>0</v>
      </c>
      <c r="BJ151" s="17" t="s">
        <v>86</v>
      </c>
      <c r="BK151" s="169">
        <f t="shared" si="19"/>
        <v>0</v>
      </c>
      <c r="BL151" s="17" t="s">
        <v>214</v>
      </c>
      <c r="BM151" s="168" t="s">
        <v>225</v>
      </c>
    </row>
    <row r="152" spans="1:65" s="2" customFormat="1" ht="24.2" customHeight="1">
      <c r="A152" s="32"/>
      <c r="B152" s="155"/>
      <c r="C152" s="156" t="s">
        <v>460</v>
      </c>
      <c r="D152" s="156" t="s">
        <v>191</v>
      </c>
      <c r="E152" s="157" t="s">
        <v>2683</v>
      </c>
      <c r="F152" s="158" t="s">
        <v>2684</v>
      </c>
      <c r="G152" s="159" t="s">
        <v>238</v>
      </c>
      <c r="H152" s="160">
        <v>1</v>
      </c>
      <c r="I152" s="161"/>
      <c r="J152" s="162">
        <f t="shared" si="10"/>
        <v>0</v>
      </c>
      <c r="K152" s="163"/>
      <c r="L152" s="33"/>
      <c r="M152" s="164" t="s">
        <v>1</v>
      </c>
      <c r="N152" s="165" t="s">
        <v>39</v>
      </c>
      <c r="O152" s="61"/>
      <c r="P152" s="166">
        <f t="shared" si="11"/>
        <v>0</v>
      </c>
      <c r="Q152" s="166">
        <v>2.7506000000000002E-3</v>
      </c>
      <c r="R152" s="166">
        <f t="shared" si="12"/>
        <v>2.7506000000000002E-3</v>
      </c>
      <c r="S152" s="166">
        <v>0</v>
      </c>
      <c r="T152" s="167">
        <f t="shared" si="13"/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68" t="s">
        <v>214</v>
      </c>
      <c r="AT152" s="168" t="s">
        <v>191</v>
      </c>
      <c r="AU152" s="168" t="s">
        <v>86</v>
      </c>
      <c r="AY152" s="17" t="s">
        <v>189</v>
      </c>
      <c r="BE152" s="169">
        <f t="shared" si="14"/>
        <v>0</v>
      </c>
      <c r="BF152" s="169">
        <f t="shared" si="15"/>
        <v>0</v>
      </c>
      <c r="BG152" s="169">
        <f t="shared" si="16"/>
        <v>0</v>
      </c>
      <c r="BH152" s="169">
        <f t="shared" si="17"/>
        <v>0</v>
      </c>
      <c r="BI152" s="169">
        <f t="shared" si="18"/>
        <v>0</v>
      </c>
      <c r="BJ152" s="17" t="s">
        <v>86</v>
      </c>
      <c r="BK152" s="169">
        <f t="shared" si="19"/>
        <v>0</v>
      </c>
      <c r="BL152" s="17" t="s">
        <v>214</v>
      </c>
      <c r="BM152" s="168" t="s">
        <v>229</v>
      </c>
    </row>
    <row r="153" spans="1:65" s="2" customFormat="1" ht="44.25" customHeight="1">
      <c r="A153" s="32"/>
      <c r="B153" s="155"/>
      <c r="C153" s="170" t="s">
        <v>1441</v>
      </c>
      <c r="D153" s="170" t="s">
        <v>226</v>
      </c>
      <c r="E153" s="171" t="s">
        <v>2685</v>
      </c>
      <c r="F153" s="172" t="s">
        <v>2686</v>
      </c>
      <c r="G153" s="173" t="s">
        <v>2687</v>
      </c>
      <c r="H153" s="174">
        <v>1</v>
      </c>
      <c r="I153" s="175"/>
      <c r="J153" s="176">
        <f t="shared" si="10"/>
        <v>0</v>
      </c>
      <c r="K153" s="177"/>
      <c r="L153" s="178"/>
      <c r="M153" s="179" t="s">
        <v>1</v>
      </c>
      <c r="N153" s="180" t="s">
        <v>39</v>
      </c>
      <c r="O153" s="61"/>
      <c r="P153" s="166">
        <f t="shared" si="11"/>
        <v>0</v>
      </c>
      <c r="Q153" s="166">
        <v>2.5000000000000001E-2</v>
      </c>
      <c r="R153" s="166">
        <f t="shared" si="12"/>
        <v>2.5000000000000001E-2</v>
      </c>
      <c r="S153" s="166">
        <v>0</v>
      </c>
      <c r="T153" s="167">
        <f t="shared" si="13"/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68" t="s">
        <v>247</v>
      </c>
      <c r="AT153" s="168" t="s">
        <v>226</v>
      </c>
      <c r="AU153" s="168" t="s">
        <v>86</v>
      </c>
      <c r="AY153" s="17" t="s">
        <v>189</v>
      </c>
      <c r="BE153" s="169">
        <f t="shared" si="14"/>
        <v>0</v>
      </c>
      <c r="BF153" s="169">
        <f t="shared" si="15"/>
        <v>0</v>
      </c>
      <c r="BG153" s="169">
        <f t="shared" si="16"/>
        <v>0</v>
      </c>
      <c r="BH153" s="169">
        <f t="shared" si="17"/>
        <v>0</v>
      </c>
      <c r="BI153" s="169">
        <f t="shared" si="18"/>
        <v>0</v>
      </c>
      <c r="BJ153" s="17" t="s">
        <v>86</v>
      </c>
      <c r="BK153" s="169">
        <f t="shared" si="19"/>
        <v>0</v>
      </c>
      <c r="BL153" s="17" t="s">
        <v>214</v>
      </c>
      <c r="BM153" s="168" t="s">
        <v>234</v>
      </c>
    </row>
    <row r="154" spans="1:65" s="2" customFormat="1" ht="24.2" customHeight="1">
      <c r="A154" s="32"/>
      <c r="B154" s="155"/>
      <c r="C154" s="170" t="s">
        <v>324</v>
      </c>
      <c r="D154" s="170" t="s">
        <v>226</v>
      </c>
      <c r="E154" s="171" t="s">
        <v>2688</v>
      </c>
      <c r="F154" s="172" t="s">
        <v>2689</v>
      </c>
      <c r="G154" s="173" t="s">
        <v>238</v>
      </c>
      <c r="H154" s="174">
        <v>1</v>
      </c>
      <c r="I154" s="175"/>
      <c r="J154" s="176">
        <f t="shared" si="10"/>
        <v>0</v>
      </c>
      <c r="K154" s="177"/>
      <c r="L154" s="178"/>
      <c r="M154" s="179" t="s">
        <v>1</v>
      </c>
      <c r="N154" s="180" t="s">
        <v>39</v>
      </c>
      <c r="O154" s="61"/>
      <c r="P154" s="166">
        <f t="shared" si="11"/>
        <v>0</v>
      </c>
      <c r="Q154" s="166">
        <v>2.7000000000000001E-3</v>
      </c>
      <c r="R154" s="166">
        <f t="shared" si="12"/>
        <v>2.7000000000000001E-3</v>
      </c>
      <c r="S154" s="166">
        <v>0</v>
      </c>
      <c r="T154" s="167">
        <f t="shared" si="13"/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68" t="s">
        <v>247</v>
      </c>
      <c r="AT154" s="168" t="s">
        <v>226</v>
      </c>
      <c r="AU154" s="168" t="s">
        <v>86</v>
      </c>
      <c r="AY154" s="17" t="s">
        <v>189</v>
      </c>
      <c r="BE154" s="169">
        <f t="shared" si="14"/>
        <v>0</v>
      </c>
      <c r="BF154" s="169">
        <f t="shared" si="15"/>
        <v>0</v>
      </c>
      <c r="BG154" s="169">
        <f t="shared" si="16"/>
        <v>0</v>
      </c>
      <c r="BH154" s="169">
        <f t="shared" si="17"/>
        <v>0</v>
      </c>
      <c r="BI154" s="169">
        <f t="shared" si="18"/>
        <v>0</v>
      </c>
      <c r="BJ154" s="17" t="s">
        <v>86</v>
      </c>
      <c r="BK154" s="169">
        <f t="shared" si="19"/>
        <v>0</v>
      </c>
      <c r="BL154" s="17" t="s">
        <v>214</v>
      </c>
      <c r="BM154" s="168" t="s">
        <v>239</v>
      </c>
    </row>
    <row r="155" spans="1:65" s="2" customFormat="1" ht="37.9" customHeight="1">
      <c r="A155" s="32"/>
      <c r="B155" s="155"/>
      <c r="C155" s="170" t="s">
        <v>2324</v>
      </c>
      <c r="D155" s="170" t="s">
        <v>226</v>
      </c>
      <c r="E155" s="171" t="s">
        <v>2690</v>
      </c>
      <c r="F155" s="172" t="s">
        <v>2691</v>
      </c>
      <c r="G155" s="173" t="s">
        <v>238</v>
      </c>
      <c r="H155" s="174">
        <v>1</v>
      </c>
      <c r="I155" s="175"/>
      <c r="J155" s="176">
        <f t="shared" si="10"/>
        <v>0</v>
      </c>
      <c r="K155" s="177"/>
      <c r="L155" s="178"/>
      <c r="M155" s="179" t="s">
        <v>1</v>
      </c>
      <c r="N155" s="180" t="s">
        <v>39</v>
      </c>
      <c r="O155" s="61"/>
      <c r="P155" s="166">
        <f t="shared" si="11"/>
        <v>0</v>
      </c>
      <c r="Q155" s="166">
        <v>0</v>
      </c>
      <c r="R155" s="166">
        <f t="shared" si="12"/>
        <v>0</v>
      </c>
      <c r="S155" s="166">
        <v>0</v>
      </c>
      <c r="T155" s="167">
        <f t="shared" si="13"/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68" t="s">
        <v>247</v>
      </c>
      <c r="AT155" s="168" t="s">
        <v>226</v>
      </c>
      <c r="AU155" s="168" t="s">
        <v>86</v>
      </c>
      <c r="AY155" s="17" t="s">
        <v>189</v>
      </c>
      <c r="BE155" s="169">
        <f t="shared" si="14"/>
        <v>0</v>
      </c>
      <c r="BF155" s="169">
        <f t="shared" si="15"/>
        <v>0</v>
      </c>
      <c r="BG155" s="169">
        <f t="shared" si="16"/>
        <v>0</v>
      </c>
      <c r="BH155" s="169">
        <f t="shared" si="17"/>
        <v>0</v>
      </c>
      <c r="BI155" s="169">
        <f t="shared" si="18"/>
        <v>0</v>
      </c>
      <c r="BJ155" s="17" t="s">
        <v>86</v>
      </c>
      <c r="BK155" s="169">
        <f t="shared" si="19"/>
        <v>0</v>
      </c>
      <c r="BL155" s="17" t="s">
        <v>214</v>
      </c>
      <c r="BM155" s="168" t="s">
        <v>244</v>
      </c>
    </row>
    <row r="156" spans="1:65" s="2" customFormat="1" ht="24.2" customHeight="1">
      <c r="A156" s="32"/>
      <c r="B156" s="155"/>
      <c r="C156" s="170" t="s">
        <v>328</v>
      </c>
      <c r="D156" s="170" t="s">
        <v>226</v>
      </c>
      <c r="E156" s="171" t="s">
        <v>2692</v>
      </c>
      <c r="F156" s="172" t="s">
        <v>2693</v>
      </c>
      <c r="G156" s="173" t="s">
        <v>238</v>
      </c>
      <c r="H156" s="174">
        <v>1</v>
      </c>
      <c r="I156" s="175"/>
      <c r="J156" s="176">
        <f t="shared" si="10"/>
        <v>0</v>
      </c>
      <c r="K156" s="177"/>
      <c r="L156" s="178"/>
      <c r="M156" s="179" t="s">
        <v>1</v>
      </c>
      <c r="N156" s="180" t="s">
        <v>39</v>
      </c>
      <c r="O156" s="61"/>
      <c r="P156" s="166">
        <f t="shared" si="11"/>
        <v>0</v>
      </c>
      <c r="Q156" s="166">
        <v>1.8000000000000001E-4</v>
      </c>
      <c r="R156" s="166">
        <f t="shared" si="12"/>
        <v>1.8000000000000001E-4</v>
      </c>
      <c r="S156" s="166">
        <v>0</v>
      </c>
      <c r="T156" s="167">
        <f t="shared" si="13"/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68" t="s">
        <v>247</v>
      </c>
      <c r="AT156" s="168" t="s">
        <v>226</v>
      </c>
      <c r="AU156" s="168" t="s">
        <v>86</v>
      </c>
      <c r="AY156" s="17" t="s">
        <v>189</v>
      </c>
      <c r="BE156" s="169">
        <f t="shared" si="14"/>
        <v>0</v>
      </c>
      <c r="BF156" s="169">
        <f t="shared" si="15"/>
        <v>0</v>
      </c>
      <c r="BG156" s="169">
        <f t="shared" si="16"/>
        <v>0</v>
      </c>
      <c r="BH156" s="169">
        <f t="shared" si="17"/>
        <v>0</v>
      </c>
      <c r="BI156" s="169">
        <f t="shared" si="18"/>
        <v>0</v>
      </c>
      <c r="BJ156" s="17" t="s">
        <v>86</v>
      </c>
      <c r="BK156" s="169">
        <f t="shared" si="19"/>
        <v>0</v>
      </c>
      <c r="BL156" s="17" t="s">
        <v>214</v>
      </c>
      <c r="BM156" s="168" t="s">
        <v>247</v>
      </c>
    </row>
    <row r="157" spans="1:65" s="2" customFormat="1" ht="33" customHeight="1">
      <c r="A157" s="32"/>
      <c r="B157" s="155"/>
      <c r="C157" s="156" t="s">
        <v>436</v>
      </c>
      <c r="D157" s="156" t="s">
        <v>191</v>
      </c>
      <c r="E157" s="157" t="s">
        <v>2694</v>
      </c>
      <c r="F157" s="158" t="s">
        <v>2695</v>
      </c>
      <c r="G157" s="159" t="s">
        <v>238</v>
      </c>
      <c r="H157" s="160">
        <v>1</v>
      </c>
      <c r="I157" s="161"/>
      <c r="J157" s="162">
        <f t="shared" si="10"/>
        <v>0</v>
      </c>
      <c r="K157" s="163"/>
      <c r="L157" s="33"/>
      <c r="M157" s="164" t="s">
        <v>1</v>
      </c>
      <c r="N157" s="165" t="s">
        <v>39</v>
      </c>
      <c r="O157" s="61"/>
      <c r="P157" s="166">
        <f t="shared" si="11"/>
        <v>0</v>
      </c>
      <c r="Q157" s="166">
        <v>2.5999999999999998E-5</v>
      </c>
      <c r="R157" s="166">
        <f t="shared" si="12"/>
        <v>2.5999999999999998E-5</v>
      </c>
      <c r="S157" s="166">
        <v>0</v>
      </c>
      <c r="T157" s="167">
        <f t="shared" si="13"/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68" t="s">
        <v>214</v>
      </c>
      <c r="AT157" s="168" t="s">
        <v>191</v>
      </c>
      <c r="AU157" s="168" t="s">
        <v>86</v>
      </c>
      <c r="AY157" s="17" t="s">
        <v>189</v>
      </c>
      <c r="BE157" s="169">
        <f t="shared" si="14"/>
        <v>0</v>
      </c>
      <c r="BF157" s="169">
        <f t="shared" si="15"/>
        <v>0</v>
      </c>
      <c r="BG157" s="169">
        <f t="shared" si="16"/>
        <v>0</v>
      </c>
      <c r="BH157" s="169">
        <f t="shared" si="17"/>
        <v>0</v>
      </c>
      <c r="BI157" s="169">
        <f t="shared" si="18"/>
        <v>0</v>
      </c>
      <c r="BJ157" s="17" t="s">
        <v>86</v>
      </c>
      <c r="BK157" s="169">
        <f t="shared" si="19"/>
        <v>0</v>
      </c>
      <c r="BL157" s="17" t="s">
        <v>214</v>
      </c>
      <c r="BM157" s="168" t="s">
        <v>251</v>
      </c>
    </row>
    <row r="158" spans="1:65" s="2" customFormat="1" ht="24.2" customHeight="1">
      <c r="A158" s="32"/>
      <c r="B158" s="155"/>
      <c r="C158" s="170" t="s">
        <v>310</v>
      </c>
      <c r="D158" s="170" t="s">
        <v>226</v>
      </c>
      <c r="E158" s="171" t="s">
        <v>2696</v>
      </c>
      <c r="F158" s="172" t="s">
        <v>2697</v>
      </c>
      <c r="G158" s="173" t="s">
        <v>238</v>
      </c>
      <c r="H158" s="174">
        <v>1</v>
      </c>
      <c r="I158" s="175"/>
      <c r="J158" s="176">
        <f t="shared" si="10"/>
        <v>0</v>
      </c>
      <c r="K158" s="177"/>
      <c r="L158" s="178"/>
      <c r="M158" s="179" t="s">
        <v>1</v>
      </c>
      <c r="N158" s="180" t="s">
        <v>39</v>
      </c>
      <c r="O158" s="61"/>
      <c r="P158" s="166">
        <f t="shared" si="11"/>
        <v>0</v>
      </c>
      <c r="Q158" s="166">
        <v>0</v>
      </c>
      <c r="R158" s="166">
        <f t="shared" si="12"/>
        <v>0</v>
      </c>
      <c r="S158" s="166">
        <v>0</v>
      </c>
      <c r="T158" s="167">
        <f t="shared" si="13"/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68" t="s">
        <v>247</v>
      </c>
      <c r="AT158" s="168" t="s">
        <v>226</v>
      </c>
      <c r="AU158" s="168" t="s">
        <v>86</v>
      </c>
      <c r="AY158" s="17" t="s">
        <v>189</v>
      </c>
      <c r="BE158" s="169">
        <f t="shared" si="14"/>
        <v>0</v>
      </c>
      <c r="BF158" s="169">
        <f t="shared" si="15"/>
        <v>0</v>
      </c>
      <c r="BG158" s="169">
        <f t="shared" si="16"/>
        <v>0</v>
      </c>
      <c r="BH158" s="169">
        <f t="shared" si="17"/>
        <v>0</v>
      </c>
      <c r="BI158" s="169">
        <f t="shared" si="18"/>
        <v>0</v>
      </c>
      <c r="BJ158" s="17" t="s">
        <v>86</v>
      </c>
      <c r="BK158" s="169">
        <f t="shared" si="19"/>
        <v>0</v>
      </c>
      <c r="BL158" s="17" t="s">
        <v>214</v>
      </c>
      <c r="BM158" s="168" t="s">
        <v>254</v>
      </c>
    </row>
    <row r="159" spans="1:65" s="2" customFormat="1" ht="24.2" customHeight="1">
      <c r="A159" s="32"/>
      <c r="B159" s="155"/>
      <c r="C159" s="156" t="s">
        <v>222</v>
      </c>
      <c r="D159" s="156" t="s">
        <v>191</v>
      </c>
      <c r="E159" s="157" t="s">
        <v>2698</v>
      </c>
      <c r="F159" s="158" t="s">
        <v>2699</v>
      </c>
      <c r="G159" s="159" t="s">
        <v>511</v>
      </c>
      <c r="H159" s="186"/>
      <c r="I159" s="161"/>
      <c r="J159" s="162">
        <f t="shared" si="10"/>
        <v>0</v>
      </c>
      <c r="K159" s="163"/>
      <c r="L159" s="33"/>
      <c r="M159" s="164" t="s">
        <v>1</v>
      </c>
      <c r="N159" s="165" t="s">
        <v>39</v>
      </c>
      <c r="O159" s="61"/>
      <c r="P159" s="166">
        <f t="shared" si="11"/>
        <v>0</v>
      </c>
      <c r="Q159" s="166">
        <v>0</v>
      </c>
      <c r="R159" s="166">
        <f t="shared" si="12"/>
        <v>0</v>
      </c>
      <c r="S159" s="166">
        <v>0</v>
      </c>
      <c r="T159" s="167">
        <f t="shared" si="13"/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68" t="s">
        <v>214</v>
      </c>
      <c r="AT159" s="168" t="s">
        <v>191</v>
      </c>
      <c r="AU159" s="168" t="s">
        <v>86</v>
      </c>
      <c r="AY159" s="17" t="s">
        <v>189</v>
      </c>
      <c r="BE159" s="169">
        <f t="shared" si="14"/>
        <v>0</v>
      </c>
      <c r="BF159" s="169">
        <f t="shared" si="15"/>
        <v>0</v>
      </c>
      <c r="BG159" s="169">
        <f t="shared" si="16"/>
        <v>0</v>
      </c>
      <c r="BH159" s="169">
        <f t="shared" si="17"/>
        <v>0</v>
      </c>
      <c r="BI159" s="169">
        <f t="shared" si="18"/>
        <v>0</v>
      </c>
      <c r="BJ159" s="17" t="s">
        <v>86</v>
      </c>
      <c r="BK159" s="169">
        <f t="shared" si="19"/>
        <v>0</v>
      </c>
      <c r="BL159" s="17" t="s">
        <v>214</v>
      </c>
      <c r="BM159" s="168" t="s">
        <v>258</v>
      </c>
    </row>
    <row r="160" spans="1:65" s="2" customFormat="1" ht="24.2" customHeight="1">
      <c r="A160" s="32"/>
      <c r="B160" s="155"/>
      <c r="C160" s="156" t="s">
        <v>2338</v>
      </c>
      <c r="D160" s="156" t="s">
        <v>191</v>
      </c>
      <c r="E160" s="157" t="s">
        <v>2700</v>
      </c>
      <c r="F160" s="158" t="s">
        <v>2701</v>
      </c>
      <c r="G160" s="159" t="s">
        <v>511</v>
      </c>
      <c r="H160" s="186"/>
      <c r="I160" s="161"/>
      <c r="J160" s="162">
        <f t="shared" si="10"/>
        <v>0</v>
      </c>
      <c r="K160" s="163"/>
      <c r="L160" s="33"/>
      <c r="M160" s="164" t="s">
        <v>1</v>
      </c>
      <c r="N160" s="165" t="s">
        <v>39</v>
      </c>
      <c r="O160" s="61"/>
      <c r="P160" s="166">
        <f t="shared" si="11"/>
        <v>0</v>
      </c>
      <c r="Q160" s="166">
        <v>0</v>
      </c>
      <c r="R160" s="166">
        <f t="shared" si="12"/>
        <v>0</v>
      </c>
      <c r="S160" s="166">
        <v>0</v>
      </c>
      <c r="T160" s="167">
        <f t="shared" si="13"/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68" t="s">
        <v>214</v>
      </c>
      <c r="AT160" s="168" t="s">
        <v>191</v>
      </c>
      <c r="AU160" s="168" t="s">
        <v>86</v>
      </c>
      <c r="AY160" s="17" t="s">
        <v>189</v>
      </c>
      <c r="BE160" s="169">
        <f t="shared" si="14"/>
        <v>0</v>
      </c>
      <c r="BF160" s="169">
        <f t="shared" si="15"/>
        <v>0</v>
      </c>
      <c r="BG160" s="169">
        <f t="shared" si="16"/>
        <v>0</v>
      </c>
      <c r="BH160" s="169">
        <f t="shared" si="17"/>
        <v>0</v>
      </c>
      <c r="BI160" s="169">
        <f t="shared" si="18"/>
        <v>0</v>
      </c>
      <c r="BJ160" s="17" t="s">
        <v>86</v>
      </c>
      <c r="BK160" s="169">
        <f t="shared" si="19"/>
        <v>0</v>
      </c>
      <c r="BL160" s="17" t="s">
        <v>214</v>
      </c>
      <c r="BM160" s="168" t="s">
        <v>261</v>
      </c>
    </row>
    <row r="161" spans="1:65" s="2" customFormat="1" ht="24.2" customHeight="1">
      <c r="A161" s="32"/>
      <c r="B161" s="155"/>
      <c r="C161" s="156" t="s">
        <v>335</v>
      </c>
      <c r="D161" s="156" t="s">
        <v>191</v>
      </c>
      <c r="E161" s="157" t="s">
        <v>2702</v>
      </c>
      <c r="F161" s="158" t="s">
        <v>2703</v>
      </c>
      <c r="G161" s="159" t="s">
        <v>511</v>
      </c>
      <c r="H161" s="186"/>
      <c r="I161" s="161"/>
      <c r="J161" s="162">
        <f t="shared" si="10"/>
        <v>0</v>
      </c>
      <c r="K161" s="163"/>
      <c r="L161" s="33"/>
      <c r="M161" s="164" t="s">
        <v>1</v>
      </c>
      <c r="N161" s="165" t="s">
        <v>39</v>
      </c>
      <c r="O161" s="61"/>
      <c r="P161" s="166">
        <f t="shared" si="11"/>
        <v>0</v>
      </c>
      <c r="Q161" s="166">
        <v>0</v>
      </c>
      <c r="R161" s="166">
        <f t="shared" si="12"/>
        <v>0</v>
      </c>
      <c r="S161" s="166">
        <v>0</v>
      </c>
      <c r="T161" s="167">
        <f t="shared" si="13"/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68" t="s">
        <v>214</v>
      </c>
      <c r="AT161" s="168" t="s">
        <v>191</v>
      </c>
      <c r="AU161" s="168" t="s">
        <v>86</v>
      </c>
      <c r="AY161" s="17" t="s">
        <v>189</v>
      </c>
      <c r="BE161" s="169">
        <f t="shared" si="14"/>
        <v>0</v>
      </c>
      <c r="BF161" s="169">
        <f t="shared" si="15"/>
        <v>0</v>
      </c>
      <c r="BG161" s="169">
        <f t="shared" si="16"/>
        <v>0</v>
      </c>
      <c r="BH161" s="169">
        <f t="shared" si="17"/>
        <v>0</v>
      </c>
      <c r="BI161" s="169">
        <f t="shared" si="18"/>
        <v>0</v>
      </c>
      <c r="BJ161" s="17" t="s">
        <v>86</v>
      </c>
      <c r="BK161" s="169">
        <f t="shared" si="19"/>
        <v>0</v>
      </c>
      <c r="BL161" s="17" t="s">
        <v>214</v>
      </c>
      <c r="BM161" s="168" t="s">
        <v>265</v>
      </c>
    </row>
    <row r="162" spans="1:65" s="12" customFormat="1" ht="22.9" customHeight="1">
      <c r="B162" s="142"/>
      <c r="D162" s="143" t="s">
        <v>72</v>
      </c>
      <c r="E162" s="153" t="s">
        <v>2169</v>
      </c>
      <c r="F162" s="153" t="s">
        <v>2170</v>
      </c>
      <c r="I162" s="145"/>
      <c r="J162" s="154">
        <f>BK162</f>
        <v>0</v>
      </c>
      <c r="L162" s="142"/>
      <c r="M162" s="147"/>
      <c r="N162" s="148"/>
      <c r="O162" s="148"/>
      <c r="P162" s="149">
        <f>SUM(P163:P172)</f>
        <v>0</v>
      </c>
      <c r="Q162" s="148"/>
      <c r="R162" s="149">
        <f>SUM(R163:R172)</f>
        <v>0</v>
      </c>
      <c r="S162" s="148"/>
      <c r="T162" s="150">
        <f>SUM(T163:T172)</f>
        <v>0</v>
      </c>
      <c r="AR162" s="143" t="s">
        <v>86</v>
      </c>
      <c r="AT162" s="151" t="s">
        <v>72</v>
      </c>
      <c r="AU162" s="151" t="s">
        <v>80</v>
      </c>
      <c r="AY162" s="143" t="s">
        <v>189</v>
      </c>
      <c r="BK162" s="152">
        <f>SUM(BK163:BK172)</f>
        <v>0</v>
      </c>
    </row>
    <row r="163" spans="1:65" s="2" customFormat="1" ht="44.25" customHeight="1">
      <c r="A163" s="32"/>
      <c r="B163" s="155"/>
      <c r="C163" s="156" t="s">
        <v>207</v>
      </c>
      <c r="D163" s="156" t="s">
        <v>191</v>
      </c>
      <c r="E163" s="157" t="s">
        <v>2704</v>
      </c>
      <c r="F163" s="158" t="s">
        <v>2705</v>
      </c>
      <c r="G163" s="159" t="s">
        <v>238</v>
      </c>
      <c r="H163" s="160">
        <v>1</v>
      </c>
      <c r="I163" s="161"/>
      <c r="J163" s="162">
        <f t="shared" ref="J163:J172" si="20">ROUND(I163*H163,2)</f>
        <v>0</v>
      </c>
      <c r="K163" s="163"/>
      <c r="L163" s="33"/>
      <c r="M163" s="164" t="s">
        <v>1</v>
      </c>
      <c r="N163" s="165" t="s">
        <v>39</v>
      </c>
      <c r="O163" s="61"/>
      <c r="P163" s="166">
        <f t="shared" ref="P163:P172" si="21">O163*H163</f>
        <v>0</v>
      </c>
      <c r="Q163" s="166">
        <v>0</v>
      </c>
      <c r="R163" s="166">
        <f t="shared" ref="R163:R172" si="22">Q163*H163</f>
        <v>0</v>
      </c>
      <c r="S163" s="166">
        <v>0</v>
      </c>
      <c r="T163" s="167">
        <f t="shared" ref="T163:T172" si="23">S163*H163</f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68" t="s">
        <v>214</v>
      </c>
      <c r="AT163" s="168" t="s">
        <v>191</v>
      </c>
      <c r="AU163" s="168" t="s">
        <v>86</v>
      </c>
      <c r="AY163" s="17" t="s">
        <v>189</v>
      </c>
      <c r="BE163" s="169">
        <f t="shared" ref="BE163:BE172" si="24">IF(N163="základná",J163,0)</f>
        <v>0</v>
      </c>
      <c r="BF163" s="169">
        <f t="shared" ref="BF163:BF172" si="25">IF(N163="znížená",J163,0)</f>
        <v>0</v>
      </c>
      <c r="BG163" s="169">
        <f t="shared" ref="BG163:BG172" si="26">IF(N163="zákl. prenesená",J163,0)</f>
        <v>0</v>
      </c>
      <c r="BH163" s="169">
        <f t="shared" ref="BH163:BH172" si="27">IF(N163="zníž. prenesená",J163,0)</f>
        <v>0</v>
      </c>
      <c r="BI163" s="169">
        <f t="shared" ref="BI163:BI172" si="28">IF(N163="nulová",J163,0)</f>
        <v>0</v>
      </c>
      <c r="BJ163" s="17" t="s">
        <v>86</v>
      </c>
      <c r="BK163" s="169">
        <f t="shared" ref="BK163:BK172" si="29">ROUND(I163*H163,2)</f>
        <v>0</v>
      </c>
      <c r="BL163" s="17" t="s">
        <v>214</v>
      </c>
      <c r="BM163" s="168" t="s">
        <v>268</v>
      </c>
    </row>
    <row r="164" spans="1:65" s="2" customFormat="1" ht="24.2" customHeight="1">
      <c r="A164" s="32"/>
      <c r="B164" s="155"/>
      <c r="C164" s="170" t="s">
        <v>231</v>
      </c>
      <c r="D164" s="170" t="s">
        <v>226</v>
      </c>
      <c r="E164" s="171" t="s">
        <v>2706</v>
      </c>
      <c r="F164" s="172" t="s">
        <v>2707</v>
      </c>
      <c r="G164" s="173" t="s">
        <v>238</v>
      </c>
      <c r="H164" s="174">
        <v>1</v>
      </c>
      <c r="I164" s="175"/>
      <c r="J164" s="176">
        <f t="shared" si="20"/>
        <v>0</v>
      </c>
      <c r="K164" s="177"/>
      <c r="L164" s="178"/>
      <c r="M164" s="179" t="s">
        <v>1</v>
      </c>
      <c r="N164" s="180" t="s">
        <v>39</v>
      </c>
      <c r="O164" s="61"/>
      <c r="P164" s="166">
        <f t="shared" si="21"/>
        <v>0</v>
      </c>
      <c r="Q164" s="166">
        <v>0</v>
      </c>
      <c r="R164" s="166">
        <f t="shared" si="22"/>
        <v>0</v>
      </c>
      <c r="S164" s="166">
        <v>0</v>
      </c>
      <c r="T164" s="167">
        <f t="shared" si="23"/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68" t="s">
        <v>247</v>
      </c>
      <c r="AT164" s="168" t="s">
        <v>226</v>
      </c>
      <c r="AU164" s="168" t="s">
        <v>86</v>
      </c>
      <c r="AY164" s="17" t="s">
        <v>189</v>
      </c>
      <c r="BE164" s="169">
        <f t="shared" si="24"/>
        <v>0</v>
      </c>
      <c r="BF164" s="169">
        <f t="shared" si="25"/>
        <v>0</v>
      </c>
      <c r="BG164" s="169">
        <f t="shared" si="26"/>
        <v>0</v>
      </c>
      <c r="BH164" s="169">
        <f t="shared" si="27"/>
        <v>0</v>
      </c>
      <c r="BI164" s="169">
        <f t="shared" si="28"/>
        <v>0</v>
      </c>
      <c r="BJ164" s="17" t="s">
        <v>86</v>
      </c>
      <c r="BK164" s="169">
        <f t="shared" si="29"/>
        <v>0</v>
      </c>
      <c r="BL164" s="17" t="s">
        <v>214</v>
      </c>
      <c r="BM164" s="168" t="s">
        <v>272</v>
      </c>
    </row>
    <row r="165" spans="1:65" s="2" customFormat="1" ht="24.2" customHeight="1">
      <c r="A165" s="32"/>
      <c r="B165" s="155"/>
      <c r="C165" s="156" t="s">
        <v>211</v>
      </c>
      <c r="D165" s="156" t="s">
        <v>191</v>
      </c>
      <c r="E165" s="157" t="s">
        <v>2708</v>
      </c>
      <c r="F165" s="158" t="s">
        <v>2709</v>
      </c>
      <c r="G165" s="159" t="s">
        <v>238</v>
      </c>
      <c r="H165" s="160">
        <v>1</v>
      </c>
      <c r="I165" s="161"/>
      <c r="J165" s="162">
        <f t="shared" si="20"/>
        <v>0</v>
      </c>
      <c r="K165" s="163"/>
      <c r="L165" s="33"/>
      <c r="M165" s="164" t="s">
        <v>1</v>
      </c>
      <c r="N165" s="165" t="s">
        <v>39</v>
      </c>
      <c r="O165" s="61"/>
      <c r="P165" s="166">
        <f t="shared" si="21"/>
        <v>0</v>
      </c>
      <c r="Q165" s="166">
        <v>0</v>
      </c>
      <c r="R165" s="166">
        <f t="shared" si="22"/>
        <v>0</v>
      </c>
      <c r="S165" s="166">
        <v>0</v>
      </c>
      <c r="T165" s="167">
        <f t="shared" si="23"/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68" t="s">
        <v>214</v>
      </c>
      <c r="AT165" s="168" t="s">
        <v>191</v>
      </c>
      <c r="AU165" s="168" t="s">
        <v>86</v>
      </c>
      <c r="AY165" s="17" t="s">
        <v>189</v>
      </c>
      <c r="BE165" s="169">
        <f t="shared" si="24"/>
        <v>0</v>
      </c>
      <c r="BF165" s="169">
        <f t="shared" si="25"/>
        <v>0</v>
      </c>
      <c r="BG165" s="169">
        <f t="shared" si="26"/>
        <v>0</v>
      </c>
      <c r="BH165" s="169">
        <f t="shared" si="27"/>
        <v>0</v>
      </c>
      <c r="BI165" s="169">
        <f t="shared" si="28"/>
        <v>0</v>
      </c>
      <c r="BJ165" s="17" t="s">
        <v>86</v>
      </c>
      <c r="BK165" s="169">
        <f t="shared" si="29"/>
        <v>0</v>
      </c>
      <c r="BL165" s="17" t="s">
        <v>214</v>
      </c>
      <c r="BM165" s="168" t="s">
        <v>275</v>
      </c>
    </row>
    <row r="166" spans="1:65" s="2" customFormat="1" ht="37.9" customHeight="1">
      <c r="A166" s="32"/>
      <c r="B166" s="155"/>
      <c r="C166" s="170" t="s">
        <v>240</v>
      </c>
      <c r="D166" s="170" t="s">
        <v>226</v>
      </c>
      <c r="E166" s="171" t="s">
        <v>2710</v>
      </c>
      <c r="F166" s="172" t="s">
        <v>2711</v>
      </c>
      <c r="G166" s="173" t="s">
        <v>238</v>
      </c>
      <c r="H166" s="174">
        <v>1</v>
      </c>
      <c r="I166" s="175"/>
      <c r="J166" s="176">
        <f t="shared" si="20"/>
        <v>0</v>
      </c>
      <c r="K166" s="177"/>
      <c r="L166" s="178"/>
      <c r="M166" s="179" t="s">
        <v>1</v>
      </c>
      <c r="N166" s="180" t="s">
        <v>39</v>
      </c>
      <c r="O166" s="61"/>
      <c r="P166" s="166">
        <f t="shared" si="21"/>
        <v>0</v>
      </c>
      <c r="Q166" s="166">
        <v>0</v>
      </c>
      <c r="R166" s="166">
        <f t="shared" si="22"/>
        <v>0</v>
      </c>
      <c r="S166" s="166">
        <v>0</v>
      </c>
      <c r="T166" s="167">
        <f t="shared" si="23"/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68" t="s">
        <v>247</v>
      </c>
      <c r="AT166" s="168" t="s">
        <v>226</v>
      </c>
      <c r="AU166" s="168" t="s">
        <v>86</v>
      </c>
      <c r="AY166" s="17" t="s">
        <v>189</v>
      </c>
      <c r="BE166" s="169">
        <f t="shared" si="24"/>
        <v>0</v>
      </c>
      <c r="BF166" s="169">
        <f t="shared" si="25"/>
        <v>0</v>
      </c>
      <c r="BG166" s="169">
        <f t="shared" si="26"/>
        <v>0</v>
      </c>
      <c r="BH166" s="169">
        <f t="shared" si="27"/>
        <v>0</v>
      </c>
      <c r="BI166" s="169">
        <f t="shared" si="28"/>
        <v>0</v>
      </c>
      <c r="BJ166" s="17" t="s">
        <v>86</v>
      </c>
      <c r="BK166" s="169">
        <f t="shared" si="29"/>
        <v>0</v>
      </c>
      <c r="BL166" s="17" t="s">
        <v>214</v>
      </c>
      <c r="BM166" s="168" t="s">
        <v>279</v>
      </c>
    </row>
    <row r="167" spans="1:65" s="2" customFormat="1" ht="37.9" customHeight="1">
      <c r="A167" s="32"/>
      <c r="B167" s="155"/>
      <c r="C167" s="170" t="s">
        <v>405</v>
      </c>
      <c r="D167" s="170" t="s">
        <v>226</v>
      </c>
      <c r="E167" s="171" t="s">
        <v>2712</v>
      </c>
      <c r="F167" s="172" t="s">
        <v>2713</v>
      </c>
      <c r="G167" s="173" t="s">
        <v>238</v>
      </c>
      <c r="H167" s="174">
        <v>1</v>
      </c>
      <c r="I167" s="175"/>
      <c r="J167" s="176">
        <f t="shared" si="20"/>
        <v>0</v>
      </c>
      <c r="K167" s="177"/>
      <c r="L167" s="178"/>
      <c r="M167" s="179" t="s">
        <v>1</v>
      </c>
      <c r="N167" s="180" t="s">
        <v>39</v>
      </c>
      <c r="O167" s="61"/>
      <c r="P167" s="166">
        <f t="shared" si="21"/>
        <v>0</v>
      </c>
      <c r="Q167" s="166">
        <v>0</v>
      </c>
      <c r="R167" s="166">
        <f t="shared" si="22"/>
        <v>0</v>
      </c>
      <c r="S167" s="166">
        <v>0</v>
      </c>
      <c r="T167" s="167">
        <f t="shared" si="23"/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68" t="s">
        <v>247</v>
      </c>
      <c r="AT167" s="168" t="s">
        <v>226</v>
      </c>
      <c r="AU167" s="168" t="s">
        <v>86</v>
      </c>
      <c r="AY167" s="17" t="s">
        <v>189</v>
      </c>
      <c r="BE167" s="169">
        <f t="shared" si="24"/>
        <v>0</v>
      </c>
      <c r="BF167" s="169">
        <f t="shared" si="25"/>
        <v>0</v>
      </c>
      <c r="BG167" s="169">
        <f t="shared" si="26"/>
        <v>0</v>
      </c>
      <c r="BH167" s="169">
        <f t="shared" si="27"/>
        <v>0</v>
      </c>
      <c r="BI167" s="169">
        <f t="shared" si="28"/>
        <v>0</v>
      </c>
      <c r="BJ167" s="17" t="s">
        <v>86</v>
      </c>
      <c r="BK167" s="169">
        <f t="shared" si="29"/>
        <v>0</v>
      </c>
      <c r="BL167" s="17" t="s">
        <v>214</v>
      </c>
      <c r="BM167" s="168" t="s">
        <v>282</v>
      </c>
    </row>
    <row r="168" spans="1:65" s="2" customFormat="1" ht="24.2" customHeight="1">
      <c r="A168" s="32"/>
      <c r="B168" s="155"/>
      <c r="C168" s="170" t="s">
        <v>214</v>
      </c>
      <c r="D168" s="170" t="s">
        <v>226</v>
      </c>
      <c r="E168" s="171" t="s">
        <v>2714</v>
      </c>
      <c r="F168" s="172" t="s">
        <v>2715</v>
      </c>
      <c r="G168" s="173" t="s">
        <v>238</v>
      </c>
      <c r="H168" s="174">
        <v>2</v>
      </c>
      <c r="I168" s="175"/>
      <c r="J168" s="176">
        <f t="shared" si="20"/>
        <v>0</v>
      </c>
      <c r="K168" s="177"/>
      <c r="L168" s="178"/>
      <c r="M168" s="179" t="s">
        <v>1</v>
      </c>
      <c r="N168" s="180" t="s">
        <v>39</v>
      </c>
      <c r="O168" s="61"/>
      <c r="P168" s="166">
        <f t="shared" si="21"/>
        <v>0</v>
      </c>
      <c r="Q168" s="166">
        <v>0</v>
      </c>
      <c r="R168" s="166">
        <f t="shared" si="22"/>
        <v>0</v>
      </c>
      <c r="S168" s="166">
        <v>0</v>
      </c>
      <c r="T168" s="167">
        <f t="shared" si="23"/>
        <v>0</v>
      </c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R168" s="168" t="s">
        <v>247</v>
      </c>
      <c r="AT168" s="168" t="s">
        <v>226</v>
      </c>
      <c r="AU168" s="168" t="s">
        <v>86</v>
      </c>
      <c r="AY168" s="17" t="s">
        <v>189</v>
      </c>
      <c r="BE168" s="169">
        <f t="shared" si="24"/>
        <v>0</v>
      </c>
      <c r="BF168" s="169">
        <f t="shared" si="25"/>
        <v>0</v>
      </c>
      <c r="BG168" s="169">
        <f t="shared" si="26"/>
        <v>0</v>
      </c>
      <c r="BH168" s="169">
        <f t="shared" si="27"/>
        <v>0</v>
      </c>
      <c r="BI168" s="169">
        <f t="shared" si="28"/>
        <v>0</v>
      </c>
      <c r="BJ168" s="17" t="s">
        <v>86</v>
      </c>
      <c r="BK168" s="169">
        <f t="shared" si="29"/>
        <v>0</v>
      </c>
      <c r="BL168" s="17" t="s">
        <v>214</v>
      </c>
      <c r="BM168" s="168" t="s">
        <v>286</v>
      </c>
    </row>
    <row r="169" spans="1:65" s="2" customFormat="1" ht="16.5" customHeight="1">
      <c r="A169" s="32"/>
      <c r="B169" s="155"/>
      <c r="C169" s="170" t="s">
        <v>255</v>
      </c>
      <c r="D169" s="170" t="s">
        <v>226</v>
      </c>
      <c r="E169" s="171" t="s">
        <v>2716</v>
      </c>
      <c r="F169" s="172" t="s">
        <v>2717</v>
      </c>
      <c r="G169" s="173" t="s">
        <v>238</v>
      </c>
      <c r="H169" s="174">
        <v>1</v>
      </c>
      <c r="I169" s="175"/>
      <c r="J169" s="176">
        <f t="shared" si="20"/>
        <v>0</v>
      </c>
      <c r="K169" s="177"/>
      <c r="L169" s="178"/>
      <c r="M169" s="179" t="s">
        <v>1</v>
      </c>
      <c r="N169" s="180" t="s">
        <v>39</v>
      </c>
      <c r="O169" s="61"/>
      <c r="P169" s="166">
        <f t="shared" si="21"/>
        <v>0</v>
      </c>
      <c r="Q169" s="166">
        <v>0</v>
      </c>
      <c r="R169" s="166">
        <f t="shared" si="22"/>
        <v>0</v>
      </c>
      <c r="S169" s="166">
        <v>0</v>
      </c>
      <c r="T169" s="167">
        <f t="shared" si="23"/>
        <v>0</v>
      </c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R169" s="168" t="s">
        <v>247</v>
      </c>
      <c r="AT169" s="168" t="s">
        <v>226</v>
      </c>
      <c r="AU169" s="168" t="s">
        <v>86</v>
      </c>
      <c r="AY169" s="17" t="s">
        <v>189</v>
      </c>
      <c r="BE169" s="169">
        <f t="shared" si="24"/>
        <v>0</v>
      </c>
      <c r="BF169" s="169">
        <f t="shared" si="25"/>
        <v>0</v>
      </c>
      <c r="BG169" s="169">
        <f t="shared" si="26"/>
        <v>0</v>
      </c>
      <c r="BH169" s="169">
        <f t="shared" si="27"/>
        <v>0</v>
      </c>
      <c r="BI169" s="169">
        <f t="shared" si="28"/>
        <v>0</v>
      </c>
      <c r="BJ169" s="17" t="s">
        <v>86</v>
      </c>
      <c r="BK169" s="169">
        <f t="shared" si="29"/>
        <v>0</v>
      </c>
      <c r="BL169" s="17" t="s">
        <v>214</v>
      </c>
      <c r="BM169" s="168" t="s">
        <v>289</v>
      </c>
    </row>
    <row r="170" spans="1:65" s="2" customFormat="1" ht="16.5" customHeight="1">
      <c r="A170" s="32"/>
      <c r="B170" s="155"/>
      <c r="C170" s="170" t="s">
        <v>225</v>
      </c>
      <c r="D170" s="170" t="s">
        <v>226</v>
      </c>
      <c r="E170" s="171" t="s">
        <v>2718</v>
      </c>
      <c r="F170" s="172" t="s">
        <v>2719</v>
      </c>
      <c r="G170" s="173" t="s">
        <v>238</v>
      </c>
      <c r="H170" s="174">
        <v>1</v>
      </c>
      <c r="I170" s="175"/>
      <c r="J170" s="176">
        <f t="shared" si="20"/>
        <v>0</v>
      </c>
      <c r="K170" s="177"/>
      <c r="L170" s="178"/>
      <c r="M170" s="179" t="s">
        <v>1</v>
      </c>
      <c r="N170" s="180" t="s">
        <v>39</v>
      </c>
      <c r="O170" s="61"/>
      <c r="P170" s="166">
        <f t="shared" si="21"/>
        <v>0</v>
      </c>
      <c r="Q170" s="166">
        <v>0</v>
      </c>
      <c r="R170" s="166">
        <f t="shared" si="22"/>
        <v>0</v>
      </c>
      <c r="S170" s="166">
        <v>0</v>
      </c>
      <c r="T170" s="167">
        <f t="shared" si="23"/>
        <v>0</v>
      </c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R170" s="168" t="s">
        <v>247</v>
      </c>
      <c r="AT170" s="168" t="s">
        <v>226</v>
      </c>
      <c r="AU170" s="168" t="s">
        <v>86</v>
      </c>
      <c r="AY170" s="17" t="s">
        <v>189</v>
      </c>
      <c r="BE170" s="169">
        <f t="shared" si="24"/>
        <v>0</v>
      </c>
      <c r="BF170" s="169">
        <f t="shared" si="25"/>
        <v>0</v>
      </c>
      <c r="BG170" s="169">
        <f t="shared" si="26"/>
        <v>0</v>
      </c>
      <c r="BH170" s="169">
        <f t="shared" si="27"/>
        <v>0</v>
      </c>
      <c r="BI170" s="169">
        <f t="shared" si="28"/>
        <v>0</v>
      </c>
      <c r="BJ170" s="17" t="s">
        <v>86</v>
      </c>
      <c r="BK170" s="169">
        <f t="shared" si="29"/>
        <v>0</v>
      </c>
      <c r="BL170" s="17" t="s">
        <v>214</v>
      </c>
      <c r="BM170" s="168" t="s">
        <v>293</v>
      </c>
    </row>
    <row r="171" spans="1:65" s="2" customFormat="1" ht="21.75" customHeight="1">
      <c r="A171" s="32"/>
      <c r="B171" s="155"/>
      <c r="C171" s="156" t="s">
        <v>269</v>
      </c>
      <c r="D171" s="156" t="s">
        <v>191</v>
      </c>
      <c r="E171" s="157" t="s">
        <v>2720</v>
      </c>
      <c r="F171" s="158" t="s">
        <v>2721</v>
      </c>
      <c r="G171" s="159" t="s">
        <v>511</v>
      </c>
      <c r="H171" s="186"/>
      <c r="I171" s="161"/>
      <c r="J171" s="162">
        <f t="shared" si="20"/>
        <v>0</v>
      </c>
      <c r="K171" s="163"/>
      <c r="L171" s="33"/>
      <c r="M171" s="164" t="s">
        <v>1</v>
      </c>
      <c r="N171" s="165" t="s">
        <v>39</v>
      </c>
      <c r="O171" s="61"/>
      <c r="P171" s="166">
        <f t="shared" si="21"/>
        <v>0</v>
      </c>
      <c r="Q171" s="166">
        <v>0</v>
      </c>
      <c r="R171" s="166">
        <f t="shared" si="22"/>
        <v>0</v>
      </c>
      <c r="S171" s="166">
        <v>0</v>
      </c>
      <c r="T171" s="167">
        <f t="shared" si="23"/>
        <v>0</v>
      </c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R171" s="168" t="s">
        <v>214</v>
      </c>
      <c r="AT171" s="168" t="s">
        <v>191</v>
      </c>
      <c r="AU171" s="168" t="s">
        <v>86</v>
      </c>
      <c r="AY171" s="17" t="s">
        <v>189</v>
      </c>
      <c r="BE171" s="169">
        <f t="shared" si="24"/>
        <v>0</v>
      </c>
      <c r="BF171" s="169">
        <f t="shared" si="25"/>
        <v>0</v>
      </c>
      <c r="BG171" s="169">
        <f t="shared" si="26"/>
        <v>0</v>
      </c>
      <c r="BH171" s="169">
        <f t="shared" si="27"/>
        <v>0</v>
      </c>
      <c r="BI171" s="169">
        <f t="shared" si="28"/>
        <v>0</v>
      </c>
      <c r="BJ171" s="17" t="s">
        <v>86</v>
      </c>
      <c r="BK171" s="169">
        <f t="shared" si="29"/>
        <v>0</v>
      </c>
      <c r="BL171" s="17" t="s">
        <v>214</v>
      </c>
      <c r="BM171" s="168" t="s">
        <v>296</v>
      </c>
    </row>
    <row r="172" spans="1:65" s="2" customFormat="1" ht="24.2" customHeight="1">
      <c r="A172" s="32"/>
      <c r="B172" s="155"/>
      <c r="C172" s="156" t="s">
        <v>229</v>
      </c>
      <c r="D172" s="156" t="s">
        <v>191</v>
      </c>
      <c r="E172" s="157" t="s">
        <v>2722</v>
      </c>
      <c r="F172" s="158" t="s">
        <v>2723</v>
      </c>
      <c r="G172" s="159" t="s">
        <v>511</v>
      </c>
      <c r="H172" s="186"/>
      <c r="I172" s="161"/>
      <c r="J172" s="162">
        <f t="shared" si="20"/>
        <v>0</v>
      </c>
      <c r="K172" s="163"/>
      <c r="L172" s="33"/>
      <c r="M172" s="164" t="s">
        <v>1</v>
      </c>
      <c r="N172" s="165" t="s">
        <v>39</v>
      </c>
      <c r="O172" s="61"/>
      <c r="P172" s="166">
        <f t="shared" si="21"/>
        <v>0</v>
      </c>
      <c r="Q172" s="166">
        <v>0</v>
      </c>
      <c r="R172" s="166">
        <f t="shared" si="22"/>
        <v>0</v>
      </c>
      <c r="S172" s="166">
        <v>0</v>
      </c>
      <c r="T172" s="167">
        <f t="shared" si="23"/>
        <v>0</v>
      </c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R172" s="168" t="s">
        <v>214</v>
      </c>
      <c r="AT172" s="168" t="s">
        <v>191</v>
      </c>
      <c r="AU172" s="168" t="s">
        <v>86</v>
      </c>
      <c r="AY172" s="17" t="s">
        <v>189</v>
      </c>
      <c r="BE172" s="169">
        <f t="shared" si="24"/>
        <v>0</v>
      </c>
      <c r="BF172" s="169">
        <f t="shared" si="25"/>
        <v>0</v>
      </c>
      <c r="BG172" s="169">
        <f t="shared" si="26"/>
        <v>0</v>
      </c>
      <c r="BH172" s="169">
        <f t="shared" si="27"/>
        <v>0</v>
      </c>
      <c r="BI172" s="169">
        <f t="shared" si="28"/>
        <v>0</v>
      </c>
      <c r="BJ172" s="17" t="s">
        <v>86</v>
      </c>
      <c r="BK172" s="169">
        <f t="shared" si="29"/>
        <v>0</v>
      </c>
      <c r="BL172" s="17" t="s">
        <v>214</v>
      </c>
      <c r="BM172" s="168" t="s">
        <v>300</v>
      </c>
    </row>
    <row r="173" spans="1:65" s="12" customFormat="1" ht="22.9" customHeight="1">
      <c r="B173" s="142"/>
      <c r="D173" s="143" t="s">
        <v>72</v>
      </c>
      <c r="E173" s="153" t="s">
        <v>625</v>
      </c>
      <c r="F173" s="153" t="s">
        <v>626</v>
      </c>
      <c r="I173" s="145"/>
      <c r="J173" s="154">
        <f>BK173</f>
        <v>0</v>
      </c>
      <c r="L173" s="142"/>
      <c r="M173" s="147"/>
      <c r="N173" s="148"/>
      <c r="O173" s="148"/>
      <c r="P173" s="149">
        <f>SUM(P174:P177)</f>
        <v>0</v>
      </c>
      <c r="Q173" s="148"/>
      <c r="R173" s="149">
        <f>SUM(R174:R177)</f>
        <v>4.6937640000000003E-2</v>
      </c>
      <c r="S173" s="148"/>
      <c r="T173" s="150">
        <f>SUM(T174:T177)</f>
        <v>0</v>
      </c>
      <c r="AR173" s="143" t="s">
        <v>86</v>
      </c>
      <c r="AT173" s="151" t="s">
        <v>72</v>
      </c>
      <c r="AU173" s="151" t="s">
        <v>80</v>
      </c>
      <c r="AY173" s="143" t="s">
        <v>189</v>
      </c>
      <c r="BK173" s="152">
        <f>SUM(BK174:BK177)</f>
        <v>0</v>
      </c>
    </row>
    <row r="174" spans="1:65" s="2" customFormat="1" ht="21.75" customHeight="1">
      <c r="A174" s="32"/>
      <c r="B174" s="155"/>
      <c r="C174" s="156" t="s">
        <v>300</v>
      </c>
      <c r="D174" s="156" t="s">
        <v>191</v>
      </c>
      <c r="E174" s="157" t="s">
        <v>2724</v>
      </c>
      <c r="F174" s="158" t="s">
        <v>2725</v>
      </c>
      <c r="G174" s="159" t="s">
        <v>243</v>
      </c>
      <c r="H174" s="160">
        <v>12</v>
      </c>
      <c r="I174" s="161"/>
      <c r="J174" s="162">
        <f>ROUND(I174*H174,2)</f>
        <v>0</v>
      </c>
      <c r="K174" s="163"/>
      <c r="L174" s="33"/>
      <c r="M174" s="164" t="s">
        <v>1</v>
      </c>
      <c r="N174" s="165" t="s">
        <v>39</v>
      </c>
      <c r="O174" s="61"/>
      <c r="P174" s="166">
        <f>O174*H174</f>
        <v>0</v>
      </c>
      <c r="Q174" s="166">
        <v>1.86919E-3</v>
      </c>
      <c r="R174" s="166">
        <f>Q174*H174</f>
        <v>2.243028E-2</v>
      </c>
      <c r="S174" s="166">
        <v>0</v>
      </c>
      <c r="T174" s="167">
        <f>S174*H174</f>
        <v>0</v>
      </c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R174" s="168" t="s">
        <v>214</v>
      </c>
      <c r="AT174" s="168" t="s">
        <v>191</v>
      </c>
      <c r="AU174" s="168" t="s">
        <v>86</v>
      </c>
      <c r="AY174" s="17" t="s">
        <v>189</v>
      </c>
      <c r="BE174" s="169">
        <f>IF(N174="základná",J174,0)</f>
        <v>0</v>
      </c>
      <c r="BF174" s="169">
        <f>IF(N174="znížená",J174,0)</f>
        <v>0</v>
      </c>
      <c r="BG174" s="169">
        <f>IF(N174="zákl. prenesená",J174,0)</f>
        <v>0</v>
      </c>
      <c r="BH174" s="169">
        <f>IF(N174="zníž. prenesená",J174,0)</f>
        <v>0</v>
      </c>
      <c r="BI174" s="169">
        <f>IF(N174="nulová",J174,0)</f>
        <v>0</v>
      </c>
      <c r="BJ174" s="17" t="s">
        <v>86</v>
      </c>
      <c r="BK174" s="169">
        <f>ROUND(I174*H174,2)</f>
        <v>0</v>
      </c>
      <c r="BL174" s="17" t="s">
        <v>214</v>
      </c>
      <c r="BM174" s="168" t="s">
        <v>303</v>
      </c>
    </row>
    <row r="175" spans="1:65" s="2" customFormat="1" ht="21.75" customHeight="1">
      <c r="A175" s="32"/>
      <c r="B175" s="155"/>
      <c r="C175" s="156" t="s">
        <v>419</v>
      </c>
      <c r="D175" s="156" t="s">
        <v>191</v>
      </c>
      <c r="E175" s="157" t="s">
        <v>2726</v>
      </c>
      <c r="F175" s="158" t="s">
        <v>2727</v>
      </c>
      <c r="G175" s="159" t="s">
        <v>243</v>
      </c>
      <c r="H175" s="160">
        <v>12</v>
      </c>
      <c r="I175" s="161"/>
      <c r="J175" s="162">
        <f>ROUND(I175*H175,2)</f>
        <v>0</v>
      </c>
      <c r="K175" s="163"/>
      <c r="L175" s="33"/>
      <c r="M175" s="164" t="s">
        <v>1</v>
      </c>
      <c r="N175" s="165" t="s">
        <v>39</v>
      </c>
      <c r="O175" s="61"/>
      <c r="P175" s="166">
        <f>O175*H175</f>
        <v>0</v>
      </c>
      <c r="Q175" s="166">
        <v>2.0422800000000001E-3</v>
      </c>
      <c r="R175" s="166">
        <f>Q175*H175</f>
        <v>2.4507359999999999E-2</v>
      </c>
      <c r="S175" s="166">
        <v>0</v>
      </c>
      <c r="T175" s="167">
        <f>S175*H175</f>
        <v>0</v>
      </c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R175" s="168" t="s">
        <v>214</v>
      </c>
      <c r="AT175" s="168" t="s">
        <v>191</v>
      </c>
      <c r="AU175" s="168" t="s">
        <v>86</v>
      </c>
      <c r="AY175" s="17" t="s">
        <v>189</v>
      </c>
      <c r="BE175" s="169">
        <f>IF(N175="základná",J175,0)</f>
        <v>0</v>
      </c>
      <c r="BF175" s="169">
        <f>IF(N175="znížená",J175,0)</f>
        <v>0</v>
      </c>
      <c r="BG175" s="169">
        <f>IF(N175="zákl. prenesená",J175,0)</f>
        <v>0</v>
      </c>
      <c r="BH175" s="169">
        <f>IF(N175="zníž. prenesená",J175,0)</f>
        <v>0</v>
      </c>
      <c r="BI175" s="169">
        <f>IF(N175="nulová",J175,0)</f>
        <v>0</v>
      </c>
      <c r="BJ175" s="17" t="s">
        <v>86</v>
      </c>
      <c r="BK175" s="169">
        <f>ROUND(I175*H175,2)</f>
        <v>0</v>
      </c>
      <c r="BL175" s="17" t="s">
        <v>214</v>
      </c>
      <c r="BM175" s="168" t="s">
        <v>307</v>
      </c>
    </row>
    <row r="176" spans="1:65" s="2" customFormat="1" ht="24.2" customHeight="1">
      <c r="A176" s="32"/>
      <c r="B176" s="155"/>
      <c r="C176" s="156" t="s">
        <v>234</v>
      </c>
      <c r="D176" s="156" t="s">
        <v>191</v>
      </c>
      <c r="E176" s="157" t="s">
        <v>2586</v>
      </c>
      <c r="F176" s="158" t="s">
        <v>2587</v>
      </c>
      <c r="G176" s="159" t="s">
        <v>511</v>
      </c>
      <c r="H176" s="186"/>
      <c r="I176" s="161"/>
      <c r="J176" s="162">
        <f>ROUND(I176*H176,2)</f>
        <v>0</v>
      </c>
      <c r="K176" s="163"/>
      <c r="L176" s="33"/>
      <c r="M176" s="164" t="s">
        <v>1</v>
      </c>
      <c r="N176" s="165" t="s">
        <v>39</v>
      </c>
      <c r="O176" s="61"/>
      <c r="P176" s="166">
        <f>O176*H176</f>
        <v>0</v>
      </c>
      <c r="Q176" s="166">
        <v>0</v>
      </c>
      <c r="R176" s="166">
        <f>Q176*H176</f>
        <v>0</v>
      </c>
      <c r="S176" s="166">
        <v>0</v>
      </c>
      <c r="T176" s="167">
        <f>S176*H176</f>
        <v>0</v>
      </c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R176" s="168" t="s">
        <v>214</v>
      </c>
      <c r="AT176" s="168" t="s">
        <v>191</v>
      </c>
      <c r="AU176" s="168" t="s">
        <v>86</v>
      </c>
      <c r="AY176" s="17" t="s">
        <v>189</v>
      </c>
      <c r="BE176" s="169">
        <f>IF(N176="základná",J176,0)</f>
        <v>0</v>
      </c>
      <c r="BF176" s="169">
        <f>IF(N176="znížená",J176,0)</f>
        <v>0</v>
      </c>
      <c r="BG176" s="169">
        <f>IF(N176="zákl. prenesená",J176,0)</f>
        <v>0</v>
      </c>
      <c r="BH176" s="169">
        <f>IF(N176="zníž. prenesená",J176,0)</f>
        <v>0</v>
      </c>
      <c r="BI176" s="169">
        <f>IF(N176="nulová",J176,0)</f>
        <v>0</v>
      </c>
      <c r="BJ176" s="17" t="s">
        <v>86</v>
      </c>
      <c r="BK176" s="169">
        <f>ROUND(I176*H176,2)</f>
        <v>0</v>
      </c>
      <c r="BL176" s="17" t="s">
        <v>214</v>
      </c>
      <c r="BM176" s="168" t="s">
        <v>310</v>
      </c>
    </row>
    <row r="177" spans="1:65" s="2" customFormat="1" ht="24.2" customHeight="1">
      <c r="A177" s="32"/>
      <c r="B177" s="155"/>
      <c r="C177" s="156" t="s">
        <v>283</v>
      </c>
      <c r="D177" s="156" t="s">
        <v>191</v>
      </c>
      <c r="E177" s="157" t="s">
        <v>2588</v>
      </c>
      <c r="F177" s="158" t="s">
        <v>2728</v>
      </c>
      <c r="G177" s="159" t="s">
        <v>511</v>
      </c>
      <c r="H177" s="186"/>
      <c r="I177" s="161"/>
      <c r="J177" s="162">
        <f>ROUND(I177*H177,2)</f>
        <v>0</v>
      </c>
      <c r="K177" s="163"/>
      <c r="L177" s="33"/>
      <c r="M177" s="164" t="s">
        <v>1</v>
      </c>
      <c r="N177" s="165" t="s">
        <v>39</v>
      </c>
      <c r="O177" s="61"/>
      <c r="P177" s="166">
        <f>O177*H177</f>
        <v>0</v>
      </c>
      <c r="Q177" s="166">
        <v>0</v>
      </c>
      <c r="R177" s="166">
        <f>Q177*H177</f>
        <v>0</v>
      </c>
      <c r="S177" s="166">
        <v>0</v>
      </c>
      <c r="T177" s="167">
        <f>S177*H177</f>
        <v>0</v>
      </c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R177" s="168" t="s">
        <v>214</v>
      </c>
      <c r="AT177" s="168" t="s">
        <v>191</v>
      </c>
      <c r="AU177" s="168" t="s">
        <v>86</v>
      </c>
      <c r="AY177" s="17" t="s">
        <v>189</v>
      </c>
      <c r="BE177" s="169">
        <f>IF(N177="základná",J177,0)</f>
        <v>0</v>
      </c>
      <c r="BF177" s="169">
        <f>IF(N177="znížená",J177,0)</f>
        <v>0</v>
      </c>
      <c r="BG177" s="169">
        <f>IF(N177="zákl. prenesená",J177,0)</f>
        <v>0</v>
      </c>
      <c r="BH177" s="169">
        <f>IF(N177="zníž. prenesená",J177,0)</f>
        <v>0</v>
      </c>
      <c r="BI177" s="169">
        <f>IF(N177="nulová",J177,0)</f>
        <v>0</v>
      </c>
      <c r="BJ177" s="17" t="s">
        <v>86</v>
      </c>
      <c r="BK177" s="169">
        <f>ROUND(I177*H177,2)</f>
        <v>0</v>
      </c>
      <c r="BL177" s="17" t="s">
        <v>214</v>
      </c>
      <c r="BM177" s="168" t="s">
        <v>314</v>
      </c>
    </row>
    <row r="178" spans="1:65" s="12" customFormat="1" ht="22.9" customHeight="1">
      <c r="B178" s="142"/>
      <c r="D178" s="143" t="s">
        <v>72</v>
      </c>
      <c r="E178" s="153" t="s">
        <v>2175</v>
      </c>
      <c r="F178" s="153" t="s">
        <v>2176</v>
      </c>
      <c r="I178" s="145"/>
      <c r="J178" s="154">
        <f>BK178</f>
        <v>0</v>
      </c>
      <c r="L178" s="142"/>
      <c r="M178" s="147"/>
      <c r="N178" s="148"/>
      <c r="O178" s="148"/>
      <c r="P178" s="149">
        <f>SUM(P179:P192)</f>
        <v>0</v>
      </c>
      <c r="Q178" s="148"/>
      <c r="R178" s="149">
        <f>SUM(R179:R192)</f>
        <v>2.8268739999999997E-2</v>
      </c>
      <c r="S178" s="148"/>
      <c r="T178" s="150">
        <f>SUM(T179:T192)</f>
        <v>0</v>
      </c>
      <c r="AR178" s="143" t="s">
        <v>86</v>
      </c>
      <c r="AT178" s="151" t="s">
        <v>72</v>
      </c>
      <c r="AU178" s="151" t="s">
        <v>80</v>
      </c>
      <c r="AY178" s="143" t="s">
        <v>189</v>
      </c>
      <c r="BK178" s="152">
        <f>SUM(BK179:BK192)</f>
        <v>0</v>
      </c>
    </row>
    <row r="179" spans="1:65" s="2" customFormat="1" ht="16.5" customHeight="1">
      <c r="A179" s="32"/>
      <c r="B179" s="155"/>
      <c r="C179" s="156" t="s">
        <v>239</v>
      </c>
      <c r="D179" s="156" t="s">
        <v>191</v>
      </c>
      <c r="E179" s="157" t="s">
        <v>2729</v>
      </c>
      <c r="F179" s="158" t="s">
        <v>2730</v>
      </c>
      <c r="G179" s="159" t="s">
        <v>238</v>
      </c>
      <c r="H179" s="160">
        <v>4</v>
      </c>
      <c r="I179" s="161"/>
      <c r="J179" s="162">
        <f t="shared" ref="J179:J192" si="30">ROUND(I179*H179,2)</f>
        <v>0</v>
      </c>
      <c r="K179" s="163"/>
      <c r="L179" s="33"/>
      <c r="M179" s="164" t="s">
        <v>1</v>
      </c>
      <c r="N179" s="165" t="s">
        <v>39</v>
      </c>
      <c r="O179" s="61"/>
      <c r="P179" s="166">
        <f t="shared" ref="P179:P192" si="31">O179*H179</f>
        <v>0</v>
      </c>
      <c r="Q179" s="166">
        <v>2.0000000000000002E-5</v>
      </c>
      <c r="R179" s="166">
        <f t="shared" ref="R179:R192" si="32">Q179*H179</f>
        <v>8.0000000000000007E-5</v>
      </c>
      <c r="S179" s="166">
        <v>0</v>
      </c>
      <c r="T179" s="167">
        <f t="shared" ref="T179:T192" si="33">S179*H179</f>
        <v>0</v>
      </c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R179" s="168" t="s">
        <v>214</v>
      </c>
      <c r="AT179" s="168" t="s">
        <v>191</v>
      </c>
      <c r="AU179" s="168" t="s">
        <v>86</v>
      </c>
      <c r="AY179" s="17" t="s">
        <v>189</v>
      </c>
      <c r="BE179" s="169">
        <f t="shared" ref="BE179:BE192" si="34">IF(N179="základná",J179,0)</f>
        <v>0</v>
      </c>
      <c r="BF179" s="169">
        <f t="shared" ref="BF179:BF192" si="35">IF(N179="znížená",J179,0)</f>
        <v>0</v>
      </c>
      <c r="BG179" s="169">
        <f t="shared" ref="BG179:BG192" si="36">IF(N179="zákl. prenesená",J179,0)</f>
        <v>0</v>
      </c>
      <c r="BH179" s="169">
        <f t="shared" ref="BH179:BH192" si="37">IF(N179="zníž. prenesená",J179,0)</f>
        <v>0</v>
      </c>
      <c r="BI179" s="169">
        <f t="shared" ref="BI179:BI192" si="38">IF(N179="nulová",J179,0)</f>
        <v>0</v>
      </c>
      <c r="BJ179" s="17" t="s">
        <v>86</v>
      </c>
      <c r="BK179" s="169">
        <f t="shared" ref="BK179:BK192" si="39">ROUND(I179*H179,2)</f>
        <v>0</v>
      </c>
      <c r="BL179" s="17" t="s">
        <v>214</v>
      </c>
      <c r="BM179" s="168" t="s">
        <v>317</v>
      </c>
    </row>
    <row r="180" spans="1:65" s="2" customFormat="1" ht="24.2" customHeight="1">
      <c r="A180" s="32"/>
      <c r="B180" s="155"/>
      <c r="C180" s="170" t="s">
        <v>307</v>
      </c>
      <c r="D180" s="170" t="s">
        <v>226</v>
      </c>
      <c r="E180" s="171" t="s">
        <v>2731</v>
      </c>
      <c r="F180" s="172" t="s">
        <v>2732</v>
      </c>
      <c r="G180" s="173" t="s">
        <v>238</v>
      </c>
      <c r="H180" s="174">
        <v>4</v>
      </c>
      <c r="I180" s="175"/>
      <c r="J180" s="176">
        <f t="shared" si="30"/>
        <v>0</v>
      </c>
      <c r="K180" s="177"/>
      <c r="L180" s="178"/>
      <c r="M180" s="179" t="s">
        <v>1</v>
      </c>
      <c r="N180" s="180" t="s">
        <v>39</v>
      </c>
      <c r="O180" s="61"/>
      <c r="P180" s="166">
        <f t="shared" si="31"/>
        <v>0</v>
      </c>
      <c r="Q180" s="166">
        <v>8.9999999999999998E-4</v>
      </c>
      <c r="R180" s="166">
        <f t="shared" si="32"/>
        <v>3.5999999999999999E-3</v>
      </c>
      <c r="S180" s="166">
        <v>0</v>
      </c>
      <c r="T180" s="167">
        <f t="shared" si="33"/>
        <v>0</v>
      </c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R180" s="168" t="s">
        <v>247</v>
      </c>
      <c r="AT180" s="168" t="s">
        <v>226</v>
      </c>
      <c r="AU180" s="168" t="s">
        <v>86</v>
      </c>
      <c r="AY180" s="17" t="s">
        <v>189</v>
      </c>
      <c r="BE180" s="169">
        <f t="shared" si="34"/>
        <v>0</v>
      </c>
      <c r="BF180" s="169">
        <f t="shared" si="35"/>
        <v>0</v>
      </c>
      <c r="BG180" s="169">
        <f t="shared" si="36"/>
        <v>0</v>
      </c>
      <c r="BH180" s="169">
        <f t="shared" si="37"/>
        <v>0</v>
      </c>
      <c r="BI180" s="169">
        <f t="shared" si="38"/>
        <v>0</v>
      </c>
      <c r="BJ180" s="17" t="s">
        <v>86</v>
      </c>
      <c r="BK180" s="169">
        <f t="shared" si="39"/>
        <v>0</v>
      </c>
      <c r="BL180" s="17" t="s">
        <v>214</v>
      </c>
      <c r="BM180" s="168" t="s">
        <v>321</v>
      </c>
    </row>
    <row r="181" spans="1:65" s="2" customFormat="1" ht="16.5" customHeight="1">
      <c r="A181" s="32"/>
      <c r="B181" s="155"/>
      <c r="C181" s="156" t="s">
        <v>303</v>
      </c>
      <c r="D181" s="156" t="s">
        <v>191</v>
      </c>
      <c r="E181" s="157" t="s">
        <v>2733</v>
      </c>
      <c r="F181" s="158" t="s">
        <v>2734</v>
      </c>
      <c r="G181" s="159" t="s">
        <v>238</v>
      </c>
      <c r="H181" s="160">
        <v>11</v>
      </c>
      <c r="I181" s="161"/>
      <c r="J181" s="162">
        <f t="shared" si="30"/>
        <v>0</v>
      </c>
      <c r="K181" s="163"/>
      <c r="L181" s="33"/>
      <c r="M181" s="164" t="s">
        <v>1</v>
      </c>
      <c r="N181" s="165" t="s">
        <v>39</v>
      </c>
      <c r="O181" s="61"/>
      <c r="P181" s="166">
        <f t="shared" si="31"/>
        <v>0</v>
      </c>
      <c r="Q181" s="166">
        <v>3.0000000000000001E-5</v>
      </c>
      <c r="R181" s="166">
        <f t="shared" si="32"/>
        <v>3.3E-4</v>
      </c>
      <c r="S181" s="166">
        <v>0</v>
      </c>
      <c r="T181" s="167">
        <f t="shared" si="33"/>
        <v>0</v>
      </c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R181" s="168" t="s">
        <v>214</v>
      </c>
      <c r="AT181" s="168" t="s">
        <v>191</v>
      </c>
      <c r="AU181" s="168" t="s">
        <v>86</v>
      </c>
      <c r="AY181" s="17" t="s">
        <v>189</v>
      </c>
      <c r="BE181" s="169">
        <f t="shared" si="34"/>
        <v>0</v>
      </c>
      <c r="BF181" s="169">
        <f t="shared" si="35"/>
        <v>0</v>
      </c>
      <c r="BG181" s="169">
        <f t="shared" si="36"/>
        <v>0</v>
      </c>
      <c r="BH181" s="169">
        <f t="shared" si="37"/>
        <v>0</v>
      </c>
      <c r="BI181" s="169">
        <f t="shared" si="38"/>
        <v>0</v>
      </c>
      <c r="BJ181" s="17" t="s">
        <v>86</v>
      </c>
      <c r="BK181" s="169">
        <f t="shared" si="39"/>
        <v>0</v>
      </c>
      <c r="BL181" s="17" t="s">
        <v>214</v>
      </c>
      <c r="BM181" s="168" t="s">
        <v>324</v>
      </c>
    </row>
    <row r="182" spans="1:65" s="2" customFormat="1" ht="16.5" customHeight="1">
      <c r="A182" s="32"/>
      <c r="B182" s="155"/>
      <c r="C182" s="170" t="s">
        <v>317</v>
      </c>
      <c r="D182" s="170" t="s">
        <v>226</v>
      </c>
      <c r="E182" s="171" t="s">
        <v>2735</v>
      </c>
      <c r="F182" s="172" t="s">
        <v>2736</v>
      </c>
      <c r="G182" s="173" t="s">
        <v>238</v>
      </c>
      <c r="H182" s="174">
        <v>1</v>
      </c>
      <c r="I182" s="175"/>
      <c r="J182" s="176">
        <f t="shared" si="30"/>
        <v>0</v>
      </c>
      <c r="K182" s="177"/>
      <c r="L182" s="178"/>
      <c r="M182" s="179" t="s">
        <v>1</v>
      </c>
      <c r="N182" s="180" t="s">
        <v>39</v>
      </c>
      <c r="O182" s="61"/>
      <c r="P182" s="166">
        <f t="shared" si="31"/>
        <v>0</v>
      </c>
      <c r="Q182" s="166">
        <v>0</v>
      </c>
      <c r="R182" s="166">
        <f t="shared" si="32"/>
        <v>0</v>
      </c>
      <c r="S182" s="166">
        <v>0</v>
      </c>
      <c r="T182" s="167">
        <f t="shared" si="33"/>
        <v>0</v>
      </c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R182" s="168" t="s">
        <v>247</v>
      </c>
      <c r="AT182" s="168" t="s">
        <v>226</v>
      </c>
      <c r="AU182" s="168" t="s">
        <v>86</v>
      </c>
      <c r="AY182" s="17" t="s">
        <v>189</v>
      </c>
      <c r="BE182" s="169">
        <f t="shared" si="34"/>
        <v>0</v>
      </c>
      <c r="BF182" s="169">
        <f t="shared" si="35"/>
        <v>0</v>
      </c>
      <c r="BG182" s="169">
        <f t="shared" si="36"/>
        <v>0</v>
      </c>
      <c r="BH182" s="169">
        <f t="shared" si="37"/>
        <v>0</v>
      </c>
      <c r="BI182" s="169">
        <f t="shared" si="38"/>
        <v>0</v>
      </c>
      <c r="BJ182" s="17" t="s">
        <v>86</v>
      </c>
      <c r="BK182" s="169">
        <f t="shared" si="39"/>
        <v>0</v>
      </c>
      <c r="BL182" s="17" t="s">
        <v>214</v>
      </c>
      <c r="BM182" s="168" t="s">
        <v>328</v>
      </c>
    </row>
    <row r="183" spans="1:65" s="2" customFormat="1" ht="24.2" customHeight="1">
      <c r="A183" s="32"/>
      <c r="B183" s="155"/>
      <c r="C183" s="170" t="s">
        <v>426</v>
      </c>
      <c r="D183" s="170" t="s">
        <v>226</v>
      </c>
      <c r="E183" s="171" t="s">
        <v>2737</v>
      </c>
      <c r="F183" s="172" t="s">
        <v>2738</v>
      </c>
      <c r="G183" s="173" t="s">
        <v>238</v>
      </c>
      <c r="H183" s="174">
        <v>10</v>
      </c>
      <c r="I183" s="175"/>
      <c r="J183" s="176">
        <f t="shared" si="30"/>
        <v>0</v>
      </c>
      <c r="K183" s="177"/>
      <c r="L183" s="178"/>
      <c r="M183" s="179" t="s">
        <v>1</v>
      </c>
      <c r="N183" s="180" t="s">
        <v>39</v>
      </c>
      <c r="O183" s="61"/>
      <c r="P183" s="166">
        <f t="shared" si="31"/>
        <v>0</v>
      </c>
      <c r="Q183" s="166">
        <v>1.1999999999999999E-3</v>
      </c>
      <c r="R183" s="166">
        <f t="shared" si="32"/>
        <v>1.1999999999999999E-2</v>
      </c>
      <c r="S183" s="166">
        <v>0</v>
      </c>
      <c r="T183" s="167">
        <f t="shared" si="33"/>
        <v>0</v>
      </c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R183" s="168" t="s">
        <v>247</v>
      </c>
      <c r="AT183" s="168" t="s">
        <v>226</v>
      </c>
      <c r="AU183" s="168" t="s">
        <v>86</v>
      </c>
      <c r="AY183" s="17" t="s">
        <v>189</v>
      </c>
      <c r="BE183" s="169">
        <f t="shared" si="34"/>
        <v>0</v>
      </c>
      <c r="BF183" s="169">
        <f t="shared" si="35"/>
        <v>0</v>
      </c>
      <c r="BG183" s="169">
        <f t="shared" si="36"/>
        <v>0</v>
      </c>
      <c r="BH183" s="169">
        <f t="shared" si="37"/>
        <v>0</v>
      </c>
      <c r="BI183" s="169">
        <f t="shared" si="38"/>
        <v>0</v>
      </c>
      <c r="BJ183" s="17" t="s">
        <v>86</v>
      </c>
      <c r="BK183" s="169">
        <f t="shared" si="39"/>
        <v>0</v>
      </c>
      <c r="BL183" s="17" t="s">
        <v>214</v>
      </c>
      <c r="BM183" s="168" t="s">
        <v>331</v>
      </c>
    </row>
    <row r="184" spans="1:65" s="2" customFormat="1" ht="24.2" customHeight="1">
      <c r="A184" s="32"/>
      <c r="B184" s="155"/>
      <c r="C184" s="156" t="s">
        <v>304</v>
      </c>
      <c r="D184" s="156" t="s">
        <v>191</v>
      </c>
      <c r="E184" s="157" t="s">
        <v>2739</v>
      </c>
      <c r="F184" s="158" t="s">
        <v>2740</v>
      </c>
      <c r="G184" s="159" t="s">
        <v>238</v>
      </c>
      <c r="H184" s="160">
        <v>4</v>
      </c>
      <c r="I184" s="161"/>
      <c r="J184" s="162">
        <f t="shared" si="30"/>
        <v>0</v>
      </c>
      <c r="K184" s="163"/>
      <c r="L184" s="33"/>
      <c r="M184" s="164" t="s">
        <v>1</v>
      </c>
      <c r="N184" s="165" t="s">
        <v>39</v>
      </c>
      <c r="O184" s="61"/>
      <c r="P184" s="166">
        <f t="shared" si="31"/>
        <v>0</v>
      </c>
      <c r="Q184" s="166">
        <v>1.3699999999999999E-5</v>
      </c>
      <c r="R184" s="166">
        <f t="shared" si="32"/>
        <v>5.4799999999999997E-5</v>
      </c>
      <c r="S184" s="166">
        <v>0</v>
      </c>
      <c r="T184" s="167">
        <f t="shared" si="33"/>
        <v>0</v>
      </c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R184" s="168" t="s">
        <v>214</v>
      </c>
      <c r="AT184" s="168" t="s">
        <v>191</v>
      </c>
      <c r="AU184" s="168" t="s">
        <v>86</v>
      </c>
      <c r="AY184" s="17" t="s">
        <v>189</v>
      </c>
      <c r="BE184" s="169">
        <f t="shared" si="34"/>
        <v>0</v>
      </c>
      <c r="BF184" s="169">
        <f t="shared" si="35"/>
        <v>0</v>
      </c>
      <c r="BG184" s="169">
        <f t="shared" si="36"/>
        <v>0</v>
      </c>
      <c r="BH184" s="169">
        <f t="shared" si="37"/>
        <v>0</v>
      </c>
      <c r="BI184" s="169">
        <f t="shared" si="38"/>
        <v>0</v>
      </c>
      <c r="BJ184" s="17" t="s">
        <v>86</v>
      </c>
      <c r="BK184" s="169">
        <f t="shared" si="39"/>
        <v>0</v>
      </c>
      <c r="BL184" s="17" t="s">
        <v>214</v>
      </c>
      <c r="BM184" s="168" t="s">
        <v>335</v>
      </c>
    </row>
    <row r="185" spans="1:65" s="2" customFormat="1" ht="33" customHeight="1">
      <c r="A185" s="32"/>
      <c r="B185" s="155"/>
      <c r="C185" s="170" t="s">
        <v>251</v>
      </c>
      <c r="D185" s="170" t="s">
        <v>226</v>
      </c>
      <c r="E185" s="171" t="s">
        <v>2741</v>
      </c>
      <c r="F185" s="172" t="s">
        <v>2742</v>
      </c>
      <c r="G185" s="173" t="s">
        <v>238</v>
      </c>
      <c r="H185" s="174">
        <v>4</v>
      </c>
      <c r="I185" s="175"/>
      <c r="J185" s="176">
        <f t="shared" si="30"/>
        <v>0</v>
      </c>
      <c r="K185" s="177"/>
      <c r="L185" s="178"/>
      <c r="M185" s="179" t="s">
        <v>1</v>
      </c>
      <c r="N185" s="180" t="s">
        <v>39</v>
      </c>
      <c r="O185" s="61"/>
      <c r="P185" s="166">
        <f t="shared" si="31"/>
        <v>0</v>
      </c>
      <c r="Q185" s="166">
        <v>0</v>
      </c>
      <c r="R185" s="166">
        <f t="shared" si="32"/>
        <v>0</v>
      </c>
      <c r="S185" s="166">
        <v>0</v>
      </c>
      <c r="T185" s="167">
        <f t="shared" si="33"/>
        <v>0</v>
      </c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R185" s="168" t="s">
        <v>247</v>
      </c>
      <c r="AT185" s="168" t="s">
        <v>226</v>
      </c>
      <c r="AU185" s="168" t="s">
        <v>86</v>
      </c>
      <c r="AY185" s="17" t="s">
        <v>189</v>
      </c>
      <c r="BE185" s="169">
        <f t="shared" si="34"/>
        <v>0</v>
      </c>
      <c r="BF185" s="169">
        <f t="shared" si="35"/>
        <v>0</v>
      </c>
      <c r="BG185" s="169">
        <f t="shared" si="36"/>
        <v>0</v>
      </c>
      <c r="BH185" s="169">
        <f t="shared" si="37"/>
        <v>0</v>
      </c>
      <c r="BI185" s="169">
        <f t="shared" si="38"/>
        <v>0</v>
      </c>
      <c r="BJ185" s="17" t="s">
        <v>86</v>
      </c>
      <c r="BK185" s="169">
        <f t="shared" si="39"/>
        <v>0</v>
      </c>
      <c r="BL185" s="17" t="s">
        <v>214</v>
      </c>
      <c r="BM185" s="168" t="s">
        <v>338</v>
      </c>
    </row>
    <row r="186" spans="1:65" s="2" customFormat="1" ht="16.5" customHeight="1">
      <c r="A186" s="32"/>
      <c r="B186" s="155"/>
      <c r="C186" s="156" t="s">
        <v>311</v>
      </c>
      <c r="D186" s="156" t="s">
        <v>191</v>
      </c>
      <c r="E186" s="157" t="s">
        <v>2743</v>
      </c>
      <c r="F186" s="158" t="s">
        <v>2744</v>
      </c>
      <c r="G186" s="159" t="s">
        <v>238</v>
      </c>
      <c r="H186" s="160">
        <v>8</v>
      </c>
      <c r="I186" s="161"/>
      <c r="J186" s="162">
        <f t="shared" si="30"/>
        <v>0</v>
      </c>
      <c r="K186" s="163"/>
      <c r="L186" s="33"/>
      <c r="M186" s="164" t="s">
        <v>1</v>
      </c>
      <c r="N186" s="165" t="s">
        <v>39</v>
      </c>
      <c r="O186" s="61"/>
      <c r="P186" s="166">
        <f t="shared" si="31"/>
        <v>0</v>
      </c>
      <c r="Q186" s="166">
        <v>0</v>
      </c>
      <c r="R186" s="166">
        <f t="shared" si="32"/>
        <v>0</v>
      </c>
      <c r="S186" s="166">
        <v>0</v>
      </c>
      <c r="T186" s="167">
        <f t="shared" si="33"/>
        <v>0</v>
      </c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R186" s="168" t="s">
        <v>214</v>
      </c>
      <c r="AT186" s="168" t="s">
        <v>191</v>
      </c>
      <c r="AU186" s="168" t="s">
        <v>86</v>
      </c>
      <c r="AY186" s="17" t="s">
        <v>189</v>
      </c>
      <c r="BE186" s="169">
        <f t="shared" si="34"/>
        <v>0</v>
      </c>
      <c r="BF186" s="169">
        <f t="shared" si="35"/>
        <v>0</v>
      </c>
      <c r="BG186" s="169">
        <f t="shared" si="36"/>
        <v>0</v>
      </c>
      <c r="BH186" s="169">
        <f t="shared" si="37"/>
        <v>0</v>
      </c>
      <c r="BI186" s="169">
        <f t="shared" si="38"/>
        <v>0</v>
      </c>
      <c r="BJ186" s="17" t="s">
        <v>86</v>
      </c>
      <c r="BK186" s="169">
        <f t="shared" si="39"/>
        <v>0</v>
      </c>
      <c r="BL186" s="17" t="s">
        <v>214</v>
      </c>
      <c r="BM186" s="168" t="s">
        <v>342</v>
      </c>
    </row>
    <row r="187" spans="1:65" s="2" customFormat="1" ht="16.5" customHeight="1">
      <c r="A187" s="32"/>
      <c r="B187" s="155"/>
      <c r="C187" s="156" t="s">
        <v>2345</v>
      </c>
      <c r="D187" s="156" t="s">
        <v>191</v>
      </c>
      <c r="E187" s="157" t="s">
        <v>2745</v>
      </c>
      <c r="F187" s="158" t="s">
        <v>2746</v>
      </c>
      <c r="G187" s="159" t="s">
        <v>238</v>
      </c>
      <c r="H187" s="160">
        <v>10</v>
      </c>
      <c r="I187" s="161"/>
      <c r="J187" s="162">
        <f t="shared" si="30"/>
        <v>0</v>
      </c>
      <c r="K187" s="163"/>
      <c r="L187" s="33"/>
      <c r="M187" s="164" t="s">
        <v>1</v>
      </c>
      <c r="N187" s="165" t="s">
        <v>39</v>
      </c>
      <c r="O187" s="61"/>
      <c r="P187" s="166">
        <f t="shared" si="31"/>
        <v>0</v>
      </c>
      <c r="Q187" s="166">
        <v>1.0243940000000001E-3</v>
      </c>
      <c r="R187" s="166">
        <f t="shared" si="32"/>
        <v>1.024394E-2</v>
      </c>
      <c r="S187" s="166">
        <v>0</v>
      </c>
      <c r="T187" s="167">
        <f t="shared" si="33"/>
        <v>0</v>
      </c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R187" s="168" t="s">
        <v>214</v>
      </c>
      <c r="AT187" s="168" t="s">
        <v>191</v>
      </c>
      <c r="AU187" s="168" t="s">
        <v>86</v>
      </c>
      <c r="AY187" s="17" t="s">
        <v>189</v>
      </c>
      <c r="BE187" s="169">
        <f t="shared" si="34"/>
        <v>0</v>
      </c>
      <c r="BF187" s="169">
        <f t="shared" si="35"/>
        <v>0</v>
      </c>
      <c r="BG187" s="169">
        <f t="shared" si="36"/>
        <v>0</v>
      </c>
      <c r="BH187" s="169">
        <f t="shared" si="37"/>
        <v>0</v>
      </c>
      <c r="BI187" s="169">
        <f t="shared" si="38"/>
        <v>0</v>
      </c>
      <c r="BJ187" s="17" t="s">
        <v>86</v>
      </c>
      <c r="BK187" s="169">
        <f t="shared" si="39"/>
        <v>0</v>
      </c>
      <c r="BL187" s="17" t="s">
        <v>214</v>
      </c>
      <c r="BM187" s="168" t="s">
        <v>345</v>
      </c>
    </row>
    <row r="188" spans="1:65" s="2" customFormat="1" ht="24.2" customHeight="1">
      <c r="A188" s="32"/>
      <c r="B188" s="155"/>
      <c r="C188" s="156" t="s">
        <v>254</v>
      </c>
      <c r="D188" s="156" t="s">
        <v>191</v>
      </c>
      <c r="E188" s="157" t="s">
        <v>2747</v>
      </c>
      <c r="F188" s="158" t="s">
        <v>2748</v>
      </c>
      <c r="G188" s="159" t="s">
        <v>238</v>
      </c>
      <c r="H188" s="160">
        <v>4</v>
      </c>
      <c r="I188" s="161"/>
      <c r="J188" s="162">
        <f t="shared" si="30"/>
        <v>0</v>
      </c>
      <c r="K188" s="163"/>
      <c r="L188" s="33"/>
      <c r="M188" s="164" t="s">
        <v>1</v>
      </c>
      <c r="N188" s="165" t="s">
        <v>39</v>
      </c>
      <c r="O188" s="61"/>
      <c r="P188" s="166">
        <f t="shared" si="31"/>
        <v>0</v>
      </c>
      <c r="Q188" s="166">
        <v>4.8999999999999998E-4</v>
      </c>
      <c r="R188" s="166">
        <f t="shared" si="32"/>
        <v>1.9599999999999999E-3</v>
      </c>
      <c r="S188" s="166">
        <v>0</v>
      </c>
      <c r="T188" s="167">
        <f t="shared" si="33"/>
        <v>0</v>
      </c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R188" s="168" t="s">
        <v>214</v>
      </c>
      <c r="AT188" s="168" t="s">
        <v>191</v>
      </c>
      <c r="AU188" s="168" t="s">
        <v>86</v>
      </c>
      <c r="AY188" s="17" t="s">
        <v>189</v>
      </c>
      <c r="BE188" s="169">
        <f t="shared" si="34"/>
        <v>0</v>
      </c>
      <c r="BF188" s="169">
        <f t="shared" si="35"/>
        <v>0</v>
      </c>
      <c r="BG188" s="169">
        <f t="shared" si="36"/>
        <v>0</v>
      </c>
      <c r="BH188" s="169">
        <f t="shared" si="37"/>
        <v>0</v>
      </c>
      <c r="BI188" s="169">
        <f t="shared" si="38"/>
        <v>0</v>
      </c>
      <c r="BJ188" s="17" t="s">
        <v>86</v>
      </c>
      <c r="BK188" s="169">
        <f t="shared" si="39"/>
        <v>0</v>
      </c>
      <c r="BL188" s="17" t="s">
        <v>214</v>
      </c>
      <c r="BM188" s="168" t="s">
        <v>349</v>
      </c>
    </row>
    <row r="189" spans="1:65" s="2" customFormat="1" ht="16.5" customHeight="1">
      <c r="A189" s="32"/>
      <c r="B189" s="155"/>
      <c r="C189" s="156" t="s">
        <v>318</v>
      </c>
      <c r="D189" s="156" t="s">
        <v>191</v>
      </c>
      <c r="E189" s="157" t="s">
        <v>2749</v>
      </c>
      <c r="F189" s="158" t="s">
        <v>2750</v>
      </c>
      <c r="G189" s="159" t="s">
        <v>238</v>
      </c>
      <c r="H189" s="160">
        <v>1</v>
      </c>
      <c r="I189" s="161"/>
      <c r="J189" s="162">
        <f t="shared" si="30"/>
        <v>0</v>
      </c>
      <c r="K189" s="163"/>
      <c r="L189" s="33"/>
      <c r="M189" s="164" t="s">
        <v>1</v>
      </c>
      <c r="N189" s="165" t="s">
        <v>39</v>
      </c>
      <c r="O189" s="61"/>
      <c r="P189" s="166">
        <f t="shared" si="31"/>
        <v>0</v>
      </c>
      <c r="Q189" s="166">
        <v>0</v>
      </c>
      <c r="R189" s="166">
        <f t="shared" si="32"/>
        <v>0</v>
      </c>
      <c r="S189" s="166">
        <v>0</v>
      </c>
      <c r="T189" s="167">
        <f t="shared" si="33"/>
        <v>0</v>
      </c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R189" s="168" t="s">
        <v>214</v>
      </c>
      <c r="AT189" s="168" t="s">
        <v>191</v>
      </c>
      <c r="AU189" s="168" t="s">
        <v>86</v>
      </c>
      <c r="AY189" s="17" t="s">
        <v>189</v>
      </c>
      <c r="BE189" s="169">
        <f t="shared" si="34"/>
        <v>0</v>
      </c>
      <c r="BF189" s="169">
        <f t="shared" si="35"/>
        <v>0</v>
      </c>
      <c r="BG189" s="169">
        <f t="shared" si="36"/>
        <v>0</v>
      </c>
      <c r="BH189" s="169">
        <f t="shared" si="37"/>
        <v>0</v>
      </c>
      <c r="BI189" s="169">
        <f t="shared" si="38"/>
        <v>0</v>
      </c>
      <c r="BJ189" s="17" t="s">
        <v>86</v>
      </c>
      <c r="BK189" s="169">
        <f t="shared" si="39"/>
        <v>0</v>
      </c>
      <c r="BL189" s="17" t="s">
        <v>214</v>
      </c>
      <c r="BM189" s="168" t="s">
        <v>354</v>
      </c>
    </row>
    <row r="190" spans="1:65" s="2" customFormat="1" ht="24.2" customHeight="1">
      <c r="A190" s="32"/>
      <c r="B190" s="155"/>
      <c r="C190" s="170" t="s">
        <v>258</v>
      </c>
      <c r="D190" s="170" t="s">
        <v>226</v>
      </c>
      <c r="E190" s="171" t="s">
        <v>2751</v>
      </c>
      <c r="F190" s="172" t="s">
        <v>2752</v>
      </c>
      <c r="G190" s="173" t="s">
        <v>238</v>
      </c>
      <c r="H190" s="174">
        <v>1</v>
      </c>
      <c r="I190" s="175"/>
      <c r="J190" s="176">
        <f t="shared" si="30"/>
        <v>0</v>
      </c>
      <c r="K190" s="177"/>
      <c r="L190" s="178"/>
      <c r="M190" s="179" t="s">
        <v>1</v>
      </c>
      <c r="N190" s="180" t="s">
        <v>39</v>
      </c>
      <c r="O190" s="61"/>
      <c r="P190" s="166">
        <f t="shared" si="31"/>
        <v>0</v>
      </c>
      <c r="Q190" s="166">
        <v>0</v>
      </c>
      <c r="R190" s="166">
        <f t="shared" si="32"/>
        <v>0</v>
      </c>
      <c r="S190" s="166">
        <v>0</v>
      </c>
      <c r="T190" s="167">
        <f t="shared" si="33"/>
        <v>0</v>
      </c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R190" s="168" t="s">
        <v>247</v>
      </c>
      <c r="AT190" s="168" t="s">
        <v>226</v>
      </c>
      <c r="AU190" s="168" t="s">
        <v>86</v>
      </c>
      <c r="AY190" s="17" t="s">
        <v>189</v>
      </c>
      <c r="BE190" s="169">
        <f t="shared" si="34"/>
        <v>0</v>
      </c>
      <c r="BF190" s="169">
        <f t="shared" si="35"/>
        <v>0</v>
      </c>
      <c r="BG190" s="169">
        <f t="shared" si="36"/>
        <v>0</v>
      </c>
      <c r="BH190" s="169">
        <f t="shared" si="37"/>
        <v>0</v>
      </c>
      <c r="BI190" s="169">
        <f t="shared" si="38"/>
        <v>0</v>
      </c>
      <c r="BJ190" s="17" t="s">
        <v>86</v>
      </c>
      <c r="BK190" s="169">
        <f t="shared" si="39"/>
        <v>0</v>
      </c>
      <c r="BL190" s="17" t="s">
        <v>214</v>
      </c>
      <c r="BM190" s="168" t="s">
        <v>358</v>
      </c>
    </row>
    <row r="191" spans="1:65" s="2" customFormat="1" ht="21.75" customHeight="1">
      <c r="A191" s="32"/>
      <c r="B191" s="155"/>
      <c r="C191" s="156" t="s">
        <v>325</v>
      </c>
      <c r="D191" s="156" t="s">
        <v>191</v>
      </c>
      <c r="E191" s="157" t="s">
        <v>2181</v>
      </c>
      <c r="F191" s="158" t="s">
        <v>2182</v>
      </c>
      <c r="G191" s="159" t="s">
        <v>511</v>
      </c>
      <c r="H191" s="186"/>
      <c r="I191" s="161"/>
      <c r="J191" s="162">
        <f t="shared" si="30"/>
        <v>0</v>
      </c>
      <c r="K191" s="163"/>
      <c r="L191" s="33"/>
      <c r="M191" s="164" t="s">
        <v>1</v>
      </c>
      <c r="N191" s="165" t="s">
        <v>39</v>
      </c>
      <c r="O191" s="61"/>
      <c r="P191" s="166">
        <f t="shared" si="31"/>
        <v>0</v>
      </c>
      <c r="Q191" s="166">
        <v>0</v>
      </c>
      <c r="R191" s="166">
        <f t="shared" si="32"/>
        <v>0</v>
      </c>
      <c r="S191" s="166">
        <v>0</v>
      </c>
      <c r="T191" s="167">
        <f t="shared" si="33"/>
        <v>0</v>
      </c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R191" s="168" t="s">
        <v>214</v>
      </c>
      <c r="AT191" s="168" t="s">
        <v>191</v>
      </c>
      <c r="AU191" s="168" t="s">
        <v>86</v>
      </c>
      <c r="AY191" s="17" t="s">
        <v>189</v>
      </c>
      <c r="BE191" s="169">
        <f t="shared" si="34"/>
        <v>0</v>
      </c>
      <c r="BF191" s="169">
        <f t="shared" si="35"/>
        <v>0</v>
      </c>
      <c r="BG191" s="169">
        <f t="shared" si="36"/>
        <v>0</v>
      </c>
      <c r="BH191" s="169">
        <f t="shared" si="37"/>
        <v>0</v>
      </c>
      <c r="BI191" s="169">
        <f t="shared" si="38"/>
        <v>0</v>
      </c>
      <c r="BJ191" s="17" t="s">
        <v>86</v>
      </c>
      <c r="BK191" s="169">
        <f t="shared" si="39"/>
        <v>0</v>
      </c>
      <c r="BL191" s="17" t="s">
        <v>214</v>
      </c>
      <c r="BM191" s="168" t="s">
        <v>361</v>
      </c>
    </row>
    <row r="192" spans="1:65" s="2" customFormat="1" ht="24.2" customHeight="1">
      <c r="A192" s="32"/>
      <c r="B192" s="155"/>
      <c r="C192" s="156" t="s">
        <v>261</v>
      </c>
      <c r="D192" s="156" t="s">
        <v>191</v>
      </c>
      <c r="E192" s="157" t="s">
        <v>2183</v>
      </c>
      <c r="F192" s="158" t="s">
        <v>2184</v>
      </c>
      <c r="G192" s="159" t="s">
        <v>511</v>
      </c>
      <c r="H192" s="186"/>
      <c r="I192" s="161"/>
      <c r="J192" s="162">
        <f t="shared" si="30"/>
        <v>0</v>
      </c>
      <c r="K192" s="163"/>
      <c r="L192" s="33"/>
      <c r="M192" s="164" t="s">
        <v>1</v>
      </c>
      <c r="N192" s="165" t="s">
        <v>39</v>
      </c>
      <c r="O192" s="61"/>
      <c r="P192" s="166">
        <f t="shared" si="31"/>
        <v>0</v>
      </c>
      <c r="Q192" s="166">
        <v>0</v>
      </c>
      <c r="R192" s="166">
        <f t="shared" si="32"/>
        <v>0</v>
      </c>
      <c r="S192" s="166">
        <v>0</v>
      </c>
      <c r="T192" s="167">
        <f t="shared" si="33"/>
        <v>0</v>
      </c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R192" s="168" t="s">
        <v>214</v>
      </c>
      <c r="AT192" s="168" t="s">
        <v>191</v>
      </c>
      <c r="AU192" s="168" t="s">
        <v>86</v>
      </c>
      <c r="AY192" s="17" t="s">
        <v>189</v>
      </c>
      <c r="BE192" s="169">
        <f t="shared" si="34"/>
        <v>0</v>
      </c>
      <c r="BF192" s="169">
        <f t="shared" si="35"/>
        <v>0</v>
      </c>
      <c r="BG192" s="169">
        <f t="shared" si="36"/>
        <v>0</v>
      </c>
      <c r="BH192" s="169">
        <f t="shared" si="37"/>
        <v>0</v>
      </c>
      <c r="BI192" s="169">
        <f t="shared" si="38"/>
        <v>0</v>
      </c>
      <c r="BJ192" s="17" t="s">
        <v>86</v>
      </c>
      <c r="BK192" s="169">
        <f t="shared" si="39"/>
        <v>0</v>
      </c>
      <c r="BL192" s="17" t="s">
        <v>214</v>
      </c>
      <c r="BM192" s="168" t="s">
        <v>370</v>
      </c>
    </row>
    <row r="193" spans="1:65" s="12" customFormat="1" ht="25.9" customHeight="1">
      <c r="B193" s="142"/>
      <c r="D193" s="143" t="s">
        <v>72</v>
      </c>
      <c r="E193" s="144" t="s">
        <v>226</v>
      </c>
      <c r="F193" s="144" t="s">
        <v>433</v>
      </c>
      <c r="I193" s="145"/>
      <c r="J193" s="146">
        <f>BK193</f>
        <v>0</v>
      </c>
      <c r="L193" s="142"/>
      <c r="M193" s="147"/>
      <c r="N193" s="148"/>
      <c r="O193" s="148"/>
      <c r="P193" s="149">
        <f>P194</f>
        <v>0</v>
      </c>
      <c r="Q193" s="148"/>
      <c r="R193" s="149">
        <f>R194</f>
        <v>2.2800000000000003E-3</v>
      </c>
      <c r="S193" s="148"/>
      <c r="T193" s="150">
        <f>T194</f>
        <v>0</v>
      </c>
      <c r="AR193" s="143" t="s">
        <v>103</v>
      </c>
      <c r="AT193" s="151" t="s">
        <v>72</v>
      </c>
      <c r="AU193" s="151" t="s">
        <v>73</v>
      </c>
      <c r="AY193" s="143" t="s">
        <v>189</v>
      </c>
      <c r="BK193" s="152">
        <f>BK194</f>
        <v>0</v>
      </c>
    </row>
    <row r="194" spans="1:65" s="12" customFormat="1" ht="22.9" customHeight="1">
      <c r="B194" s="142"/>
      <c r="D194" s="143" t="s">
        <v>72</v>
      </c>
      <c r="E194" s="153" t="s">
        <v>434</v>
      </c>
      <c r="F194" s="153" t="s">
        <v>435</v>
      </c>
      <c r="I194" s="145"/>
      <c r="J194" s="154">
        <f>BK194</f>
        <v>0</v>
      </c>
      <c r="L194" s="142"/>
      <c r="M194" s="147"/>
      <c r="N194" s="148"/>
      <c r="O194" s="148"/>
      <c r="P194" s="149">
        <f>SUM(P195:P201)</f>
        <v>0</v>
      </c>
      <c r="Q194" s="148"/>
      <c r="R194" s="149">
        <f>SUM(R195:R201)</f>
        <v>2.2800000000000003E-3</v>
      </c>
      <c r="S194" s="148"/>
      <c r="T194" s="150">
        <f>SUM(T195:T201)</f>
        <v>0</v>
      </c>
      <c r="AR194" s="143" t="s">
        <v>103</v>
      </c>
      <c r="AT194" s="151" t="s">
        <v>72</v>
      </c>
      <c r="AU194" s="151" t="s">
        <v>80</v>
      </c>
      <c r="AY194" s="143" t="s">
        <v>189</v>
      </c>
      <c r="BK194" s="152">
        <f>SUM(BK195:BK201)</f>
        <v>0</v>
      </c>
    </row>
    <row r="195" spans="1:65" s="2" customFormat="1" ht="16.5" customHeight="1">
      <c r="A195" s="32"/>
      <c r="B195" s="155"/>
      <c r="C195" s="156" t="s">
        <v>332</v>
      </c>
      <c r="D195" s="156" t="s">
        <v>191</v>
      </c>
      <c r="E195" s="157" t="s">
        <v>2753</v>
      </c>
      <c r="F195" s="158" t="s">
        <v>2754</v>
      </c>
      <c r="G195" s="159" t="s">
        <v>238</v>
      </c>
      <c r="H195" s="160">
        <v>14</v>
      </c>
      <c r="I195" s="161"/>
      <c r="J195" s="162">
        <f t="shared" ref="J195:J201" si="40">ROUND(I195*H195,2)</f>
        <v>0</v>
      </c>
      <c r="K195" s="163"/>
      <c r="L195" s="33"/>
      <c r="M195" s="164" t="s">
        <v>1</v>
      </c>
      <c r="N195" s="165" t="s">
        <v>39</v>
      </c>
      <c r="O195" s="61"/>
      <c r="P195" s="166">
        <f t="shared" ref="P195:P201" si="41">O195*H195</f>
        <v>0</v>
      </c>
      <c r="Q195" s="166">
        <v>0</v>
      </c>
      <c r="R195" s="166">
        <f t="shared" ref="R195:R201" si="42">Q195*H195</f>
        <v>0</v>
      </c>
      <c r="S195" s="166">
        <v>0</v>
      </c>
      <c r="T195" s="167">
        <f t="shared" ref="T195:T201" si="43">S195*H195</f>
        <v>0</v>
      </c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R195" s="168" t="s">
        <v>303</v>
      </c>
      <c r="AT195" s="168" t="s">
        <v>191</v>
      </c>
      <c r="AU195" s="168" t="s">
        <v>86</v>
      </c>
      <c r="AY195" s="17" t="s">
        <v>189</v>
      </c>
      <c r="BE195" s="169">
        <f t="shared" ref="BE195:BE201" si="44">IF(N195="základná",J195,0)</f>
        <v>0</v>
      </c>
      <c r="BF195" s="169">
        <f t="shared" ref="BF195:BF201" si="45">IF(N195="znížená",J195,0)</f>
        <v>0</v>
      </c>
      <c r="BG195" s="169">
        <f t="shared" ref="BG195:BG201" si="46">IF(N195="zákl. prenesená",J195,0)</f>
        <v>0</v>
      </c>
      <c r="BH195" s="169">
        <f t="shared" ref="BH195:BH201" si="47">IF(N195="zníž. prenesená",J195,0)</f>
        <v>0</v>
      </c>
      <c r="BI195" s="169">
        <f t="shared" ref="BI195:BI201" si="48">IF(N195="nulová",J195,0)</f>
        <v>0</v>
      </c>
      <c r="BJ195" s="17" t="s">
        <v>86</v>
      </c>
      <c r="BK195" s="169">
        <f t="shared" ref="BK195:BK201" si="49">ROUND(I195*H195,2)</f>
        <v>0</v>
      </c>
      <c r="BL195" s="17" t="s">
        <v>303</v>
      </c>
      <c r="BM195" s="168" t="s">
        <v>374</v>
      </c>
    </row>
    <row r="196" spans="1:65" s="2" customFormat="1" ht="24.2" customHeight="1">
      <c r="A196" s="32"/>
      <c r="B196" s="155"/>
      <c r="C196" s="170" t="s">
        <v>2331</v>
      </c>
      <c r="D196" s="170" t="s">
        <v>226</v>
      </c>
      <c r="E196" s="171" t="s">
        <v>2755</v>
      </c>
      <c r="F196" s="172" t="s">
        <v>2756</v>
      </c>
      <c r="G196" s="173" t="s">
        <v>238</v>
      </c>
      <c r="H196" s="174">
        <v>4</v>
      </c>
      <c r="I196" s="175"/>
      <c r="J196" s="176">
        <f t="shared" si="40"/>
        <v>0</v>
      </c>
      <c r="K196" s="177"/>
      <c r="L196" s="178"/>
      <c r="M196" s="179" t="s">
        <v>1</v>
      </c>
      <c r="N196" s="180" t="s">
        <v>39</v>
      </c>
      <c r="O196" s="61"/>
      <c r="P196" s="166">
        <f t="shared" si="41"/>
        <v>0</v>
      </c>
      <c r="Q196" s="166">
        <v>1.2E-4</v>
      </c>
      <c r="R196" s="166">
        <f t="shared" si="42"/>
        <v>4.8000000000000001E-4</v>
      </c>
      <c r="S196" s="166">
        <v>0</v>
      </c>
      <c r="T196" s="167">
        <f t="shared" si="43"/>
        <v>0</v>
      </c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R196" s="168" t="s">
        <v>442</v>
      </c>
      <c r="AT196" s="168" t="s">
        <v>226</v>
      </c>
      <c r="AU196" s="168" t="s">
        <v>86</v>
      </c>
      <c r="AY196" s="17" t="s">
        <v>189</v>
      </c>
      <c r="BE196" s="169">
        <f t="shared" si="44"/>
        <v>0</v>
      </c>
      <c r="BF196" s="169">
        <f t="shared" si="45"/>
        <v>0</v>
      </c>
      <c r="BG196" s="169">
        <f t="shared" si="46"/>
        <v>0</v>
      </c>
      <c r="BH196" s="169">
        <f t="shared" si="47"/>
        <v>0</v>
      </c>
      <c r="BI196" s="169">
        <f t="shared" si="48"/>
        <v>0</v>
      </c>
      <c r="BJ196" s="17" t="s">
        <v>86</v>
      </c>
      <c r="BK196" s="169">
        <f t="shared" si="49"/>
        <v>0</v>
      </c>
      <c r="BL196" s="17" t="s">
        <v>303</v>
      </c>
      <c r="BM196" s="168" t="s">
        <v>378</v>
      </c>
    </row>
    <row r="197" spans="1:65" s="2" customFormat="1" ht="24.2" customHeight="1">
      <c r="A197" s="32"/>
      <c r="B197" s="155"/>
      <c r="C197" s="170" t="s">
        <v>331</v>
      </c>
      <c r="D197" s="170" t="s">
        <v>226</v>
      </c>
      <c r="E197" s="171" t="s">
        <v>2757</v>
      </c>
      <c r="F197" s="172" t="s">
        <v>2758</v>
      </c>
      <c r="G197" s="173" t="s">
        <v>238</v>
      </c>
      <c r="H197" s="174">
        <v>10</v>
      </c>
      <c r="I197" s="175"/>
      <c r="J197" s="176">
        <f t="shared" si="40"/>
        <v>0</v>
      </c>
      <c r="K197" s="177"/>
      <c r="L197" s="178"/>
      <c r="M197" s="179" t="s">
        <v>1</v>
      </c>
      <c r="N197" s="180" t="s">
        <v>39</v>
      </c>
      <c r="O197" s="61"/>
      <c r="P197" s="166">
        <f t="shared" si="41"/>
        <v>0</v>
      </c>
      <c r="Q197" s="166">
        <v>1.8000000000000001E-4</v>
      </c>
      <c r="R197" s="166">
        <f t="shared" si="42"/>
        <v>1.8000000000000002E-3</v>
      </c>
      <c r="S197" s="166">
        <v>0</v>
      </c>
      <c r="T197" s="167">
        <f t="shared" si="43"/>
        <v>0</v>
      </c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R197" s="168" t="s">
        <v>442</v>
      </c>
      <c r="AT197" s="168" t="s">
        <v>226</v>
      </c>
      <c r="AU197" s="168" t="s">
        <v>86</v>
      </c>
      <c r="AY197" s="17" t="s">
        <v>189</v>
      </c>
      <c r="BE197" s="169">
        <f t="shared" si="44"/>
        <v>0</v>
      </c>
      <c r="BF197" s="169">
        <f t="shared" si="45"/>
        <v>0</v>
      </c>
      <c r="BG197" s="169">
        <f t="shared" si="46"/>
        <v>0</v>
      </c>
      <c r="BH197" s="169">
        <f t="shared" si="47"/>
        <v>0</v>
      </c>
      <c r="BI197" s="169">
        <f t="shared" si="48"/>
        <v>0</v>
      </c>
      <c r="BJ197" s="17" t="s">
        <v>86</v>
      </c>
      <c r="BK197" s="169">
        <f t="shared" si="49"/>
        <v>0</v>
      </c>
      <c r="BL197" s="17" t="s">
        <v>303</v>
      </c>
      <c r="BM197" s="168" t="s">
        <v>383</v>
      </c>
    </row>
    <row r="198" spans="1:65" s="2" customFormat="1" ht="16.5" customHeight="1">
      <c r="A198" s="32"/>
      <c r="B198" s="155"/>
      <c r="C198" s="170" t="s">
        <v>339</v>
      </c>
      <c r="D198" s="170" t="s">
        <v>226</v>
      </c>
      <c r="E198" s="171" t="s">
        <v>2759</v>
      </c>
      <c r="F198" s="172" t="s">
        <v>2760</v>
      </c>
      <c r="G198" s="173" t="s">
        <v>568</v>
      </c>
      <c r="H198" s="174">
        <v>1</v>
      </c>
      <c r="I198" s="175"/>
      <c r="J198" s="176">
        <f t="shared" si="40"/>
        <v>0</v>
      </c>
      <c r="K198" s="177"/>
      <c r="L198" s="178"/>
      <c r="M198" s="179" t="s">
        <v>1</v>
      </c>
      <c r="N198" s="180" t="s">
        <v>39</v>
      </c>
      <c r="O198" s="61"/>
      <c r="P198" s="166">
        <f t="shared" si="41"/>
        <v>0</v>
      </c>
      <c r="Q198" s="166">
        <v>0</v>
      </c>
      <c r="R198" s="166">
        <f t="shared" si="42"/>
        <v>0</v>
      </c>
      <c r="S198" s="166">
        <v>0</v>
      </c>
      <c r="T198" s="167">
        <f t="shared" si="43"/>
        <v>0</v>
      </c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R198" s="168" t="s">
        <v>442</v>
      </c>
      <c r="AT198" s="168" t="s">
        <v>226</v>
      </c>
      <c r="AU198" s="168" t="s">
        <v>86</v>
      </c>
      <c r="AY198" s="17" t="s">
        <v>189</v>
      </c>
      <c r="BE198" s="169">
        <f t="shared" si="44"/>
        <v>0</v>
      </c>
      <c r="BF198" s="169">
        <f t="shared" si="45"/>
        <v>0</v>
      </c>
      <c r="BG198" s="169">
        <f t="shared" si="46"/>
        <v>0</v>
      </c>
      <c r="BH198" s="169">
        <f t="shared" si="47"/>
        <v>0</v>
      </c>
      <c r="BI198" s="169">
        <f t="shared" si="48"/>
        <v>0</v>
      </c>
      <c r="BJ198" s="17" t="s">
        <v>86</v>
      </c>
      <c r="BK198" s="169">
        <f t="shared" si="49"/>
        <v>0</v>
      </c>
      <c r="BL198" s="17" t="s">
        <v>303</v>
      </c>
      <c r="BM198" s="168" t="s">
        <v>387</v>
      </c>
    </row>
    <row r="199" spans="1:65" s="2" customFormat="1" ht="16.5" customHeight="1">
      <c r="A199" s="32"/>
      <c r="B199" s="155"/>
      <c r="C199" s="156" t="s">
        <v>268</v>
      </c>
      <c r="D199" s="156" t="s">
        <v>191</v>
      </c>
      <c r="E199" s="157" t="s">
        <v>659</v>
      </c>
      <c r="F199" s="158" t="s">
        <v>660</v>
      </c>
      <c r="G199" s="159" t="s">
        <v>511</v>
      </c>
      <c r="H199" s="186"/>
      <c r="I199" s="161"/>
      <c r="J199" s="162">
        <f t="shared" si="40"/>
        <v>0</v>
      </c>
      <c r="K199" s="163"/>
      <c r="L199" s="33"/>
      <c r="M199" s="164" t="s">
        <v>1</v>
      </c>
      <c r="N199" s="165" t="s">
        <v>39</v>
      </c>
      <c r="O199" s="61"/>
      <c r="P199" s="166">
        <f t="shared" si="41"/>
        <v>0</v>
      </c>
      <c r="Q199" s="166">
        <v>0</v>
      </c>
      <c r="R199" s="166">
        <f t="shared" si="42"/>
        <v>0</v>
      </c>
      <c r="S199" s="166">
        <v>0</v>
      </c>
      <c r="T199" s="167">
        <f t="shared" si="43"/>
        <v>0</v>
      </c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R199" s="168" t="s">
        <v>303</v>
      </c>
      <c r="AT199" s="168" t="s">
        <v>191</v>
      </c>
      <c r="AU199" s="168" t="s">
        <v>86</v>
      </c>
      <c r="AY199" s="17" t="s">
        <v>189</v>
      </c>
      <c r="BE199" s="169">
        <f t="shared" si="44"/>
        <v>0</v>
      </c>
      <c r="BF199" s="169">
        <f t="shared" si="45"/>
        <v>0</v>
      </c>
      <c r="BG199" s="169">
        <f t="shared" si="46"/>
        <v>0</v>
      </c>
      <c r="BH199" s="169">
        <f t="shared" si="47"/>
        <v>0</v>
      </c>
      <c r="BI199" s="169">
        <f t="shared" si="48"/>
        <v>0</v>
      </c>
      <c r="BJ199" s="17" t="s">
        <v>86</v>
      </c>
      <c r="BK199" s="169">
        <f t="shared" si="49"/>
        <v>0</v>
      </c>
      <c r="BL199" s="17" t="s">
        <v>303</v>
      </c>
      <c r="BM199" s="168" t="s">
        <v>390</v>
      </c>
    </row>
    <row r="200" spans="1:65" s="2" customFormat="1" ht="16.5" customHeight="1">
      <c r="A200" s="32"/>
      <c r="B200" s="155"/>
      <c r="C200" s="156" t="s">
        <v>346</v>
      </c>
      <c r="D200" s="156" t="s">
        <v>191</v>
      </c>
      <c r="E200" s="157" t="s">
        <v>2654</v>
      </c>
      <c r="F200" s="158" t="s">
        <v>2655</v>
      </c>
      <c r="G200" s="159" t="s">
        <v>511</v>
      </c>
      <c r="H200" s="186"/>
      <c r="I200" s="161"/>
      <c r="J200" s="162">
        <f t="shared" si="40"/>
        <v>0</v>
      </c>
      <c r="K200" s="163"/>
      <c r="L200" s="33"/>
      <c r="M200" s="164" t="s">
        <v>1</v>
      </c>
      <c r="N200" s="165" t="s">
        <v>39</v>
      </c>
      <c r="O200" s="61"/>
      <c r="P200" s="166">
        <f t="shared" si="41"/>
        <v>0</v>
      </c>
      <c r="Q200" s="166">
        <v>0</v>
      </c>
      <c r="R200" s="166">
        <f t="shared" si="42"/>
        <v>0</v>
      </c>
      <c r="S200" s="166">
        <v>0</v>
      </c>
      <c r="T200" s="167">
        <f t="shared" si="43"/>
        <v>0</v>
      </c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R200" s="168" t="s">
        <v>303</v>
      </c>
      <c r="AT200" s="168" t="s">
        <v>191</v>
      </c>
      <c r="AU200" s="168" t="s">
        <v>86</v>
      </c>
      <c r="AY200" s="17" t="s">
        <v>189</v>
      </c>
      <c r="BE200" s="169">
        <f t="shared" si="44"/>
        <v>0</v>
      </c>
      <c r="BF200" s="169">
        <f t="shared" si="45"/>
        <v>0</v>
      </c>
      <c r="BG200" s="169">
        <f t="shared" si="46"/>
        <v>0</v>
      </c>
      <c r="BH200" s="169">
        <f t="shared" si="47"/>
        <v>0</v>
      </c>
      <c r="BI200" s="169">
        <f t="shared" si="48"/>
        <v>0</v>
      </c>
      <c r="BJ200" s="17" t="s">
        <v>86</v>
      </c>
      <c r="BK200" s="169">
        <f t="shared" si="49"/>
        <v>0</v>
      </c>
      <c r="BL200" s="17" t="s">
        <v>303</v>
      </c>
      <c r="BM200" s="168" t="s">
        <v>394</v>
      </c>
    </row>
    <row r="201" spans="1:65" s="2" customFormat="1" ht="16.5" customHeight="1">
      <c r="A201" s="32"/>
      <c r="B201" s="155"/>
      <c r="C201" s="156" t="s">
        <v>272</v>
      </c>
      <c r="D201" s="156" t="s">
        <v>191</v>
      </c>
      <c r="E201" s="157" t="s">
        <v>661</v>
      </c>
      <c r="F201" s="158" t="s">
        <v>662</v>
      </c>
      <c r="G201" s="159" t="s">
        <v>511</v>
      </c>
      <c r="H201" s="186"/>
      <c r="I201" s="161"/>
      <c r="J201" s="162">
        <f t="shared" si="40"/>
        <v>0</v>
      </c>
      <c r="K201" s="163"/>
      <c r="L201" s="33"/>
      <c r="M201" s="164" t="s">
        <v>1</v>
      </c>
      <c r="N201" s="165" t="s">
        <v>39</v>
      </c>
      <c r="O201" s="61"/>
      <c r="P201" s="166">
        <f t="shared" si="41"/>
        <v>0</v>
      </c>
      <c r="Q201" s="166">
        <v>0</v>
      </c>
      <c r="R201" s="166">
        <f t="shared" si="42"/>
        <v>0</v>
      </c>
      <c r="S201" s="166">
        <v>0</v>
      </c>
      <c r="T201" s="167">
        <f t="shared" si="43"/>
        <v>0</v>
      </c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R201" s="168" t="s">
        <v>303</v>
      </c>
      <c r="AT201" s="168" t="s">
        <v>191</v>
      </c>
      <c r="AU201" s="168" t="s">
        <v>86</v>
      </c>
      <c r="AY201" s="17" t="s">
        <v>189</v>
      </c>
      <c r="BE201" s="169">
        <f t="shared" si="44"/>
        <v>0</v>
      </c>
      <c r="BF201" s="169">
        <f t="shared" si="45"/>
        <v>0</v>
      </c>
      <c r="BG201" s="169">
        <f t="shared" si="46"/>
        <v>0</v>
      </c>
      <c r="BH201" s="169">
        <f t="shared" si="47"/>
        <v>0</v>
      </c>
      <c r="BI201" s="169">
        <f t="shared" si="48"/>
        <v>0</v>
      </c>
      <c r="BJ201" s="17" t="s">
        <v>86</v>
      </c>
      <c r="BK201" s="169">
        <f t="shared" si="49"/>
        <v>0</v>
      </c>
      <c r="BL201" s="17" t="s">
        <v>303</v>
      </c>
      <c r="BM201" s="168" t="s">
        <v>397</v>
      </c>
    </row>
    <row r="202" spans="1:65" s="12" customFormat="1" ht="25.9" customHeight="1">
      <c r="B202" s="142"/>
      <c r="D202" s="143" t="s">
        <v>72</v>
      </c>
      <c r="E202" s="144" t="s">
        <v>458</v>
      </c>
      <c r="F202" s="144" t="s">
        <v>459</v>
      </c>
      <c r="I202" s="145"/>
      <c r="J202" s="146">
        <f>BK202</f>
        <v>0</v>
      </c>
      <c r="L202" s="142"/>
      <c r="M202" s="147"/>
      <c r="N202" s="148"/>
      <c r="O202" s="148"/>
      <c r="P202" s="149">
        <f>SUM(P203:P208)</f>
        <v>0</v>
      </c>
      <c r="Q202" s="148"/>
      <c r="R202" s="149">
        <f>SUM(R203:R208)</f>
        <v>0</v>
      </c>
      <c r="S202" s="148"/>
      <c r="T202" s="150">
        <f>SUM(T203:T208)</f>
        <v>0</v>
      </c>
      <c r="AR202" s="143" t="s">
        <v>130</v>
      </c>
      <c r="AT202" s="151" t="s">
        <v>72</v>
      </c>
      <c r="AU202" s="151" t="s">
        <v>73</v>
      </c>
      <c r="AY202" s="143" t="s">
        <v>189</v>
      </c>
      <c r="BK202" s="152">
        <f>SUM(BK203:BK208)</f>
        <v>0</v>
      </c>
    </row>
    <row r="203" spans="1:65" s="2" customFormat="1" ht="16.5" customHeight="1">
      <c r="A203" s="32"/>
      <c r="B203" s="155"/>
      <c r="C203" s="156" t="s">
        <v>355</v>
      </c>
      <c r="D203" s="156" t="s">
        <v>191</v>
      </c>
      <c r="E203" s="157" t="s">
        <v>2761</v>
      </c>
      <c r="F203" s="158" t="s">
        <v>2762</v>
      </c>
      <c r="G203" s="159" t="s">
        <v>568</v>
      </c>
      <c r="H203" s="160">
        <v>1</v>
      </c>
      <c r="I203" s="161"/>
      <c r="J203" s="162">
        <f t="shared" ref="J203:J208" si="50">ROUND(I203*H203,2)</f>
        <v>0</v>
      </c>
      <c r="K203" s="163"/>
      <c r="L203" s="33"/>
      <c r="M203" s="164" t="s">
        <v>1</v>
      </c>
      <c r="N203" s="165" t="s">
        <v>39</v>
      </c>
      <c r="O203" s="61"/>
      <c r="P203" s="166">
        <f t="shared" ref="P203:P208" si="51">O203*H203</f>
        <v>0</v>
      </c>
      <c r="Q203" s="166">
        <v>0</v>
      </c>
      <c r="R203" s="166">
        <f t="shared" ref="R203:R208" si="52">Q203*H203</f>
        <v>0</v>
      </c>
      <c r="S203" s="166">
        <v>0</v>
      </c>
      <c r="T203" s="167">
        <f t="shared" ref="T203:T208" si="53">S203*H203</f>
        <v>0</v>
      </c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R203" s="168" t="s">
        <v>464</v>
      </c>
      <c r="AT203" s="168" t="s">
        <v>191</v>
      </c>
      <c r="AU203" s="168" t="s">
        <v>80</v>
      </c>
      <c r="AY203" s="17" t="s">
        <v>189</v>
      </c>
      <c r="BE203" s="169">
        <f t="shared" ref="BE203:BE208" si="54">IF(N203="základná",J203,0)</f>
        <v>0</v>
      </c>
      <c r="BF203" s="169">
        <f t="shared" ref="BF203:BF208" si="55">IF(N203="znížená",J203,0)</f>
        <v>0</v>
      </c>
      <c r="BG203" s="169">
        <f t="shared" ref="BG203:BG208" si="56">IF(N203="zákl. prenesená",J203,0)</f>
        <v>0</v>
      </c>
      <c r="BH203" s="169">
        <f t="shared" ref="BH203:BH208" si="57">IF(N203="zníž. prenesená",J203,0)</f>
        <v>0</v>
      </c>
      <c r="BI203" s="169">
        <f t="shared" ref="BI203:BI208" si="58">IF(N203="nulová",J203,0)</f>
        <v>0</v>
      </c>
      <c r="BJ203" s="17" t="s">
        <v>86</v>
      </c>
      <c r="BK203" s="169">
        <f t="shared" ref="BK203:BK208" si="59">ROUND(I203*H203,2)</f>
        <v>0</v>
      </c>
      <c r="BL203" s="17" t="s">
        <v>464</v>
      </c>
      <c r="BM203" s="168" t="s">
        <v>401</v>
      </c>
    </row>
    <row r="204" spans="1:65" s="2" customFormat="1" ht="16.5" customHeight="1">
      <c r="A204" s="32"/>
      <c r="B204" s="155"/>
      <c r="C204" s="156" t="s">
        <v>275</v>
      </c>
      <c r="D204" s="156" t="s">
        <v>191</v>
      </c>
      <c r="E204" s="157" t="s">
        <v>2763</v>
      </c>
      <c r="F204" s="158" t="s">
        <v>2764</v>
      </c>
      <c r="G204" s="159" t="s">
        <v>568</v>
      </c>
      <c r="H204" s="160">
        <v>1</v>
      </c>
      <c r="I204" s="161"/>
      <c r="J204" s="162">
        <f t="shared" si="50"/>
        <v>0</v>
      </c>
      <c r="K204" s="163"/>
      <c r="L204" s="33"/>
      <c r="M204" s="164" t="s">
        <v>1</v>
      </c>
      <c r="N204" s="165" t="s">
        <v>39</v>
      </c>
      <c r="O204" s="61"/>
      <c r="P204" s="166">
        <f t="shared" si="51"/>
        <v>0</v>
      </c>
      <c r="Q204" s="166">
        <v>0</v>
      </c>
      <c r="R204" s="166">
        <f t="shared" si="52"/>
        <v>0</v>
      </c>
      <c r="S204" s="166">
        <v>0</v>
      </c>
      <c r="T204" s="167">
        <f t="shared" si="53"/>
        <v>0</v>
      </c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R204" s="168" t="s">
        <v>464</v>
      </c>
      <c r="AT204" s="168" t="s">
        <v>191</v>
      </c>
      <c r="AU204" s="168" t="s">
        <v>80</v>
      </c>
      <c r="AY204" s="17" t="s">
        <v>189</v>
      </c>
      <c r="BE204" s="169">
        <f t="shared" si="54"/>
        <v>0</v>
      </c>
      <c r="BF204" s="169">
        <f t="shared" si="55"/>
        <v>0</v>
      </c>
      <c r="BG204" s="169">
        <f t="shared" si="56"/>
        <v>0</v>
      </c>
      <c r="BH204" s="169">
        <f t="shared" si="57"/>
        <v>0</v>
      </c>
      <c r="BI204" s="169">
        <f t="shared" si="58"/>
        <v>0</v>
      </c>
      <c r="BJ204" s="17" t="s">
        <v>86</v>
      </c>
      <c r="BK204" s="169">
        <f t="shared" si="59"/>
        <v>0</v>
      </c>
      <c r="BL204" s="17" t="s">
        <v>464</v>
      </c>
      <c r="BM204" s="168" t="s">
        <v>404</v>
      </c>
    </row>
    <row r="205" spans="1:65" s="2" customFormat="1" ht="24.2" customHeight="1">
      <c r="A205" s="32"/>
      <c r="B205" s="155"/>
      <c r="C205" s="156" t="s">
        <v>366</v>
      </c>
      <c r="D205" s="156" t="s">
        <v>191</v>
      </c>
      <c r="E205" s="157" t="s">
        <v>2765</v>
      </c>
      <c r="F205" s="158" t="s">
        <v>2766</v>
      </c>
      <c r="G205" s="159" t="s">
        <v>568</v>
      </c>
      <c r="H205" s="160">
        <v>1</v>
      </c>
      <c r="I205" s="161"/>
      <c r="J205" s="162">
        <f t="shared" si="50"/>
        <v>0</v>
      </c>
      <c r="K205" s="163"/>
      <c r="L205" s="33"/>
      <c r="M205" s="164" t="s">
        <v>1</v>
      </c>
      <c r="N205" s="165" t="s">
        <v>39</v>
      </c>
      <c r="O205" s="61"/>
      <c r="P205" s="166">
        <f t="shared" si="51"/>
        <v>0</v>
      </c>
      <c r="Q205" s="166">
        <v>0</v>
      </c>
      <c r="R205" s="166">
        <f t="shared" si="52"/>
        <v>0</v>
      </c>
      <c r="S205" s="166">
        <v>0</v>
      </c>
      <c r="T205" s="167">
        <f t="shared" si="53"/>
        <v>0</v>
      </c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R205" s="168" t="s">
        <v>464</v>
      </c>
      <c r="AT205" s="168" t="s">
        <v>191</v>
      </c>
      <c r="AU205" s="168" t="s">
        <v>80</v>
      </c>
      <c r="AY205" s="17" t="s">
        <v>189</v>
      </c>
      <c r="BE205" s="169">
        <f t="shared" si="54"/>
        <v>0</v>
      </c>
      <c r="BF205" s="169">
        <f t="shared" si="55"/>
        <v>0</v>
      </c>
      <c r="BG205" s="169">
        <f t="shared" si="56"/>
        <v>0</v>
      </c>
      <c r="BH205" s="169">
        <f t="shared" si="57"/>
        <v>0</v>
      </c>
      <c r="BI205" s="169">
        <f t="shared" si="58"/>
        <v>0</v>
      </c>
      <c r="BJ205" s="17" t="s">
        <v>86</v>
      </c>
      <c r="BK205" s="169">
        <f t="shared" si="59"/>
        <v>0</v>
      </c>
      <c r="BL205" s="17" t="s">
        <v>464</v>
      </c>
      <c r="BM205" s="168" t="s">
        <v>408</v>
      </c>
    </row>
    <row r="206" spans="1:65" s="2" customFormat="1" ht="16.5" customHeight="1">
      <c r="A206" s="32"/>
      <c r="B206" s="155"/>
      <c r="C206" s="156" t="s">
        <v>279</v>
      </c>
      <c r="D206" s="156" t="s">
        <v>191</v>
      </c>
      <c r="E206" s="157" t="s">
        <v>2767</v>
      </c>
      <c r="F206" s="158" t="s">
        <v>2768</v>
      </c>
      <c r="G206" s="159" t="s">
        <v>463</v>
      </c>
      <c r="H206" s="160">
        <v>12</v>
      </c>
      <c r="I206" s="161"/>
      <c r="J206" s="162">
        <f t="shared" si="50"/>
        <v>0</v>
      </c>
      <c r="K206" s="163"/>
      <c r="L206" s="33"/>
      <c r="M206" s="164" t="s">
        <v>1</v>
      </c>
      <c r="N206" s="165" t="s">
        <v>39</v>
      </c>
      <c r="O206" s="61"/>
      <c r="P206" s="166">
        <f t="shared" si="51"/>
        <v>0</v>
      </c>
      <c r="Q206" s="166">
        <v>0</v>
      </c>
      <c r="R206" s="166">
        <f t="shared" si="52"/>
        <v>0</v>
      </c>
      <c r="S206" s="166">
        <v>0</v>
      </c>
      <c r="T206" s="167">
        <f t="shared" si="53"/>
        <v>0</v>
      </c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R206" s="168" t="s">
        <v>464</v>
      </c>
      <c r="AT206" s="168" t="s">
        <v>191</v>
      </c>
      <c r="AU206" s="168" t="s">
        <v>80</v>
      </c>
      <c r="AY206" s="17" t="s">
        <v>189</v>
      </c>
      <c r="BE206" s="169">
        <f t="shared" si="54"/>
        <v>0</v>
      </c>
      <c r="BF206" s="169">
        <f t="shared" si="55"/>
        <v>0</v>
      </c>
      <c r="BG206" s="169">
        <f t="shared" si="56"/>
        <v>0</v>
      </c>
      <c r="BH206" s="169">
        <f t="shared" si="57"/>
        <v>0</v>
      </c>
      <c r="BI206" s="169">
        <f t="shared" si="58"/>
        <v>0</v>
      </c>
      <c r="BJ206" s="17" t="s">
        <v>86</v>
      </c>
      <c r="BK206" s="169">
        <f t="shared" si="59"/>
        <v>0</v>
      </c>
      <c r="BL206" s="17" t="s">
        <v>464</v>
      </c>
      <c r="BM206" s="168" t="s">
        <v>411</v>
      </c>
    </row>
    <row r="207" spans="1:65" s="2" customFormat="1" ht="37.9" customHeight="1">
      <c r="A207" s="32"/>
      <c r="B207" s="155"/>
      <c r="C207" s="156" t="s">
        <v>375</v>
      </c>
      <c r="D207" s="156" t="s">
        <v>191</v>
      </c>
      <c r="E207" s="157" t="s">
        <v>2156</v>
      </c>
      <c r="F207" s="158" t="s">
        <v>2769</v>
      </c>
      <c r="G207" s="159" t="s">
        <v>463</v>
      </c>
      <c r="H207" s="160">
        <v>4</v>
      </c>
      <c r="I207" s="161"/>
      <c r="J207" s="162">
        <f t="shared" si="50"/>
        <v>0</v>
      </c>
      <c r="K207" s="163"/>
      <c r="L207" s="33"/>
      <c r="M207" s="164" t="s">
        <v>1</v>
      </c>
      <c r="N207" s="165" t="s">
        <v>39</v>
      </c>
      <c r="O207" s="61"/>
      <c r="P207" s="166">
        <f t="shared" si="51"/>
        <v>0</v>
      </c>
      <c r="Q207" s="166">
        <v>0</v>
      </c>
      <c r="R207" s="166">
        <f t="shared" si="52"/>
        <v>0</v>
      </c>
      <c r="S207" s="166">
        <v>0</v>
      </c>
      <c r="T207" s="167">
        <f t="shared" si="53"/>
        <v>0</v>
      </c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R207" s="168" t="s">
        <v>464</v>
      </c>
      <c r="AT207" s="168" t="s">
        <v>191</v>
      </c>
      <c r="AU207" s="168" t="s">
        <v>80</v>
      </c>
      <c r="AY207" s="17" t="s">
        <v>189</v>
      </c>
      <c r="BE207" s="169">
        <f t="shared" si="54"/>
        <v>0</v>
      </c>
      <c r="BF207" s="169">
        <f t="shared" si="55"/>
        <v>0</v>
      </c>
      <c r="BG207" s="169">
        <f t="shared" si="56"/>
        <v>0</v>
      </c>
      <c r="BH207" s="169">
        <f t="shared" si="57"/>
        <v>0</v>
      </c>
      <c r="BI207" s="169">
        <f t="shared" si="58"/>
        <v>0</v>
      </c>
      <c r="BJ207" s="17" t="s">
        <v>86</v>
      </c>
      <c r="BK207" s="169">
        <f t="shared" si="59"/>
        <v>0</v>
      </c>
      <c r="BL207" s="17" t="s">
        <v>464</v>
      </c>
      <c r="BM207" s="168" t="s">
        <v>415</v>
      </c>
    </row>
    <row r="208" spans="1:65" s="2" customFormat="1" ht="49.15" customHeight="1">
      <c r="A208" s="32"/>
      <c r="B208" s="155"/>
      <c r="C208" s="156" t="s">
        <v>282</v>
      </c>
      <c r="D208" s="156" t="s">
        <v>191</v>
      </c>
      <c r="E208" s="157" t="s">
        <v>2770</v>
      </c>
      <c r="F208" s="158" t="s">
        <v>2771</v>
      </c>
      <c r="G208" s="159" t="s">
        <v>243</v>
      </c>
      <c r="H208" s="160">
        <v>3</v>
      </c>
      <c r="I208" s="161"/>
      <c r="J208" s="162">
        <f t="shared" si="50"/>
        <v>0</v>
      </c>
      <c r="K208" s="163"/>
      <c r="L208" s="33"/>
      <c r="M208" s="181" t="s">
        <v>1</v>
      </c>
      <c r="N208" s="182" t="s">
        <v>39</v>
      </c>
      <c r="O208" s="183"/>
      <c r="P208" s="184">
        <f t="shared" si="51"/>
        <v>0</v>
      </c>
      <c r="Q208" s="184">
        <v>0</v>
      </c>
      <c r="R208" s="184">
        <f t="shared" si="52"/>
        <v>0</v>
      </c>
      <c r="S208" s="184">
        <v>0</v>
      </c>
      <c r="T208" s="185">
        <f t="shared" si="53"/>
        <v>0</v>
      </c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R208" s="168" t="s">
        <v>464</v>
      </c>
      <c r="AT208" s="168" t="s">
        <v>191</v>
      </c>
      <c r="AU208" s="168" t="s">
        <v>80</v>
      </c>
      <c r="AY208" s="17" t="s">
        <v>189</v>
      </c>
      <c r="BE208" s="169">
        <f t="shared" si="54"/>
        <v>0</v>
      </c>
      <c r="BF208" s="169">
        <f t="shared" si="55"/>
        <v>0</v>
      </c>
      <c r="BG208" s="169">
        <f t="shared" si="56"/>
        <v>0</v>
      </c>
      <c r="BH208" s="169">
        <f t="shared" si="57"/>
        <v>0</v>
      </c>
      <c r="BI208" s="169">
        <f t="shared" si="58"/>
        <v>0</v>
      </c>
      <c r="BJ208" s="17" t="s">
        <v>86</v>
      </c>
      <c r="BK208" s="169">
        <f t="shared" si="59"/>
        <v>0</v>
      </c>
      <c r="BL208" s="17" t="s">
        <v>464</v>
      </c>
      <c r="BM208" s="168" t="s">
        <v>418</v>
      </c>
    </row>
    <row r="209" spans="1:31" s="2" customFormat="1" ht="6.95" customHeight="1">
      <c r="A209" s="32"/>
      <c r="B209" s="50"/>
      <c r="C209" s="51"/>
      <c r="D209" s="51"/>
      <c r="E209" s="51"/>
      <c r="F209" s="51"/>
      <c r="G209" s="51"/>
      <c r="H209" s="51"/>
      <c r="I209" s="51"/>
      <c r="J209" s="51"/>
      <c r="K209" s="51"/>
      <c r="L209" s="33"/>
      <c r="M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</row>
  </sheetData>
  <autoFilter ref="C134:K208" xr:uid="{00000000-0009-0000-0000-00000E000000}"/>
  <mergeCells count="15">
    <mergeCell ref="E121:H121"/>
    <mergeCell ref="E125:H125"/>
    <mergeCell ref="E123:H123"/>
    <mergeCell ref="E127:H127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2:BM170"/>
  <sheetViews>
    <sheetView showGridLines="0" workbookViewId="0">
      <selection activeCell="F124" sqref="F124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65" t="s">
        <v>5</v>
      </c>
      <c r="M2" s="247"/>
      <c r="N2" s="247"/>
      <c r="O2" s="247"/>
      <c r="P2" s="247"/>
      <c r="Q2" s="247"/>
      <c r="R2" s="247"/>
      <c r="S2" s="247"/>
      <c r="T2" s="247"/>
      <c r="U2" s="247"/>
      <c r="V2" s="247"/>
      <c r="AT2" s="17" t="s">
        <v>132</v>
      </c>
    </row>
    <row r="3" spans="1:46" s="1" customFormat="1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73</v>
      </c>
    </row>
    <row r="4" spans="1:46" s="1" customFormat="1" ht="24.95" hidden="1" customHeight="1">
      <c r="B4" s="20"/>
      <c r="D4" s="21" t="s">
        <v>154</v>
      </c>
      <c r="L4" s="20"/>
      <c r="M4" s="101" t="s">
        <v>9</v>
      </c>
      <c r="AT4" s="17" t="s">
        <v>3</v>
      </c>
    </row>
    <row r="5" spans="1:46" s="1" customFormat="1" ht="6.95" hidden="1" customHeight="1">
      <c r="B5" s="20"/>
      <c r="L5" s="20"/>
    </row>
    <row r="6" spans="1:46" s="1" customFormat="1" ht="12" hidden="1" customHeight="1">
      <c r="B6" s="20"/>
      <c r="D6" s="27" t="s">
        <v>15</v>
      </c>
      <c r="L6" s="20"/>
    </row>
    <row r="7" spans="1:46" s="1" customFormat="1" ht="16.5" hidden="1" customHeight="1">
      <c r="B7" s="20"/>
      <c r="E7" s="266" t="str">
        <f>'Rekapitulácia stavby'!K6</f>
        <v>Prístavba materskej škôlky v meste Podolínec</v>
      </c>
      <c r="F7" s="267"/>
      <c r="G7" s="267"/>
      <c r="H7" s="267"/>
      <c r="L7" s="20"/>
    </row>
    <row r="8" spans="1:46" s="1" customFormat="1" ht="12" hidden="1" customHeight="1">
      <c r="B8" s="20"/>
      <c r="D8" s="27" t="s">
        <v>155</v>
      </c>
      <c r="L8" s="20"/>
    </row>
    <row r="9" spans="1:46" s="2" customFormat="1" ht="16.5" hidden="1" customHeight="1">
      <c r="A9" s="32"/>
      <c r="B9" s="33"/>
      <c r="C9" s="32"/>
      <c r="D9" s="32"/>
      <c r="E9" s="266" t="s">
        <v>790</v>
      </c>
      <c r="F9" s="268"/>
      <c r="G9" s="268"/>
      <c r="H9" s="268"/>
      <c r="I9" s="32"/>
      <c r="J9" s="32"/>
      <c r="K9" s="32"/>
      <c r="L9" s="45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hidden="1" customHeight="1">
      <c r="A10" s="32"/>
      <c r="B10" s="33"/>
      <c r="C10" s="32"/>
      <c r="D10" s="27" t="s">
        <v>157</v>
      </c>
      <c r="E10" s="32"/>
      <c r="F10" s="32"/>
      <c r="G10" s="32"/>
      <c r="H10" s="32"/>
      <c r="I10" s="32"/>
      <c r="J10" s="32"/>
      <c r="K10" s="32"/>
      <c r="L10" s="45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hidden="1" customHeight="1">
      <c r="A11" s="32"/>
      <c r="B11" s="33"/>
      <c r="C11" s="32"/>
      <c r="D11" s="32"/>
      <c r="E11" s="227" t="s">
        <v>2772</v>
      </c>
      <c r="F11" s="268"/>
      <c r="G11" s="268"/>
      <c r="H11" s="268"/>
      <c r="I11" s="32"/>
      <c r="J11" s="32"/>
      <c r="K11" s="32"/>
      <c r="L11" s="45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1.25" hidden="1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5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hidden="1" customHeight="1">
      <c r="A13" s="32"/>
      <c r="B13" s="33"/>
      <c r="C13" s="32"/>
      <c r="D13" s="27" t="s">
        <v>17</v>
      </c>
      <c r="E13" s="32"/>
      <c r="F13" s="25" t="s">
        <v>1</v>
      </c>
      <c r="G13" s="32"/>
      <c r="H13" s="32"/>
      <c r="I13" s="27" t="s">
        <v>18</v>
      </c>
      <c r="J13" s="25" t="s">
        <v>1</v>
      </c>
      <c r="K13" s="32"/>
      <c r="L13" s="45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hidden="1" customHeight="1">
      <c r="A14" s="32"/>
      <c r="B14" s="33"/>
      <c r="C14" s="32"/>
      <c r="D14" s="27" t="s">
        <v>19</v>
      </c>
      <c r="E14" s="32"/>
      <c r="F14" s="25" t="s">
        <v>20</v>
      </c>
      <c r="G14" s="32"/>
      <c r="H14" s="32"/>
      <c r="I14" s="27" t="s">
        <v>21</v>
      </c>
      <c r="J14" s="58" t="str">
        <f>'Rekapitulácia stavby'!AN8</f>
        <v>05_2022</v>
      </c>
      <c r="K14" s="32"/>
      <c r="L14" s="45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hidden="1" customHeight="1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5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hidden="1" customHeight="1">
      <c r="A16" s="32"/>
      <c r="B16" s="33"/>
      <c r="C16" s="32"/>
      <c r="D16" s="27" t="s">
        <v>22</v>
      </c>
      <c r="E16" s="32"/>
      <c r="F16" s="32"/>
      <c r="G16" s="32"/>
      <c r="H16" s="32"/>
      <c r="I16" s="27" t="s">
        <v>23</v>
      </c>
      <c r="J16" s="25" t="s">
        <v>1</v>
      </c>
      <c r="K16" s="32"/>
      <c r="L16" s="45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hidden="1" customHeight="1">
      <c r="A17" s="32"/>
      <c r="B17" s="33"/>
      <c r="C17" s="32"/>
      <c r="D17" s="32"/>
      <c r="E17" s="25" t="s">
        <v>24</v>
      </c>
      <c r="F17" s="32"/>
      <c r="G17" s="32"/>
      <c r="H17" s="32"/>
      <c r="I17" s="27" t="s">
        <v>25</v>
      </c>
      <c r="J17" s="25" t="s">
        <v>1</v>
      </c>
      <c r="K17" s="32"/>
      <c r="L17" s="45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6.95" hidden="1" customHeight="1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5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hidden="1" customHeight="1">
      <c r="A19" s="32"/>
      <c r="B19" s="33"/>
      <c r="C19" s="32"/>
      <c r="D19" s="27" t="s">
        <v>26</v>
      </c>
      <c r="E19" s="32"/>
      <c r="F19" s="32"/>
      <c r="G19" s="32"/>
      <c r="H19" s="32"/>
      <c r="I19" s="27" t="s">
        <v>23</v>
      </c>
      <c r="J19" s="28">
        <f>'Rekapitulácia stavby'!AN13</f>
        <v>0</v>
      </c>
      <c r="K19" s="32"/>
      <c r="L19" s="45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hidden="1" customHeight="1">
      <c r="A20" s="32"/>
      <c r="B20" s="33"/>
      <c r="C20" s="32"/>
      <c r="D20" s="32"/>
      <c r="E20" s="269">
        <f>'Rekapitulácia stavby'!E14</f>
        <v>0</v>
      </c>
      <c r="F20" s="246"/>
      <c r="G20" s="246"/>
      <c r="H20" s="246"/>
      <c r="I20" s="27" t="s">
        <v>25</v>
      </c>
      <c r="J20" s="28">
        <f>'Rekapitulácia stavby'!AN14</f>
        <v>0</v>
      </c>
      <c r="K20" s="32"/>
      <c r="L20" s="45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6.95" hidden="1" customHeight="1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5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hidden="1" customHeight="1">
      <c r="A22" s="32"/>
      <c r="B22" s="33"/>
      <c r="C22" s="32"/>
      <c r="D22" s="27" t="s">
        <v>27</v>
      </c>
      <c r="E22" s="32"/>
      <c r="F22" s="32"/>
      <c r="G22" s="32"/>
      <c r="H22" s="32"/>
      <c r="I22" s="27" t="s">
        <v>23</v>
      </c>
      <c r="J22" s="25" t="s">
        <v>1</v>
      </c>
      <c r="K22" s="32"/>
      <c r="L22" s="45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hidden="1" customHeight="1">
      <c r="A23" s="32"/>
      <c r="B23" s="33"/>
      <c r="C23" s="32"/>
      <c r="D23" s="32"/>
      <c r="E23" s="25" t="s">
        <v>28</v>
      </c>
      <c r="F23" s="32"/>
      <c r="G23" s="32"/>
      <c r="H23" s="32"/>
      <c r="I23" s="27" t="s">
        <v>25</v>
      </c>
      <c r="J23" s="25" t="s">
        <v>1</v>
      </c>
      <c r="K23" s="32"/>
      <c r="L23" s="45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6.95" hidden="1" customHeight="1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5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hidden="1" customHeight="1">
      <c r="A25" s="32"/>
      <c r="B25" s="33"/>
      <c r="C25" s="32"/>
      <c r="D25" s="27" t="s">
        <v>30</v>
      </c>
      <c r="E25" s="32"/>
      <c r="F25" s="32"/>
      <c r="G25" s="32"/>
      <c r="H25" s="32"/>
      <c r="I25" s="27" t="s">
        <v>23</v>
      </c>
      <c r="J25" s="25" t="str">
        <f>IF('Rekapitulácia stavby'!AN19="","",'Rekapitulácia stavby'!AN19)</f>
        <v/>
      </c>
      <c r="K25" s="32"/>
      <c r="L25" s="45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hidden="1" customHeight="1">
      <c r="A26" s="32"/>
      <c r="B26" s="33"/>
      <c r="C26" s="32"/>
      <c r="D26" s="32"/>
      <c r="E26" s="25" t="str">
        <f>IF('Rekapitulácia stavby'!E20="","",'Rekapitulácia stavby'!E20)</f>
        <v xml:space="preserve"> </v>
      </c>
      <c r="F26" s="32"/>
      <c r="G26" s="32"/>
      <c r="H26" s="32"/>
      <c r="I26" s="27" t="s">
        <v>25</v>
      </c>
      <c r="J26" s="25" t="str">
        <f>IF('Rekapitulácia stavby'!AN20="","",'Rekapitulácia stavby'!AN20)</f>
        <v/>
      </c>
      <c r="K26" s="32"/>
      <c r="L26" s="45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5" hidden="1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5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hidden="1" customHeight="1">
      <c r="A28" s="32"/>
      <c r="B28" s="33"/>
      <c r="C28" s="32"/>
      <c r="D28" s="27" t="s">
        <v>32</v>
      </c>
      <c r="E28" s="32"/>
      <c r="F28" s="32"/>
      <c r="G28" s="32"/>
      <c r="H28" s="32"/>
      <c r="I28" s="32"/>
      <c r="J28" s="32"/>
      <c r="K28" s="32"/>
      <c r="L28" s="45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hidden="1" customHeight="1">
      <c r="A29" s="102"/>
      <c r="B29" s="103"/>
      <c r="C29" s="102"/>
      <c r="D29" s="102"/>
      <c r="E29" s="251" t="s">
        <v>1</v>
      </c>
      <c r="F29" s="251"/>
      <c r="G29" s="251"/>
      <c r="H29" s="251"/>
      <c r="I29" s="102"/>
      <c r="J29" s="102"/>
      <c r="K29" s="102"/>
      <c r="L29" s="104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</row>
    <row r="30" spans="1:31" s="2" customFormat="1" ht="6.95" hidden="1" customHeight="1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5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hidden="1" customHeight="1">
      <c r="A31" s="32"/>
      <c r="B31" s="33"/>
      <c r="C31" s="32"/>
      <c r="D31" s="69"/>
      <c r="E31" s="69"/>
      <c r="F31" s="69"/>
      <c r="G31" s="69"/>
      <c r="H31" s="69"/>
      <c r="I31" s="69"/>
      <c r="J31" s="69"/>
      <c r="K31" s="69"/>
      <c r="L31" s="45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35" hidden="1" customHeight="1">
      <c r="A32" s="32"/>
      <c r="B32" s="33"/>
      <c r="C32" s="32"/>
      <c r="D32" s="105" t="s">
        <v>33</v>
      </c>
      <c r="E32" s="32"/>
      <c r="F32" s="32"/>
      <c r="G32" s="32"/>
      <c r="H32" s="32"/>
      <c r="I32" s="32"/>
      <c r="J32" s="74">
        <f>ROUND(J127, 2)</f>
        <v>0</v>
      </c>
      <c r="K32" s="32"/>
      <c r="L32" s="45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hidden="1" customHeight="1">
      <c r="A33" s="32"/>
      <c r="B33" s="33"/>
      <c r="C33" s="32"/>
      <c r="D33" s="69"/>
      <c r="E33" s="69"/>
      <c r="F33" s="69"/>
      <c r="G33" s="69"/>
      <c r="H33" s="69"/>
      <c r="I33" s="69"/>
      <c r="J33" s="69"/>
      <c r="K33" s="69"/>
      <c r="L33" s="45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hidden="1" customHeight="1">
      <c r="A34" s="32"/>
      <c r="B34" s="33"/>
      <c r="C34" s="32"/>
      <c r="D34" s="32"/>
      <c r="E34" s="32"/>
      <c r="F34" s="36" t="s">
        <v>35</v>
      </c>
      <c r="G34" s="32"/>
      <c r="H34" s="32"/>
      <c r="I34" s="36" t="s">
        <v>34</v>
      </c>
      <c r="J34" s="36" t="s">
        <v>36</v>
      </c>
      <c r="K34" s="32"/>
      <c r="L34" s="45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3"/>
      <c r="C35" s="32"/>
      <c r="D35" s="106" t="s">
        <v>37</v>
      </c>
      <c r="E35" s="38" t="s">
        <v>38</v>
      </c>
      <c r="F35" s="107">
        <f>ROUND((SUM(BE127:BE169)),  2)</f>
        <v>0</v>
      </c>
      <c r="G35" s="108"/>
      <c r="H35" s="108"/>
      <c r="I35" s="109">
        <v>0.2</v>
      </c>
      <c r="J35" s="107">
        <f>ROUND(((SUM(BE127:BE169))*I35),  2)</f>
        <v>0</v>
      </c>
      <c r="K35" s="32"/>
      <c r="L35" s="45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3"/>
      <c r="C36" s="32"/>
      <c r="D36" s="32"/>
      <c r="E36" s="38" t="s">
        <v>39</v>
      </c>
      <c r="F36" s="107">
        <f>ROUND((SUM(BF127:BF169)),  2)</f>
        <v>0</v>
      </c>
      <c r="G36" s="108"/>
      <c r="H36" s="108"/>
      <c r="I36" s="109">
        <v>0.2</v>
      </c>
      <c r="J36" s="107">
        <f>ROUND(((SUM(BF127:BF169))*I36),  2)</f>
        <v>0</v>
      </c>
      <c r="K36" s="32"/>
      <c r="L36" s="45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40</v>
      </c>
      <c r="F37" s="110">
        <f>ROUND((SUM(BG127:BG169)),  2)</f>
        <v>0</v>
      </c>
      <c r="G37" s="32"/>
      <c r="H37" s="32"/>
      <c r="I37" s="111">
        <v>0.2</v>
      </c>
      <c r="J37" s="110">
        <f>0</f>
        <v>0</v>
      </c>
      <c r="K37" s="32"/>
      <c r="L37" s="45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hidden="1" customHeight="1">
      <c r="A38" s="32"/>
      <c r="B38" s="33"/>
      <c r="C38" s="32"/>
      <c r="D38" s="32"/>
      <c r="E38" s="27" t="s">
        <v>41</v>
      </c>
      <c r="F38" s="110">
        <f>ROUND((SUM(BH127:BH169)),  2)</f>
        <v>0</v>
      </c>
      <c r="G38" s="32"/>
      <c r="H38" s="32"/>
      <c r="I38" s="111">
        <v>0.2</v>
      </c>
      <c r="J38" s="110">
        <f>0</f>
        <v>0</v>
      </c>
      <c r="K38" s="32"/>
      <c r="L38" s="45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38" t="s">
        <v>42</v>
      </c>
      <c r="F39" s="107">
        <f>ROUND((SUM(BI127:BI169)),  2)</f>
        <v>0</v>
      </c>
      <c r="G39" s="108"/>
      <c r="H39" s="108"/>
      <c r="I39" s="109">
        <v>0</v>
      </c>
      <c r="J39" s="107">
        <f>0</f>
        <v>0</v>
      </c>
      <c r="K39" s="32"/>
      <c r="L39" s="45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6.95" hidden="1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5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35" hidden="1" customHeight="1">
      <c r="A41" s="32"/>
      <c r="B41" s="33"/>
      <c r="C41" s="112"/>
      <c r="D41" s="113" t="s">
        <v>43</v>
      </c>
      <c r="E41" s="63"/>
      <c r="F41" s="63"/>
      <c r="G41" s="114" t="s">
        <v>44</v>
      </c>
      <c r="H41" s="115" t="s">
        <v>45</v>
      </c>
      <c r="I41" s="63"/>
      <c r="J41" s="116">
        <f>SUM(J32:J39)</f>
        <v>0</v>
      </c>
      <c r="K41" s="117"/>
      <c r="L41" s="45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45" hidden="1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5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45" hidden="1" customHeight="1">
      <c r="B43" s="20"/>
      <c r="L43" s="20"/>
    </row>
    <row r="44" spans="1:31" s="1" customFormat="1" ht="14.45" hidden="1" customHeight="1">
      <c r="B44" s="20"/>
      <c r="L44" s="20"/>
    </row>
    <row r="45" spans="1:31" s="1" customFormat="1" ht="14.45" hidden="1" customHeight="1">
      <c r="B45" s="20"/>
      <c r="L45" s="20"/>
    </row>
    <row r="46" spans="1:31" s="1" customFormat="1" ht="14.45" hidden="1" customHeight="1">
      <c r="B46" s="20"/>
      <c r="L46" s="20"/>
    </row>
    <row r="47" spans="1:31" s="1" customFormat="1" ht="14.45" hidden="1" customHeight="1">
      <c r="B47" s="20"/>
      <c r="L47" s="20"/>
    </row>
    <row r="48" spans="1:31" s="1" customFormat="1" ht="14.45" hidden="1" customHeight="1">
      <c r="B48" s="20"/>
      <c r="L48" s="20"/>
    </row>
    <row r="49" spans="1:31" s="1" customFormat="1" ht="14.45" hidden="1" customHeight="1">
      <c r="B49" s="20"/>
      <c r="L49" s="20"/>
    </row>
    <row r="50" spans="1:31" s="2" customFormat="1" ht="14.45" hidden="1" customHeight="1">
      <c r="B50" s="45"/>
      <c r="D50" s="46" t="s">
        <v>46</v>
      </c>
      <c r="E50" s="47"/>
      <c r="F50" s="47"/>
      <c r="G50" s="46" t="s">
        <v>47</v>
      </c>
      <c r="H50" s="47"/>
      <c r="I50" s="47"/>
      <c r="J50" s="47"/>
      <c r="K50" s="47"/>
      <c r="L50" s="45"/>
    </row>
    <row r="51" spans="1:31" ht="11.25" hidden="1">
      <c r="B51" s="20"/>
      <c r="L51" s="20"/>
    </row>
    <row r="52" spans="1:31" ht="11.25" hidden="1">
      <c r="B52" s="20"/>
      <c r="L52" s="20"/>
    </row>
    <row r="53" spans="1:31" ht="11.25" hidden="1">
      <c r="B53" s="20"/>
      <c r="L53" s="20"/>
    </row>
    <row r="54" spans="1:31" ht="11.25" hidden="1">
      <c r="B54" s="20"/>
      <c r="L54" s="20"/>
    </row>
    <row r="55" spans="1:31" ht="11.25" hidden="1">
      <c r="B55" s="20"/>
      <c r="L55" s="20"/>
    </row>
    <row r="56" spans="1:31" ht="11.25" hidden="1">
      <c r="B56" s="20"/>
      <c r="L56" s="20"/>
    </row>
    <row r="57" spans="1:31" ht="11.25" hidden="1">
      <c r="B57" s="20"/>
      <c r="L57" s="20"/>
    </row>
    <row r="58" spans="1:31" ht="11.25" hidden="1">
      <c r="B58" s="20"/>
      <c r="L58" s="20"/>
    </row>
    <row r="59" spans="1:31" ht="11.25" hidden="1">
      <c r="B59" s="20"/>
      <c r="L59" s="20"/>
    </row>
    <row r="60" spans="1:31" ht="11.25" hidden="1">
      <c r="B60" s="20"/>
      <c r="L60" s="20"/>
    </row>
    <row r="61" spans="1:31" s="2" customFormat="1" ht="12.75" hidden="1">
      <c r="A61" s="32"/>
      <c r="B61" s="33"/>
      <c r="C61" s="32"/>
      <c r="D61" s="48" t="s">
        <v>48</v>
      </c>
      <c r="E61" s="35"/>
      <c r="F61" s="118" t="s">
        <v>49</v>
      </c>
      <c r="G61" s="48" t="s">
        <v>48</v>
      </c>
      <c r="H61" s="35"/>
      <c r="I61" s="35"/>
      <c r="J61" s="119" t="s">
        <v>49</v>
      </c>
      <c r="K61" s="35"/>
      <c r="L61" s="45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 hidden="1">
      <c r="B62" s="20"/>
      <c r="L62" s="20"/>
    </row>
    <row r="63" spans="1:31" ht="11.25" hidden="1">
      <c r="B63" s="20"/>
      <c r="L63" s="20"/>
    </row>
    <row r="64" spans="1:31" ht="11.25" hidden="1">
      <c r="B64" s="20"/>
      <c r="L64" s="20"/>
    </row>
    <row r="65" spans="1:31" s="2" customFormat="1" ht="12.75" hidden="1">
      <c r="A65" s="32"/>
      <c r="B65" s="33"/>
      <c r="C65" s="32"/>
      <c r="D65" s="46" t="s">
        <v>50</v>
      </c>
      <c r="E65" s="49"/>
      <c r="F65" s="49"/>
      <c r="G65" s="46" t="s">
        <v>51</v>
      </c>
      <c r="H65" s="49"/>
      <c r="I65" s="49"/>
      <c r="J65" s="49"/>
      <c r="K65" s="49"/>
      <c r="L65" s="45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 hidden="1">
      <c r="B66" s="20"/>
      <c r="L66" s="20"/>
    </row>
    <row r="67" spans="1:31" ht="11.25" hidden="1">
      <c r="B67" s="20"/>
      <c r="L67" s="20"/>
    </row>
    <row r="68" spans="1:31" ht="11.25" hidden="1">
      <c r="B68" s="20"/>
      <c r="L68" s="20"/>
    </row>
    <row r="69" spans="1:31" ht="11.25" hidden="1">
      <c r="B69" s="20"/>
      <c r="L69" s="20"/>
    </row>
    <row r="70" spans="1:31" ht="11.25" hidden="1">
      <c r="B70" s="20"/>
      <c r="L70" s="20"/>
    </row>
    <row r="71" spans="1:31" ht="11.25" hidden="1">
      <c r="B71" s="20"/>
      <c r="L71" s="20"/>
    </row>
    <row r="72" spans="1:31" ht="11.25" hidden="1">
      <c r="B72" s="20"/>
      <c r="L72" s="20"/>
    </row>
    <row r="73" spans="1:31" ht="11.25" hidden="1">
      <c r="B73" s="20"/>
      <c r="L73" s="20"/>
    </row>
    <row r="74" spans="1:31" ht="11.25" hidden="1">
      <c r="B74" s="20"/>
      <c r="L74" s="20"/>
    </row>
    <row r="75" spans="1:31" ht="11.25" hidden="1">
      <c r="B75" s="20"/>
      <c r="L75" s="20"/>
    </row>
    <row r="76" spans="1:31" s="2" customFormat="1" ht="12.75" hidden="1">
      <c r="A76" s="32"/>
      <c r="B76" s="33"/>
      <c r="C76" s="32"/>
      <c r="D76" s="48" t="s">
        <v>48</v>
      </c>
      <c r="E76" s="35"/>
      <c r="F76" s="118" t="s">
        <v>49</v>
      </c>
      <c r="G76" s="48" t="s">
        <v>48</v>
      </c>
      <c r="H76" s="35"/>
      <c r="I76" s="35"/>
      <c r="J76" s="119" t="s">
        <v>49</v>
      </c>
      <c r="K76" s="35"/>
      <c r="L76" s="45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hidden="1" customHeight="1">
      <c r="A77" s="32"/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45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78" spans="1:31" ht="11.25" hidden="1"/>
    <row r="79" spans="1:31" ht="11.25" hidden="1"/>
    <row r="80" spans="1:31" ht="11.25" hidden="1"/>
    <row r="81" spans="1:31" s="2" customFormat="1" ht="6.95" hidden="1" customHeight="1">
      <c r="A81" s="32"/>
      <c r="B81" s="52"/>
      <c r="C81" s="53"/>
      <c r="D81" s="53"/>
      <c r="E81" s="53"/>
      <c r="F81" s="53"/>
      <c r="G81" s="53"/>
      <c r="H81" s="53"/>
      <c r="I81" s="53"/>
      <c r="J81" s="53"/>
      <c r="K81" s="53"/>
      <c r="L81" s="45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5" hidden="1" customHeight="1">
      <c r="A82" s="32"/>
      <c r="B82" s="33"/>
      <c r="C82" s="21" t="s">
        <v>159</v>
      </c>
      <c r="D82" s="32"/>
      <c r="E82" s="32"/>
      <c r="F82" s="32"/>
      <c r="G82" s="32"/>
      <c r="H82" s="32"/>
      <c r="I82" s="32"/>
      <c r="J82" s="32"/>
      <c r="K82" s="32"/>
      <c r="L82" s="45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5" hidden="1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5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hidden="1" customHeight="1">
      <c r="A84" s="32"/>
      <c r="B84" s="33"/>
      <c r="C84" s="27" t="s">
        <v>15</v>
      </c>
      <c r="D84" s="32"/>
      <c r="E84" s="32"/>
      <c r="F84" s="32"/>
      <c r="G84" s="32"/>
      <c r="H84" s="32"/>
      <c r="I84" s="32"/>
      <c r="J84" s="32"/>
      <c r="K84" s="32"/>
      <c r="L84" s="45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hidden="1" customHeight="1">
      <c r="A85" s="32"/>
      <c r="B85" s="33"/>
      <c r="C85" s="32"/>
      <c r="D85" s="32"/>
      <c r="E85" s="266" t="str">
        <f>E7</f>
        <v>Prístavba materskej škôlky v meste Podolínec</v>
      </c>
      <c r="F85" s="267"/>
      <c r="G85" s="267"/>
      <c r="H85" s="267"/>
      <c r="I85" s="32"/>
      <c r="J85" s="32"/>
      <c r="K85" s="32"/>
      <c r="L85" s="45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hidden="1" customHeight="1">
      <c r="B86" s="20"/>
      <c r="C86" s="27" t="s">
        <v>155</v>
      </c>
      <c r="L86" s="20"/>
    </row>
    <row r="87" spans="1:31" s="2" customFormat="1" ht="16.5" hidden="1" customHeight="1">
      <c r="A87" s="32"/>
      <c r="B87" s="33"/>
      <c r="C87" s="32"/>
      <c r="D87" s="32"/>
      <c r="E87" s="266" t="s">
        <v>790</v>
      </c>
      <c r="F87" s="268"/>
      <c r="G87" s="268"/>
      <c r="H87" s="268"/>
      <c r="I87" s="32"/>
      <c r="J87" s="32"/>
      <c r="K87" s="32"/>
      <c r="L87" s="45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hidden="1" customHeight="1">
      <c r="A88" s="32"/>
      <c r="B88" s="33"/>
      <c r="C88" s="27" t="s">
        <v>157</v>
      </c>
      <c r="D88" s="32"/>
      <c r="E88" s="32"/>
      <c r="F88" s="32"/>
      <c r="G88" s="32"/>
      <c r="H88" s="32"/>
      <c r="I88" s="32"/>
      <c r="J88" s="32"/>
      <c r="K88" s="32"/>
      <c r="L88" s="45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hidden="1" customHeight="1">
      <c r="A89" s="32"/>
      <c r="B89" s="33"/>
      <c r="C89" s="32"/>
      <c r="D89" s="32"/>
      <c r="E89" s="227" t="str">
        <f>E11</f>
        <v>4 - VZT - Vzduchotechnika</v>
      </c>
      <c r="F89" s="268"/>
      <c r="G89" s="268"/>
      <c r="H89" s="268"/>
      <c r="I89" s="32"/>
      <c r="J89" s="32"/>
      <c r="K89" s="32"/>
      <c r="L89" s="45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6.95" hidden="1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5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hidden="1" customHeight="1">
      <c r="A91" s="32"/>
      <c r="B91" s="33"/>
      <c r="C91" s="27" t="s">
        <v>19</v>
      </c>
      <c r="D91" s="32"/>
      <c r="E91" s="32"/>
      <c r="F91" s="25" t="str">
        <f>F14</f>
        <v>Podolínec</v>
      </c>
      <c r="G91" s="32"/>
      <c r="H91" s="32"/>
      <c r="I91" s="27" t="s">
        <v>21</v>
      </c>
      <c r="J91" s="58" t="str">
        <f>IF(J14="","",J14)</f>
        <v>05_2022</v>
      </c>
      <c r="K91" s="32"/>
      <c r="L91" s="45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5" hidden="1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5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5.2" hidden="1" customHeight="1">
      <c r="A93" s="32"/>
      <c r="B93" s="33"/>
      <c r="C93" s="27" t="s">
        <v>22</v>
      </c>
      <c r="D93" s="32"/>
      <c r="E93" s="32"/>
      <c r="F93" s="25" t="str">
        <f>E17</f>
        <v>Mesto Podolínec</v>
      </c>
      <c r="G93" s="32"/>
      <c r="H93" s="32"/>
      <c r="I93" s="27" t="s">
        <v>27</v>
      </c>
      <c r="J93" s="30" t="str">
        <f>E23</f>
        <v>AIP projekt s.r.o.</v>
      </c>
      <c r="K93" s="32"/>
      <c r="L93" s="45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15.2" hidden="1" customHeight="1">
      <c r="A94" s="32"/>
      <c r="B94" s="33"/>
      <c r="C94" s="27" t="s">
        <v>26</v>
      </c>
      <c r="D94" s="32"/>
      <c r="E94" s="32"/>
      <c r="F94" s="25">
        <f>IF(E20="","",E20)</f>
        <v>0</v>
      </c>
      <c r="G94" s="32"/>
      <c r="H94" s="32"/>
      <c r="I94" s="27" t="s">
        <v>30</v>
      </c>
      <c r="J94" s="30" t="str">
        <f>E26</f>
        <v xml:space="preserve"> </v>
      </c>
      <c r="K94" s="32"/>
      <c r="L94" s="45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35" hidden="1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5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hidden="1" customHeight="1">
      <c r="A96" s="32"/>
      <c r="B96" s="33"/>
      <c r="C96" s="120" t="s">
        <v>160</v>
      </c>
      <c r="D96" s="112"/>
      <c r="E96" s="112"/>
      <c r="F96" s="112"/>
      <c r="G96" s="112"/>
      <c r="H96" s="112"/>
      <c r="I96" s="112"/>
      <c r="J96" s="121" t="s">
        <v>161</v>
      </c>
      <c r="K96" s="112"/>
      <c r="L96" s="45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hidden="1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5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hidden="1" customHeight="1">
      <c r="A98" s="32"/>
      <c r="B98" s="33"/>
      <c r="C98" s="122" t="s">
        <v>162</v>
      </c>
      <c r="D98" s="32"/>
      <c r="E98" s="32"/>
      <c r="F98" s="32"/>
      <c r="G98" s="32"/>
      <c r="H98" s="32"/>
      <c r="I98" s="32"/>
      <c r="J98" s="74">
        <f>J127</f>
        <v>0</v>
      </c>
      <c r="K98" s="32"/>
      <c r="L98" s="45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163</v>
      </c>
    </row>
    <row r="99" spans="1:47" s="9" customFormat="1" ht="24.95" hidden="1" customHeight="1">
      <c r="B99" s="123"/>
      <c r="D99" s="124" t="s">
        <v>164</v>
      </c>
      <c r="E99" s="125"/>
      <c r="F99" s="125"/>
      <c r="G99" s="125"/>
      <c r="H99" s="125"/>
      <c r="I99" s="125"/>
      <c r="J99" s="126">
        <f>J128</f>
        <v>0</v>
      </c>
      <c r="L99" s="123"/>
    </row>
    <row r="100" spans="1:47" s="10" customFormat="1" ht="19.899999999999999" hidden="1" customHeight="1">
      <c r="B100" s="127"/>
      <c r="D100" s="128" t="s">
        <v>467</v>
      </c>
      <c r="E100" s="129"/>
      <c r="F100" s="129"/>
      <c r="G100" s="129"/>
      <c r="H100" s="129"/>
      <c r="I100" s="129"/>
      <c r="J100" s="130">
        <f>J129</f>
        <v>0</v>
      </c>
      <c r="L100" s="127"/>
    </row>
    <row r="101" spans="1:47" s="9" customFormat="1" ht="24.95" hidden="1" customHeight="1">
      <c r="B101" s="123"/>
      <c r="D101" s="124" t="s">
        <v>2773</v>
      </c>
      <c r="E101" s="125"/>
      <c r="F101" s="125"/>
      <c r="G101" s="125"/>
      <c r="H101" s="125"/>
      <c r="I101" s="125"/>
      <c r="J101" s="126">
        <f>J133</f>
        <v>0</v>
      </c>
      <c r="L101" s="123"/>
    </row>
    <row r="102" spans="1:47" s="9" customFormat="1" ht="24.95" hidden="1" customHeight="1">
      <c r="B102" s="123"/>
      <c r="D102" s="124" t="s">
        <v>169</v>
      </c>
      <c r="E102" s="125"/>
      <c r="F102" s="125"/>
      <c r="G102" s="125"/>
      <c r="H102" s="125"/>
      <c r="I102" s="125"/>
      <c r="J102" s="126">
        <f>J136</f>
        <v>0</v>
      </c>
      <c r="L102" s="123"/>
    </row>
    <row r="103" spans="1:47" s="10" customFormat="1" ht="19.899999999999999" hidden="1" customHeight="1">
      <c r="B103" s="127"/>
      <c r="D103" s="128" t="s">
        <v>572</v>
      </c>
      <c r="E103" s="129"/>
      <c r="F103" s="129"/>
      <c r="G103" s="129"/>
      <c r="H103" s="129"/>
      <c r="I103" s="129"/>
      <c r="J103" s="130">
        <f>J137</f>
        <v>0</v>
      </c>
      <c r="L103" s="127"/>
    </row>
    <row r="104" spans="1:47" s="9" customFormat="1" ht="24.95" hidden="1" customHeight="1">
      <c r="B104" s="123"/>
      <c r="D104" s="124" t="s">
        <v>172</v>
      </c>
      <c r="E104" s="125"/>
      <c r="F104" s="125"/>
      <c r="G104" s="125"/>
      <c r="H104" s="125"/>
      <c r="I104" s="125"/>
      <c r="J104" s="126">
        <f>J162</f>
        <v>0</v>
      </c>
      <c r="L104" s="123"/>
    </row>
    <row r="105" spans="1:47" s="10" customFormat="1" ht="19.899999999999999" hidden="1" customHeight="1">
      <c r="B105" s="127"/>
      <c r="D105" s="128" t="s">
        <v>2774</v>
      </c>
      <c r="E105" s="129"/>
      <c r="F105" s="129"/>
      <c r="G105" s="129"/>
      <c r="H105" s="129"/>
      <c r="I105" s="129"/>
      <c r="J105" s="130">
        <f>J163</f>
        <v>0</v>
      </c>
      <c r="L105" s="127"/>
    </row>
    <row r="106" spans="1:47" s="2" customFormat="1" ht="21.75" hidden="1" customHeight="1">
      <c r="A106" s="32"/>
      <c r="B106" s="33"/>
      <c r="C106" s="32"/>
      <c r="D106" s="32"/>
      <c r="E106" s="32"/>
      <c r="F106" s="32"/>
      <c r="G106" s="32"/>
      <c r="H106" s="32"/>
      <c r="I106" s="32"/>
      <c r="J106" s="32"/>
      <c r="K106" s="32"/>
      <c r="L106" s="45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07" spans="1:47" s="2" customFormat="1" ht="6.95" hidden="1" customHeight="1">
      <c r="A107" s="32"/>
      <c r="B107" s="50"/>
      <c r="C107" s="51"/>
      <c r="D107" s="51"/>
      <c r="E107" s="51"/>
      <c r="F107" s="51"/>
      <c r="G107" s="51"/>
      <c r="H107" s="51"/>
      <c r="I107" s="51"/>
      <c r="J107" s="51"/>
      <c r="K107" s="51"/>
      <c r="L107" s="45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47" ht="11.25" hidden="1"/>
    <row r="109" spans="1:47" ht="11.25" hidden="1"/>
    <row r="110" spans="1:47" ht="11.25" hidden="1"/>
    <row r="111" spans="1:47" s="2" customFormat="1" ht="6.95" customHeight="1">
      <c r="A111" s="32"/>
      <c r="B111" s="52"/>
      <c r="C111" s="53"/>
      <c r="D111" s="53"/>
      <c r="E111" s="53"/>
      <c r="F111" s="53"/>
      <c r="G111" s="53"/>
      <c r="H111" s="53"/>
      <c r="I111" s="53"/>
      <c r="J111" s="53"/>
      <c r="K111" s="53"/>
      <c r="L111" s="45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47" s="2" customFormat="1" ht="24.95" customHeight="1">
      <c r="A112" s="32"/>
      <c r="B112" s="33"/>
      <c r="C112" s="21" t="s">
        <v>175</v>
      </c>
      <c r="D112" s="32"/>
      <c r="E112" s="32"/>
      <c r="F112" s="32"/>
      <c r="G112" s="32"/>
      <c r="H112" s="32"/>
      <c r="I112" s="32"/>
      <c r="J112" s="32"/>
      <c r="K112" s="32"/>
      <c r="L112" s="45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3" s="2" customFormat="1" ht="6.95" customHeight="1">
      <c r="A113" s="32"/>
      <c r="B113" s="33"/>
      <c r="C113" s="32"/>
      <c r="D113" s="32"/>
      <c r="E113" s="32"/>
      <c r="F113" s="32"/>
      <c r="G113" s="32"/>
      <c r="H113" s="32"/>
      <c r="I113" s="32"/>
      <c r="J113" s="32"/>
      <c r="K113" s="32"/>
      <c r="L113" s="45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3" s="2" customFormat="1" ht="12" customHeight="1">
      <c r="A114" s="32"/>
      <c r="B114" s="33"/>
      <c r="C114" s="27" t="s">
        <v>15</v>
      </c>
      <c r="D114" s="32"/>
      <c r="E114" s="32"/>
      <c r="F114" s="32"/>
      <c r="G114" s="32"/>
      <c r="H114" s="32"/>
      <c r="I114" s="32"/>
      <c r="J114" s="32"/>
      <c r="K114" s="32"/>
      <c r="L114" s="45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3" s="2" customFormat="1" ht="16.5" customHeight="1">
      <c r="A115" s="32"/>
      <c r="B115" s="33"/>
      <c r="C115" s="32"/>
      <c r="D115" s="32"/>
      <c r="E115" s="266" t="str">
        <f>E7</f>
        <v>Prístavba materskej škôlky v meste Podolínec</v>
      </c>
      <c r="F115" s="267"/>
      <c r="G115" s="267"/>
      <c r="H115" s="267"/>
      <c r="I115" s="32"/>
      <c r="J115" s="32"/>
      <c r="K115" s="32"/>
      <c r="L115" s="45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3" s="1" customFormat="1" ht="12" customHeight="1">
      <c r="B116" s="20"/>
      <c r="C116" s="27" t="s">
        <v>155</v>
      </c>
      <c r="L116" s="20"/>
    </row>
    <row r="117" spans="1:63" s="2" customFormat="1" ht="16.5" customHeight="1">
      <c r="A117" s="32"/>
      <c r="B117" s="33"/>
      <c r="C117" s="32"/>
      <c r="D117" s="32"/>
      <c r="E117" s="266" t="s">
        <v>790</v>
      </c>
      <c r="F117" s="268"/>
      <c r="G117" s="268"/>
      <c r="H117" s="268"/>
      <c r="I117" s="32"/>
      <c r="J117" s="32"/>
      <c r="K117" s="32"/>
      <c r="L117" s="45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3" s="2" customFormat="1" ht="12" customHeight="1">
      <c r="A118" s="32"/>
      <c r="B118" s="33"/>
      <c r="C118" s="27" t="s">
        <v>157</v>
      </c>
      <c r="D118" s="32"/>
      <c r="E118" s="32"/>
      <c r="F118" s="32"/>
      <c r="G118" s="32"/>
      <c r="H118" s="32"/>
      <c r="I118" s="32"/>
      <c r="J118" s="32"/>
      <c r="K118" s="32"/>
      <c r="L118" s="45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3" s="2" customFormat="1" ht="16.5" customHeight="1">
      <c r="A119" s="32"/>
      <c r="B119" s="33"/>
      <c r="C119" s="32"/>
      <c r="D119" s="32"/>
      <c r="E119" s="227" t="str">
        <f>E11</f>
        <v>4 - VZT - Vzduchotechnika</v>
      </c>
      <c r="F119" s="268"/>
      <c r="G119" s="268"/>
      <c r="H119" s="268"/>
      <c r="I119" s="32"/>
      <c r="J119" s="32"/>
      <c r="K119" s="32"/>
      <c r="L119" s="45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3" s="2" customFormat="1" ht="6.95" customHeight="1">
      <c r="A120" s="32"/>
      <c r="B120" s="33"/>
      <c r="C120" s="32"/>
      <c r="D120" s="32"/>
      <c r="E120" s="32"/>
      <c r="F120" s="32"/>
      <c r="G120" s="32"/>
      <c r="H120" s="32"/>
      <c r="I120" s="32"/>
      <c r="J120" s="32"/>
      <c r="K120" s="32"/>
      <c r="L120" s="45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3" s="2" customFormat="1" ht="12" customHeight="1">
      <c r="A121" s="32"/>
      <c r="B121" s="33"/>
      <c r="C121" s="27" t="s">
        <v>19</v>
      </c>
      <c r="D121" s="32"/>
      <c r="E121" s="32"/>
      <c r="F121" s="25" t="str">
        <f>F14</f>
        <v>Podolínec</v>
      </c>
      <c r="G121" s="32"/>
      <c r="H121" s="32"/>
      <c r="I121" s="27" t="s">
        <v>21</v>
      </c>
      <c r="J121" s="58" t="str">
        <f>IF(J14="","",J14)</f>
        <v>05_2022</v>
      </c>
      <c r="K121" s="32"/>
      <c r="L121" s="45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3" s="2" customFormat="1" ht="6.95" customHeight="1">
      <c r="A122" s="32"/>
      <c r="B122" s="33"/>
      <c r="C122" s="32"/>
      <c r="D122" s="32"/>
      <c r="E122" s="32"/>
      <c r="F122" s="32"/>
      <c r="G122" s="32"/>
      <c r="H122" s="32"/>
      <c r="I122" s="32"/>
      <c r="J122" s="32"/>
      <c r="K122" s="32"/>
      <c r="L122" s="45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3" s="2" customFormat="1" ht="15.2" customHeight="1">
      <c r="A123" s="32"/>
      <c r="B123" s="33"/>
      <c r="C123" s="27" t="s">
        <v>22</v>
      </c>
      <c r="D123" s="32"/>
      <c r="E123" s="32"/>
      <c r="F123" s="25" t="str">
        <f>E17</f>
        <v>Mesto Podolínec</v>
      </c>
      <c r="G123" s="32"/>
      <c r="H123" s="32"/>
      <c r="I123" s="27" t="s">
        <v>27</v>
      </c>
      <c r="J123" s="30" t="str">
        <f>E23</f>
        <v>AIP projekt s.r.o.</v>
      </c>
      <c r="K123" s="32"/>
      <c r="L123" s="45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63" s="2" customFormat="1" ht="15.2" customHeight="1">
      <c r="A124" s="32"/>
      <c r="B124" s="33"/>
      <c r="C124" s="27" t="s">
        <v>26</v>
      </c>
      <c r="D124" s="32"/>
      <c r="E124" s="32"/>
      <c r="F124" s="25"/>
      <c r="G124" s="32"/>
      <c r="H124" s="32"/>
      <c r="I124" s="27" t="s">
        <v>30</v>
      </c>
      <c r="J124" s="30" t="str">
        <f>E26</f>
        <v xml:space="preserve"> </v>
      </c>
      <c r="K124" s="32"/>
      <c r="L124" s="45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63" s="2" customFormat="1" ht="10.35" customHeight="1">
      <c r="A125" s="32"/>
      <c r="B125" s="33"/>
      <c r="C125" s="32"/>
      <c r="D125" s="32"/>
      <c r="E125" s="32"/>
      <c r="F125" s="32"/>
      <c r="G125" s="32"/>
      <c r="H125" s="32"/>
      <c r="I125" s="32"/>
      <c r="J125" s="32"/>
      <c r="K125" s="32"/>
      <c r="L125" s="45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63" s="11" customFormat="1" ht="29.25" customHeight="1">
      <c r="A126" s="131"/>
      <c r="B126" s="132"/>
      <c r="C126" s="133" t="s">
        <v>176</v>
      </c>
      <c r="D126" s="134" t="s">
        <v>58</v>
      </c>
      <c r="E126" s="134" t="s">
        <v>54</v>
      </c>
      <c r="F126" s="134" t="s">
        <v>55</v>
      </c>
      <c r="G126" s="134" t="s">
        <v>177</v>
      </c>
      <c r="H126" s="134" t="s">
        <v>178</v>
      </c>
      <c r="I126" s="134" t="s">
        <v>179</v>
      </c>
      <c r="J126" s="135" t="s">
        <v>161</v>
      </c>
      <c r="K126" s="136" t="s">
        <v>180</v>
      </c>
      <c r="L126" s="137"/>
      <c r="M126" s="65" t="s">
        <v>1</v>
      </c>
      <c r="N126" s="66" t="s">
        <v>37</v>
      </c>
      <c r="O126" s="66" t="s">
        <v>181</v>
      </c>
      <c r="P126" s="66" t="s">
        <v>182</v>
      </c>
      <c r="Q126" s="66" t="s">
        <v>183</v>
      </c>
      <c r="R126" s="66" t="s">
        <v>184</v>
      </c>
      <c r="S126" s="66" t="s">
        <v>185</v>
      </c>
      <c r="T126" s="67" t="s">
        <v>186</v>
      </c>
      <c r="U126" s="131"/>
      <c r="V126" s="131"/>
      <c r="W126" s="131"/>
      <c r="X126" s="131"/>
      <c r="Y126" s="131"/>
      <c r="Z126" s="131"/>
      <c r="AA126" s="131"/>
      <c r="AB126" s="131"/>
      <c r="AC126" s="131"/>
      <c r="AD126" s="131"/>
      <c r="AE126" s="131"/>
    </row>
    <row r="127" spans="1:63" s="2" customFormat="1" ht="22.9" customHeight="1">
      <c r="A127" s="32"/>
      <c r="B127" s="33"/>
      <c r="C127" s="72" t="s">
        <v>162</v>
      </c>
      <c r="D127" s="32"/>
      <c r="E127" s="32"/>
      <c r="F127" s="32"/>
      <c r="G127" s="32"/>
      <c r="H127" s="32"/>
      <c r="I127" s="32"/>
      <c r="J127" s="138">
        <f>BK127</f>
        <v>0</v>
      </c>
      <c r="K127" s="32"/>
      <c r="L127" s="33"/>
      <c r="M127" s="68"/>
      <c r="N127" s="59"/>
      <c r="O127" s="69"/>
      <c r="P127" s="139">
        <f>P128+P133+P136+P162</f>
        <v>0</v>
      </c>
      <c r="Q127" s="69"/>
      <c r="R127" s="139">
        <f>R128+R133+R136+R162</f>
        <v>5.5106727999999991</v>
      </c>
      <c r="S127" s="69"/>
      <c r="T127" s="140">
        <f>T128+T133+T136+T162</f>
        <v>0</v>
      </c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T127" s="17" t="s">
        <v>72</v>
      </c>
      <c r="AU127" s="17" t="s">
        <v>163</v>
      </c>
      <c r="BK127" s="141">
        <f>BK128+BK133+BK136+BK162</f>
        <v>0</v>
      </c>
    </row>
    <row r="128" spans="1:63" s="12" customFormat="1" ht="25.9" customHeight="1">
      <c r="B128" s="142"/>
      <c r="D128" s="143" t="s">
        <v>72</v>
      </c>
      <c r="E128" s="144" t="s">
        <v>187</v>
      </c>
      <c r="F128" s="144" t="s">
        <v>188</v>
      </c>
      <c r="I128" s="145"/>
      <c r="J128" s="146">
        <f>BK128</f>
        <v>0</v>
      </c>
      <c r="L128" s="142"/>
      <c r="M128" s="147"/>
      <c r="N128" s="148"/>
      <c r="O128" s="148"/>
      <c r="P128" s="149">
        <f>P129</f>
        <v>0</v>
      </c>
      <c r="Q128" s="148"/>
      <c r="R128" s="149">
        <f>R129</f>
        <v>5.4970727999999998</v>
      </c>
      <c r="S128" s="148"/>
      <c r="T128" s="150">
        <f>T129</f>
        <v>0</v>
      </c>
      <c r="AR128" s="143" t="s">
        <v>80</v>
      </c>
      <c r="AT128" s="151" t="s">
        <v>72</v>
      </c>
      <c r="AU128" s="151" t="s">
        <v>73</v>
      </c>
      <c r="AY128" s="143" t="s">
        <v>189</v>
      </c>
      <c r="BK128" s="152">
        <f>BK129</f>
        <v>0</v>
      </c>
    </row>
    <row r="129" spans="1:65" s="12" customFormat="1" ht="22.9" customHeight="1">
      <c r="B129" s="142"/>
      <c r="D129" s="143" t="s">
        <v>72</v>
      </c>
      <c r="E129" s="153" t="s">
        <v>215</v>
      </c>
      <c r="F129" s="153" t="s">
        <v>558</v>
      </c>
      <c r="I129" s="145"/>
      <c r="J129" s="154">
        <f>BK129</f>
        <v>0</v>
      </c>
      <c r="L129" s="142"/>
      <c r="M129" s="147"/>
      <c r="N129" s="148"/>
      <c r="O129" s="148"/>
      <c r="P129" s="149">
        <f>SUM(P130:P132)</f>
        <v>0</v>
      </c>
      <c r="Q129" s="148"/>
      <c r="R129" s="149">
        <f>SUM(R130:R132)</f>
        <v>5.4970727999999998</v>
      </c>
      <c r="S129" s="148"/>
      <c r="T129" s="150">
        <f>SUM(T130:T132)</f>
        <v>0</v>
      </c>
      <c r="AR129" s="143" t="s">
        <v>80</v>
      </c>
      <c r="AT129" s="151" t="s">
        <v>72</v>
      </c>
      <c r="AU129" s="151" t="s">
        <v>80</v>
      </c>
      <c r="AY129" s="143" t="s">
        <v>189</v>
      </c>
      <c r="BK129" s="152">
        <f>SUM(BK130:BK132)</f>
        <v>0</v>
      </c>
    </row>
    <row r="130" spans="1:65" s="2" customFormat="1" ht="24.2" customHeight="1">
      <c r="A130" s="32"/>
      <c r="B130" s="155"/>
      <c r="C130" s="156" t="s">
        <v>80</v>
      </c>
      <c r="D130" s="156" t="s">
        <v>191</v>
      </c>
      <c r="E130" s="157" t="s">
        <v>2775</v>
      </c>
      <c r="F130" s="158" t="s">
        <v>2776</v>
      </c>
      <c r="G130" s="159" t="s">
        <v>373</v>
      </c>
      <c r="H130" s="160">
        <v>40</v>
      </c>
      <c r="I130" s="161"/>
      <c r="J130" s="162">
        <f>ROUND(I130*H130,2)</f>
        <v>0</v>
      </c>
      <c r="K130" s="163"/>
      <c r="L130" s="33"/>
      <c r="M130" s="164" t="s">
        <v>1</v>
      </c>
      <c r="N130" s="165" t="s">
        <v>39</v>
      </c>
      <c r="O130" s="61"/>
      <c r="P130" s="166">
        <f>O130*H130</f>
        <v>0</v>
      </c>
      <c r="Q130" s="166">
        <v>5.1385979999999998E-2</v>
      </c>
      <c r="R130" s="166">
        <f>Q130*H130</f>
        <v>2.0554391999999999</v>
      </c>
      <c r="S130" s="166">
        <v>0</v>
      </c>
      <c r="T130" s="167">
        <f>S130*H130</f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68" t="s">
        <v>130</v>
      </c>
      <c r="AT130" s="168" t="s">
        <v>191</v>
      </c>
      <c r="AU130" s="168" t="s">
        <v>86</v>
      </c>
      <c r="AY130" s="17" t="s">
        <v>189</v>
      </c>
      <c r="BE130" s="169">
        <f>IF(N130="základná",J130,0)</f>
        <v>0</v>
      </c>
      <c r="BF130" s="169">
        <f>IF(N130="znížená",J130,0)</f>
        <v>0</v>
      </c>
      <c r="BG130" s="169">
        <f>IF(N130="zákl. prenesená",J130,0)</f>
        <v>0</v>
      </c>
      <c r="BH130" s="169">
        <f>IF(N130="zníž. prenesená",J130,0)</f>
        <v>0</v>
      </c>
      <c r="BI130" s="169">
        <f>IF(N130="nulová",J130,0)</f>
        <v>0</v>
      </c>
      <c r="BJ130" s="17" t="s">
        <v>86</v>
      </c>
      <c r="BK130" s="169">
        <f>ROUND(I130*H130,2)</f>
        <v>0</v>
      </c>
      <c r="BL130" s="17" t="s">
        <v>130</v>
      </c>
      <c r="BM130" s="168" t="s">
        <v>86</v>
      </c>
    </row>
    <row r="131" spans="1:65" s="2" customFormat="1" ht="24.2" customHeight="1">
      <c r="A131" s="32"/>
      <c r="B131" s="155"/>
      <c r="C131" s="156" t="s">
        <v>86</v>
      </c>
      <c r="D131" s="156" t="s">
        <v>191</v>
      </c>
      <c r="E131" s="157" t="s">
        <v>2777</v>
      </c>
      <c r="F131" s="158" t="s">
        <v>2778</v>
      </c>
      <c r="G131" s="159" t="s">
        <v>194</v>
      </c>
      <c r="H131" s="160">
        <v>120</v>
      </c>
      <c r="I131" s="161"/>
      <c r="J131" s="162">
        <f>ROUND(I131*H131,2)</f>
        <v>0</v>
      </c>
      <c r="K131" s="163"/>
      <c r="L131" s="33"/>
      <c r="M131" s="164" t="s">
        <v>1</v>
      </c>
      <c r="N131" s="165" t="s">
        <v>39</v>
      </c>
      <c r="O131" s="61"/>
      <c r="P131" s="166">
        <f>O131*H131</f>
        <v>0</v>
      </c>
      <c r="Q131" s="166">
        <v>2.8680279999999999E-2</v>
      </c>
      <c r="R131" s="166">
        <f>Q131*H131</f>
        <v>3.4416335999999998</v>
      </c>
      <c r="S131" s="166">
        <v>0</v>
      </c>
      <c r="T131" s="167">
        <f>S131*H131</f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68" t="s">
        <v>130</v>
      </c>
      <c r="AT131" s="168" t="s">
        <v>191</v>
      </c>
      <c r="AU131" s="168" t="s">
        <v>86</v>
      </c>
      <c r="AY131" s="17" t="s">
        <v>189</v>
      </c>
      <c r="BE131" s="169">
        <f>IF(N131="základná",J131,0)</f>
        <v>0</v>
      </c>
      <c r="BF131" s="169">
        <f>IF(N131="znížená",J131,0)</f>
        <v>0</v>
      </c>
      <c r="BG131" s="169">
        <f>IF(N131="zákl. prenesená",J131,0)</f>
        <v>0</v>
      </c>
      <c r="BH131" s="169">
        <f>IF(N131="zníž. prenesená",J131,0)</f>
        <v>0</v>
      </c>
      <c r="BI131" s="169">
        <f>IF(N131="nulová",J131,0)</f>
        <v>0</v>
      </c>
      <c r="BJ131" s="17" t="s">
        <v>86</v>
      </c>
      <c r="BK131" s="169">
        <f>ROUND(I131*H131,2)</f>
        <v>0</v>
      </c>
      <c r="BL131" s="17" t="s">
        <v>130</v>
      </c>
      <c r="BM131" s="168" t="s">
        <v>130</v>
      </c>
    </row>
    <row r="132" spans="1:65" s="2" customFormat="1" ht="37.9" customHeight="1">
      <c r="A132" s="32"/>
      <c r="B132" s="155"/>
      <c r="C132" s="156" t="s">
        <v>103</v>
      </c>
      <c r="D132" s="156" t="s">
        <v>191</v>
      </c>
      <c r="E132" s="157" t="s">
        <v>2779</v>
      </c>
      <c r="F132" s="158" t="s">
        <v>2780</v>
      </c>
      <c r="G132" s="159" t="s">
        <v>194</v>
      </c>
      <c r="H132" s="160">
        <v>120</v>
      </c>
      <c r="I132" s="161"/>
      <c r="J132" s="162">
        <f>ROUND(I132*H132,2)</f>
        <v>0</v>
      </c>
      <c r="K132" s="163"/>
      <c r="L132" s="33"/>
      <c r="M132" s="164" t="s">
        <v>1</v>
      </c>
      <c r="N132" s="165" t="s">
        <v>39</v>
      </c>
      <c r="O132" s="61"/>
      <c r="P132" s="166">
        <f>O132*H132</f>
        <v>0</v>
      </c>
      <c r="Q132" s="166">
        <v>0</v>
      </c>
      <c r="R132" s="166">
        <f>Q132*H132</f>
        <v>0</v>
      </c>
      <c r="S132" s="166">
        <v>0</v>
      </c>
      <c r="T132" s="167">
        <f>S132*H132</f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68" t="s">
        <v>130</v>
      </c>
      <c r="AT132" s="168" t="s">
        <v>191</v>
      </c>
      <c r="AU132" s="168" t="s">
        <v>86</v>
      </c>
      <c r="AY132" s="17" t="s">
        <v>189</v>
      </c>
      <c r="BE132" s="169">
        <f>IF(N132="základná",J132,0)</f>
        <v>0</v>
      </c>
      <c r="BF132" s="169">
        <f>IF(N132="znížená",J132,0)</f>
        <v>0</v>
      </c>
      <c r="BG132" s="169">
        <f>IF(N132="zákl. prenesená",J132,0)</f>
        <v>0</v>
      </c>
      <c r="BH132" s="169">
        <f>IF(N132="zníž. prenesená",J132,0)</f>
        <v>0</v>
      </c>
      <c r="BI132" s="169">
        <f>IF(N132="nulová",J132,0)</f>
        <v>0</v>
      </c>
      <c r="BJ132" s="17" t="s">
        <v>86</v>
      </c>
      <c r="BK132" s="169">
        <f>ROUND(I132*H132,2)</f>
        <v>0</v>
      </c>
      <c r="BL132" s="17" t="s">
        <v>130</v>
      </c>
      <c r="BM132" s="168" t="s">
        <v>136</v>
      </c>
    </row>
    <row r="133" spans="1:65" s="12" customFormat="1" ht="25.9" customHeight="1">
      <c r="B133" s="142"/>
      <c r="D133" s="143" t="s">
        <v>72</v>
      </c>
      <c r="E133" s="144" t="s">
        <v>1269</v>
      </c>
      <c r="F133" s="144" t="s">
        <v>1270</v>
      </c>
      <c r="I133" s="145"/>
      <c r="J133" s="146">
        <f>BK133</f>
        <v>0</v>
      </c>
      <c r="L133" s="142"/>
      <c r="M133" s="147"/>
      <c r="N133" s="148"/>
      <c r="O133" s="148"/>
      <c r="P133" s="149">
        <f>SUM(P134:P135)</f>
        <v>0</v>
      </c>
      <c r="Q133" s="148"/>
      <c r="R133" s="149">
        <f>SUM(R134:R135)</f>
        <v>1.6000000000000001E-3</v>
      </c>
      <c r="S133" s="148"/>
      <c r="T133" s="150">
        <f>SUM(T134:T135)</f>
        <v>0</v>
      </c>
      <c r="AR133" s="143" t="s">
        <v>86</v>
      </c>
      <c r="AT133" s="151" t="s">
        <v>72</v>
      </c>
      <c r="AU133" s="151" t="s">
        <v>73</v>
      </c>
      <c r="AY133" s="143" t="s">
        <v>189</v>
      </c>
      <c r="BK133" s="152">
        <f>SUM(BK134:BK135)</f>
        <v>0</v>
      </c>
    </row>
    <row r="134" spans="1:65" s="2" customFormat="1" ht="24.2" customHeight="1">
      <c r="A134" s="32"/>
      <c r="B134" s="155"/>
      <c r="C134" s="156" t="s">
        <v>339</v>
      </c>
      <c r="D134" s="156" t="s">
        <v>191</v>
      </c>
      <c r="E134" s="157" t="s">
        <v>2781</v>
      </c>
      <c r="F134" s="158" t="s">
        <v>2782</v>
      </c>
      <c r="G134" s="159" t="s">
        <v>373</v>
      </c>
      <c r="H134" s="160">
        <v>80</v>
      </c>
      <c r="I134" s="161"/>
      <c r="J134" s="162">
        <f>ROUND(I134*H134,2)</f>
        <v>0</v>
      </c>
      <c r="K134" s="163"/>
      <c r="L134" s="33"/>
      <c r="M134" s="164" t="s">
        <v>1</v>
      </c>
      <c r="N134" s="165" t="s">
        <v>39</v>
      </c>
      <c r="O134" s="61"/>
      <c r="P134" s="166">
        <f>O134*H134</f>
        <v>0</v>
      </c>
      <c r="Q134" s="166">
        <v>2.0000000000000002E-5</v>
      </c>
      <c r="R134" s="166">
        <f>Q134*H134</f>
        <v>1.6000000000000001E-3</v>
      </c>
      <c r="S134" s="166">
        <v>0</v>
      </c>
      <c r="T134" s="167">
        <f>S134*H134</f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68" t="s">
        <v>214</v>
      </c>
      <c r="AT134" s="168" t="s">
        <v>191</v>
      </c>
      <c r="AU134" s="168" t="s">
        <v>80</v>
      </c>
      <c r="AY134" s="17" t="s">
        <v>189</v>
      </c>
      <c r="BE134" s="169">
        <f>IF(N134="základná",J134,0)</f>
        <v>0</v>
      </c>
      <c r="BF134" s="169">
        <f>IF(N134="znížená",J134,0)</f>
        <v>0</v>
      </c>
      <c r="BG134" s="169">
        <f>IF(N134="zákl. prenesená",J134,0)</f>
        <v>0</v>
      </c>
      <c r="BH134" s="169">
        <f>IF(N134="zníž. prenesená",J134,0)</f>
        <v>0</v>
      </c>
      <c r="BI134" s="169">
        <f>IF(N134="nulová",J134,0)</f>
        <v>0</v>
      </c>
      <c r="BJ134" s="17" t="s">
        <v>86</v>
      </c>
      <c r="BK134" s="169">
        <f>ROUND(I134*H134,2)</f>
        <v>0</v>
      </c>
      <c r="BL134" s="17" t="s">
        <v>214</v>
      </c>
      <c r="BM134" s="168" t="s">
        <v>201</v>
      </c>
    </row>
    <row r="135" spans="1:65" s="2" customFormat="1" ht="16.5" customHeight="1">
      <c r="A135" s="32"/>
      <c r="B135" s="155"/>
      <c r="C135" s="170" t="s">
        <v>268</v>
      </c>
      <c r="D135" s="170" t="s">
        <v>226</v>
      </c>
      <c r="E135" s="171" t="s">
        <v>2783</v>
      </c>
      <c r="F135" s="172" t="s">
        <v>2784</v>
      </c>
      <c r="G135" s="173" t="s">
        <v>373</v>
      </c>
      <c r="H135" s="174">
        <v>99.2</v>
      </c>
      <c r="I135" s="175"/>
      <c r="J135" s="176">
        <f>ROUND(I135*H135,2)</f>
        <v>0</v>
      </c>
      <c r="K135" s="177"/>
      <c r="L135" s="178"/>
      <c r="M135" s="179" t="s">
        <v>1</v>
      </c>
      <c r="N135" s="180" t="s">
        <v>39</v>
      </c>
      <c r="O135" s="61"/>
      <c r="P135" s="166">
        <f>O135*H135</f>
        <v>0</v>
      </c>
      <c r="Q135" s="166">
        <v>0</v>
      </c>
      <c r="R135" s="166">
        <f>Q135*H135</f>
        <v>0</v>
      </c>
      <c r="S135" s="166">
        <v>0</v>
      </c>
      <c r="T135" s="167">
        <f>S135*H135</f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68" t="s">
        <v>247</v>
      </c>
      <c r="AT135" s="168" t="s">
        <v>226</v>
      </c>
      <c r="AU135" s="168" t="s">
        <v>80</v>
      </c>
      <c r="AY135" s="17" t="s">
        <v>189</v>
      </c>
      <c r="BE135" s="169">
        <f>IF(N135="základná",J135,0)</f>
        <v>0</v>
      </c>
      <c r="BF135" s="169">
        <f>IF(N135="znížená",J135,0)</f>
        <v>0</v>
      </c>
      <c r="BG135" s="169">
        <f>IF(N135="zákl. prenesená",J135,0)</f>
        <v>0</v>
      </c>
      <c r="BH135" s="169">
        <f>IF(N135="zníž. prenesená",J135,0)</f>
        <v>0</v>
      </c>
      <c r="BI135" s="169">
        <f>IF(N135="nulová",J135,0)</f>
        <v>0</v>
      </c>
      <c r="BJ135" s="17" t="s">
        <v>86</v>
      </c>
      <c r="BK135" s="169">
        <f>ROUND(I135*H135,2)</f>
        <v>0</v>
      </c>
      <c r="BL135" s="17" t="s">
        <v>214</v>
      </c>
      <c r="BM135" s="168" t="s">
        <v>204</v>
      </c>
    </row>
    <row r="136" spans="1:65" s="12" customFormat="1" ht="25.9" customHeight="1">
      <c r="B136" s="142"/>
      <c r="D136" s="143" t="s">
        <v>72</v>
      </c>
      <c r="E136" s="144" t="s">
        <v>362</v>
      </c>
      <c r="F136" s="144" t="s">
        <v>363</v>
      </c>
      <c r="I136" s="145"/>
      <c r="J136" s="146">
        <f>BK136</f>
        <v>0</v>
      </c>
      <c r="L136" s="142"/>
      <c r="M136" s="147"/>
      <c r="N136" s="148"/>
      <c r="O136" s="148"/>
      <c r="P136" s="149">
        <f>P137</f>
        <v>0</v>
      </c>
      <c r="Q136" s="148"/>
      <c r="R136" s="149">
        <f>R137</f>
        <v>9.1999999999999998E-3</v>
      </c>
      <c r="S136" s="148"/>
      <c r="T136" s="150">
        <f>T137</f>
        <v>0</v>
      </c>
      <c r="AR136" s="143" t="s">
        <v>86</v>
      </c>
      <c r="AT136" s="151" t="s">
        <v>72</v>
      </c>
      <c r="AU136" s="151" t="s">
        <v>73</v>
      </c>
      <c r="AY136" s="143" t="s">
        <v>189</v>
      </c>
      <c r="BK136" s="152">
        <f>BK137</f>
        <v>0</v>
      </c>
    </row>
    <row r="137" spans="1:65" s="12" customFormat="1" ht="22.9" customHeight="1">
      <c r="B137" s="142"/>
      <c r="D137" s="143" t="s">
        <v>72</v>
      </c>
      <c r="E137" s="153" t="s">
        <v>639</v>
      </c>
      <c r="F137" s="153" t="s">
        <v>640</v>
      </c>
      <c r="I137" s="145"/>
      <c r="J137" s="154">
        <f>BK137</f>
        <v>0</v>
      </c>
      <c r="L137" s="142"/>
      <c r="M137" s="147"/>
      <c r="N137" s="148"/>
      <c r="O137" s="148"/>
      <c r="P137" s="149">
        <f>SUM(P138:P161)</f>
        <v>0</v>
      </c>
      <c r="Q137" s="148"/>
      <c r="R137" s="149">
        <f>SUM(R138:R161)</f>
        <v>9.1999999999999998E-3</v>
      </c>
      <c r="S137" s="148"/>
      <c r="T137" s="150">
        <f>SUM(T138:T161)</f>
        <v>0</v>
      </c>
      <c r="AR137" s="143" t="s">
        <v>86</v>
      </c>
      <c r="AT137" s="151" t="s">
        <v>72</v>
      </c>
      <c r="AU137" s="151" t="s">
        <v>80</v>
      </c>
      <c r="AY137" s="143" t="s">
        <v>189</v>
      </c>
      <c r="BK137" s="152">
        <f>SUM(BK138:BK161)</f>
        <v>0</v>
      </c>
    </row>
    <row r="138" spans="1:65" s="2" customFormat="1" ht="24.2" customHeight="1">
      <c r="A138" s="32"/>
      <c r="B138" s="155"/>
      <c r="C138" s="156" t="s">
        <v>208</v>
      </c>
      <c r="D138" s="156" t="s">
        <v>191</v>
      </c>
      <c r="E138" s="157" t="s">
        <v>2785</v>
      </c>
      <c r="F138" s="158" t="s">
        <v>2786</v>
      </c>
      <c r="G138" s="159" t="s">
        <v>243</v>
      </c>
      <c r="H138" s="160">
        <v>30</v>
      </c>
      <c r="I138" s="161"/>
      <c r="J138" s="162">
        <f t="shared" ref="J138:J161" si="0">ROUND(I138*H138,2)</f>
        <v>0</v>
      </c>
      <c r="K138" s="163"/>
      <c r="L138" s="33"/>
      <c r="M138" s="164" t="s">
        <v>1</v>
      </c>
      <c r="N138" s="165" t="s">
        <v>39</v>
      </c>
      <c r="O138" s="61"/>
      <c r="P138" s="166">
        <f t="shared" ref="P138:P161" si="1">O138*H138</f>
        <v>0</v>
      </c>
      <c r="Q138" s="166">
        <v>0</v>
      </c>
      <c r="R138" s="166">
        <f t="shared" ref="R138:R161" si="2">Q138*H138</f>
        <v>0</v>
      </c>
      <c r="S138" s="166">
        <v>0</v>
      </c>
      <c r="T138" s="167">
        <f t="shared" ref="T138:T161" si="3">S138*H138</f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68" t="s">
        <v>214</v>
      </c>
      <c r="AT138" s="168" t="s">
        <v>191</v>
      </c>
      <c r="AU138" s="168" t="s">
        <v>86</v>
      </c>
      <c r="AY138" s="17" t="s">
        <v>189</v>
      </c>
      <c r="BE138" s="169">
        <f t="shared" ref="BE138:BE161" si="4">IF(N138="základná",J138,0)</f>
        <v>0</v>
      </c>
      <c r="BF138" s="169">
        <f t="shared" ref="BF138:BF161" si="5">IF(N138="znížená",J138,0)</f>
        <v>0</v>
      </c>
      <c r="BG138" s="169">
        <f t="shared" ref="BG138:BG161" si="6">IF(N138="zákl. prenesená",J138,0)</f>
        <v>0</v>
      </c>
      <c r="BH138" s="169">
        <f t="shared" ref="BH138:BH161" si="7">IF(N138="zníž. prenesená",J138,0)</f>
        <v>0</v>
      </c>
      <c r="BI138" s="169">
        <f t="shared" ref="BI138:BI161" si="8">IF(N138="nulová",J138,0)</f>
        <v>0</v>
      </c>
      <c r="BJ138" s="17" t="s">
        <v>86</v>
      </c>
      <c r="BK138" s="169">
        <f t="shared" ref="BK138:BK161" si="9">ROUND(I138*H138,2)</f>
        <v>0</v>
      </c>
      <c r="BL138" s="17" t="s">
        <v>214</v>
      </c>
      <c r="BM138" s="168" t="s">
        <v>207</v>
      </c>
    </row>
    <row r="139" spans="1:65" s="2" customFormat="1" ht="33" customHeight="1">
      <c r="A139" s="32"/>
      <c r="B139" s="155"/>
      <c r="C139" s="170" t="s">
        <v>130</v>
      </c>
      <c r="D139" s="170" t="s">
        <v>226</v>
      </c>
      <c r="E139" s="171" t="s">
        <v>2787</v>
      </c>
      <c r="F139" s="172" t="s">
        <v>2788</v>
      </c>
      <c r="G139" s="173" t="s">
        <v>373</v>
      </c>
      <c r="H139" s="174">
        <v>30</v>
      </c>
      <c r="I139" s="175"/>
      <c r="J139" s="176">
        <f t="shared" si="0"/>
        <v>0</v>
      </c>
      <c r="K139" s="177"/>
      <c r="L139" s="178"/>
      <c r="M139" s="179" t="s">
        <v>1</v>
      </c>
      <c r="N139" s="180" t="s">
        <v>39</v>
      </c>
      <c r="O139" s="61"/>
      <c r="P139" s="166">
        <f t="shared" si="1"/>
        <v>0</v>
      </c>
      <c r="Q139" s="166">
        <v>0</v>
      </c>
      <c r="R139" s="166">
        <f t="shared" si="2"/>
        <v>0</v>
      </c>
      <c r="S139" s="166">
        <v>0</v>
      </c>
      <c r="T139" s="167">
        <f t="shared" si="3"/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68" t="s">
        <v>247</v>
      </c>
      <c r="AT139" s="168" t="s">
        <v>226</v>
      </c>
      <c r="AU139" s="168" t="s">
        <v>86</v>
      </c>
      <c r="AY139" s="17" t="s">
        <v>189</v>
      </c>
      <c r="BE139" s="169">
        <f t="shared" si="4"/>
        <v>0</v>
      </c>
      <c r="BF139" s="169">
        <f t="shared" si="5"/>
        <v>0</v>
      </c>
      <c r="BG139" s="169">
        <f t="shared" si="6"/>
        <v>0</v>
      </c>
      <c r="BH139" s="169">
        <f t="shared" si="7"/>
        <v>0</v>
      </c>
      <c r="BI139" s="169">
        <f t="shared" si="8"/>
        <v>0</v>
      </c>
      <c r="BJ139" s="17" t="s">
        <v>86</v>
      </c>
      <c r="BK139" s="169">
        <f t="shared" si="9"/>
        <v>0</v>
      </c>
      <c r="BL139" s="17" t="s">
        <v>214</v>
      </c>
      <c r="BM139" s="168" t="s">
        <v>211</v>
      </c>
    </row>
    <row r="140" spans="1:65" s="2" customFormat="1" ht="24.2" customHeight="1">
      <c r="A140" s="32"/>
      <c r="B140" s="155"/>
      <c r="C140" s="156" t="s">
        <v>133</v>
      </c>
      <c r="D140" s="156" t="s">
        <v>191</v>
      </c>
      <c r="E140" s="157" t="s">
        <v>2789</v>
      </c>
      <c r="F140" s="158" t="s">
        <v>2790</v>
      </c>
      <c r="G140" s="159" t="s">
        <v>243</v>
      </c>
      <c r="H140" s="160">
        <v>70</v>
      </c>
      <c r="I140" s="161"/>
      <c r="J140" s="162">
        <f t="shared" si="0"/>
        <v>0</v>
      </c>
      <c r="K140" s="163"/>
      <c r="L140" s="33"/>
      <c r="M140" s="164" t="s">
        <v>1</v>
      </c>
      <c r="N140" s="165" t="s">
        <v>39</v>
      </c>
      <c r="O140" s="61"/>
      <c r="P140" s="166">
        <f t="shared" si="1"/>
        <v>0</v>
      </c>
      <c r="Q140" s="166">
        <v>0</v>
      </c>
      <c r="R140" s="166">
        <f t="shared" si="2"/>
        <v>0</v>
      </c>
      <c r="S140" s="166">
        <v>0</v>
      </c>
      <c r="T140" s="167">
        <f t="shared" si="3"/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68" t="s">
        <v>214</v>
      </c>
      <c r="AT140" s="168" t="s">
        <v>191</v>
      </c>
      <c r="AU140" s="168" t="s">
        <v>86</v>
      </c>
      <c r="AY140" s="17" t="s">
        <v>189</v>
      </c>
      <c r="BE140" s="169">
        <f t="shared" si="4"/>
        <v>0</v>
      </c>
      <c r="BF140" s="169">
        <f t="shared" si="5"/>
        <v>0</v>
      </c>
      <c r="BG140" s="169">
        <f t="shared" si="6"/>
        <v>0</v>
      </c>
      <c r="BH140" s="169">
        <f t="shared" si="7"/>
        <v>0</v>
      </c>
      <c r="BI140" s="169">
        <f t="shared" si="8"/>
        <v>0</v>
      </c>
      <c r="BJ140" s="17" t="s">
        <v>86</v>
      </c>
      <c r="BK140" s="169">
        <f t="shared" si="9"/>
        <v>0</v>
      </c>
      <c r="BL140" s="17" t="s">
        <v>214</v>
      </c>
      <c r="BM140" s="168" t="s">
        <v>214</v>
      </c>
    </row>
    <row r="141" spans="1:65" s="2" customFormat="1" ht="33" customHeight="1">
      <c r="A141" s="32"/>
      <c r="B141" s="155"/>
      <c r="C141" s="170" t="s">
        <v>136</v>
      </c>
      <c r="D141" s="170" t="s">
        <v>226</v>
      </c>
      <c r="E141" s="171" t="s">
        <v>2791</v>
      </c>
      <c r="F141" s="172" t="s">
        <v>2792</v>
      </c>
      <c r="G141" s="173" t="s">
        <v>373</v>
      </c>
      <c r="H141" s="174">
        <v>70</v>
      </c>
      <c r="I141" s="175"/>
      <c r="J141" s="176">
        <f t="shared" si="0"/>
        <v>0</v>
      </c>
      <c r="K141" s="177"/>
      <c r="L141" s="178"/>
      <c r="M141" s="179" t="s">
        <v>1</v>
      </c>
      <c r="N141" s="180" t="s">
        <v>39</v>
      </c>
      <c r="O141" s="61"/>
      <c r="P141" s="166">
        <f t="shared" si="1"/>
        <v>0</v>
      </c>
      <c r="Q141" s="166">
        <v>0</v>
      </c>
      <c r="R141" s="166">
        <f t="shared" si="2"/>
        <v>0</v>
      </c>
      <c r="S141" s="166">
        <v>0</v>
      </c>
      <c r="T141" s="167">
        <f t="shared" si="3"/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68" t="s">
        <v>247</v>
      </c>
      <c r="AT141" s="168" t="s">
        <v>226</v>
      </c>
      <c r="AU141" s="168" t="s">
        <v>86</v>
      </c>
      <c r="AY141" s="17" t="s">
        <v>189</v>
      </c>
      <c r="BE141" s="169">
        <f t="shared" si="4"/>
        <v>0</v>
      </c>
      <c r="BF141" s="169">
        <f t="shared" si="5"/>
        <v>0</v>
      </c>
      <c r="BG141" s="169">
        <f t="shared" si="6"/>
        <v>0</v>
      </c>
      <c r="BH141" s="169">
        <f t="shared" si="7"/>
        <v>0</v>
      </c>
      <c r="BI141" s="169">
        <f t="shared" si="8"/>
        <v>0</v>
      </c>
      <c r="BJ141" s="17" t="s">
        <v>86</v>
      </c>
      <c r="BK141" s="169">
        <f t="shared" si="9"/>
        <v>0</v>
      </c>
      <c r="BL141" s="17" t="s">
        <v>214</v>
      </c>
      <c r="BM141" s="168" t="s">
        <v>219</v>
      </c>
    </row>
    <row r="142" spans="1:65" s="2" customFormat="1" ht="24.2" customHeight="1">
      <c r="A142" s="32"/>
      <c r="B142" s="155"/>
      <c r="C142" s="156" t="s">
        <v>201</v>
      </c>
      <c r="D142" s="156" t="s">
        <v>191</v>
      </c>
      <c r="E142" s="157" t="s">
        <v>2793</v>
      </c>
      <c r="F142" s="158" t="s">
        <v>2794</v>
      </c>
      <c r="G142" s="159" t="s">
        <v>373</v>
      </c>
      <c r="H142" s="160">
        <v>15</v>
      </c>
      <c r="I142" s="161"/>
      <c r="J142" s="162">
        <f t="shared" si="0"/>
        <v>0</v>
      </c>
      <c r="K142" s="163"/>
      <c r="L142" s="33"/>
      <c r="M142" s="164" t="s">
        <v>1</v>
      </c>
      <c r="N142" s="165" t="s">
        <v>39</v>
      </c>
      <c r="O142" s="61"/>
      <c r="P142" s="166">
        <f t="shared" si="1"/>
        <v>0</v>
      </c>
      <c r="Q142" s="166">
        <v>0</v>
      </c>
      <c r="R142" s="166">
        <f t="shared" si="2"/>
        <v>0</v>
      </c>
      <c r="S142" s="166">
        <v>0</v>
      </c>
      <c r="T142" s="167">
        <f t="shared" si="3"/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68" t="s">
        <v>214</v>
      </c>
      <c r="AT142" s="168" t="s">
        <v>191</v>
      </c>
      <c r="AU142" s="168" t="s">
        <v>86</v>
      </c>
      <c r="AY142" s="17" t="s">
        <v>189</v>
      </c>
      <c r="BE142" s="169">
        <f t="shared" si="4"/>
        <v>0</v>
      </c>
      <c r="BF142" s="169">
        <f t="shared" si="5"/>
        <v>0</v>
      </c>
      <c r="BG142" s="169">
        <f t="shared" si="6"/>
        <v>0</v>
      </c>
      <c r="BH142" s="169">
        <f t="shared" si="7"/>
        <v>0</v>
      </c>
      <c r="BI142" s="169">
        <f t="shared" si="8"/>
        <v>0</v>
      </c>
      <c r="BJ142" s="17" t="s">
        <v>86</v>
      </c>
      <c r="BK142" s="169">
        <f t="shared" si="9"/>
        <v>0</v>
      </c>
      <c r="BL142" s="17" t="s">
        <v>214</v>
      </c>
      <c r="BM142" s="168" t="s">
        <v>7</v>
      </c>
    </row>
    <row r="143" spans="1:65" s="2" customFormat="1" ht="16.5" customHeight="1">
      <c r="A143" s="32"/>
      <c r="B143" s="155"/>
      <c r="C143" s="170" t="s">
        <v>215</v>
      </c>
      <c r="D143" s="170" t="s">
        <v>226</v>
      </c>
      <c r="E143" s="171" t="s">
        <v>2795</v>
      </c>
      <c r="F143" s="172" t="s">
        <v>2796</v>
      </c>
      <c r="G143" s="173" t="s">
        <v>373</v>
      </c>
      <c r="H143" s="174">
        <v>15</v>
      </c>
      <c r="I143" s="175"/>
      <c r="J143" s="176">
        <f t="shared" si="0"/>
        <v>0</v>
      </c>
      <c r="K143" s="177"/>
      <c r="L143" s="178"/>
      <c r="M143" s="179" t="s">
        <v>1</v>
      </c>
      <c r="N143" s="180" t="s">
        <v>39</v>
      </c>
      <c r="O143" s="61"/>
      <c r="P143" s="166">
        <f t="shared" si="1"/>
        <v>0</v>
      </c>
      <c r="Q143" s="166">
        <v>0</v>
      </c>
      <c r="R143" s="166">
        <f t="shared" si="2"/>
        <v>0</v>
      </c>
      <c r="S143" s="166">
        <v>0</v>
      </c>
      <c r="T143" s="167">
        <f t="shared" si="3"/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68" t="s">
        <v>247</v>
      </c>
      <c r="AT143" s="168" t="s">
        <v>226</v>
      </c>
      <c r="AU143" s="168" t="s">
        <v>86</v>
      </c>
      <c r="AY143" s="17" t="s">
        <v>189</v>
      </c>
      <c r="BE143" s="169">
        <f t="shared" si="4"/>
        <v>0</v>
      </c>
      <c r="BF143" s="169">
        <f t="shared" si="5"/>
        <v>0</v>
      </c>
      <c r="BG143" s="169">
        <f t="shared" si="6"/>
        <v>0</v>
      </c>
      <c r="BH143" s="169">
        <f t="shared" si="7"/>
        <v>0</v>
      </c>
      <c r="BI143" s="169">
        <f t="shared" si="8"/>
        <v>0</v>
      </c>
      <c r="BJ143" s="17" t="s">
        <v>86</v>
      </c>
      <c r="BK143" s="169">
        <f t="shared" si="9"/>
        <v>0</v>
      </c>
      <c r="BL143" s="17" t="s">
        <v>214</v>
      </c>
      <c r="BM143" s="168" t="s">
        <v>225</v>
      </c>
    </row>
    <row r="144" spans="1:65" s="2" customFormat="1" ht="24.2" customHeight="1">
      <c r="A144" s="32"/>
      <c r="B144" s="155"/>
      <c r="C144" s="156" t="s">
        <v>204</v>
      </c>
      <c r="D144" s="156" t="s">
        <v>191</v>
      </c>
      <c r="E144" s="157" t="s">
        <v>2797</v>
      </c>
      <c r="F144" s="158" t="s">
        <v>2798</v>
      </c>
      <c r="G144" s="159" t="s">
        <v>373</v>
      </c>
      <c r="H144" s="160">
        <v>5</v>
      </c>
      <c r="I144" s="161"/>
      <c r="J144" s="162">
        <f t="shared" si="0"/>
        <v>0</v>
      </c>
      <c r="K144" s="163"/>
      <c r="L144" s="33"/>
      <c r="M144" s="164" t="s">
        <v>1</v>
      </c>
      <c r="N144" s="165" t="s">
        <v>39</v>
      </c>
      <c r="O144" s="61"/>
      <c r="P144" s="166">
        <f t="shared" si="1"/>
        <v>0</v>
      </c>
      <c r="Q144" s="166">
        <v>0</v>
      </c>
      <c r="R144" s="166">
        <f t="shared" si="2"/>
        <v>0</v>
      </c>
      <c r="S144" s="166">
        <v>0</v>
      </c>
      <c r="T144" s="167">
        <f t="shared" si="3"/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68" t="s">
        <v>214</v>
      </c>
      <c r="AT144" s="168" t="s">
        <v>191</v>
      </c>
      <c r="AU144" s="168" t="s">
        <v>86</v>
      </c>
      <c r="AY144" s="17" t="s">
        <v>189</v>
      </c>
      <c r="BE144" s="169">
        <f t="shared" si="4"/>
        <v>0</v>
      </c>
      <c r="BF144" s="169">
        <f t="shared" si="5"/>
        <v>0</v>
      </c>
      <c r="BG144" s="169">
        <f t="shared" si="6"/>
        <v>0</v>
      </c>
      <c r="BH144" s="169">
        <f t="shared" si="7"/>
        <v>0</v>
      </c>
      <c r="BI144" s="169">
        <f t="shared" si="8"/>
        <v>0</v>
      </c>
      <c r="BJ144" s="17" t="s">
        <v>86</v>
      </c>
      <c r="BK144" s="169">
        <f t="shared" si="9"/>
        <v>0</v>
      </c>
      <c r="BL144" s="17" t="s">
        <v>214</v>
      </c>
      <c r="BM144" s="168" t="s">
        <v>229</v>
      </c>
    </row>
    <row r="145" spans="1:65" s="2" customFormat="1" ht="16.5" customHeight="1">
      <c r="A145" s="32"/>
      <c r="B145" s="155"/>
      <c r="C145" s="170" t="s">
        <v>222</v>
      </c>
      <c r="D145" s="170" t="s">
        <v>226</v>
      </c>
      <c r="E145" s="171" t="s">
        <v>2799</v>
      </c>
      <c r="F145" s="172" t="s">
        <v>2800</v>
      </c>
      <c r="G145" s="173" t="s">
        <v>373</v>
      </c>
      <c r="H145" s="174">
        <v>5</v>
      </c>
      <c r="I145" s="175"/>
      <c r="J145" s="176">
        <f t="shared" si="0"/>
        <v>0</v>
      </c>
      <c r="K145" s="177"/>
      <c r="L145" s="178"/>
      <c r="M145" s="179" t="s">
        <v>1</v>
      </c>
      <c r="N145" s="180" t="s">
        <v>39</v>
      </c>
      <c r="O145" s="61"/>
      <c r="P145" s="166">
        <f t="shared" si="1"/>
        <v>0</v>
      </c>
      <c r="Q145" s="166">
        <v>0</v>
      </c>
      <c r="R145" s="166">
        <f t="shared" si="2"/>
        <v>0</v>
      </c>
      <c r="S145" s="166">
        <v>0</v>
      </c>
      <c r="T145" s="167">
        <f t="shared" si="3"/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68" t="s">
        <v>247</v>
      </c>
      <c r="AT145" s="168" t="s">
        <v>226</v>
      </c>
      <c r="AU145" s="168" t="s">
        <v>86</v>
      </c>
      <c r="AY145" s="17" t="s">
        <v>189</v>
      </c>
      <c r="BE145" s="169">
        <f t="shared" si="4"/>
        <v>0</v>
      </c>
      <c r="BF145" s="169">
        <f t="shared" si="5"/>
        <v>0</v>
      </c>
      <c r="BG145" s="169">
        <f t="shared" si="6"/>
        <v>0</v>
      </c>
      <c r="BH145" s="169">
        <f t="shared" si="7"/>
        <v>0</v>
      </c>
      <c r="BI145" s="169">
        <f t="shared" si="8"/>
        <v>0</v>
      </c>
      <c r="BJ145" s="17" t="s">
        <v>86</v>
      </c>
      <c r="BK145" s="169">
        <f t="shared" si="9"/>
        <v>0</v>
      </c>
      <c r="BL145" s="17" t="s">
        <v>214</v>
      </c>
      <c r="BM145" s="168" t="s">
        <v>234</v>
      </c>
    </row>
    <row r="146" spans="1:65" s="2" customFormat="1" ht="24.2" customHeight="1">
      <c r="A146" s="32"/>
      <c r="B146" s="155"/>
      <c r="C146" s="156" t="s">
        <v>207</v>
      </c>
      <c r="D146" s="156" t="s">
        <v>191</v>
      </c>
      <c r="E146" s="157" t="s">
        <v>2801</v>
      </c>
      <c r="F146" s="158" t="s">
        <v>2802</v>
      </c>
      <c r="G146" s="159" t="s">
        <v>238</v>
      </c>
      <c r="H146" s="160">
        <v>2</v>
      </c>
      <c r="I146" s="161"/>
      <c r="J146" s="162">
        <f t="shared" si="0"/>
        <v>0</v>
      </c>
      <c r="K146" s="163"/>
      <c r="L146" s="33"/>
      <c r="M146" s="164" t="s">
        <v>1</v>
      </c>
      <c r="N146" s="165" t="s">
        <v>39</v>
      </c>
      <c r="O146" s="61"/>
      <c r="P146" s="166">
        <f t="shared" si="1"/>
        <v>0</v>
      </c>
      <c r="Q146" s="166">
        <v>0</v>
      </c>
      <c r="R146" s="166">
        <f t="shared" si="2"/>
        <v>0</v>
      </c>
      <c r="S146" s="166">
        <v>0</v>
      </c>
      <c r="T146" s="167">
        <f t="shared" si="3"/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68" t="s">
        <v>214</v>
      </c>
      <c r="AT146" s="168" t="s">
        <v>191</v>
      </c>
      <c r="AU146" s="168" t="s">
        <v>86</v>
      </c>
      <c r="AY146" s="17" t="s">
        <v>189</v>
      </c>
      <c r="BE146" s="169">
        <f t="shared" si="4"/>
        <v>0</v>
      </c>
      <c r="BF146" s="169">
        <f t="shared" si="5"/>
        <v>0</v>
      </c>
      <c r="BG146" s="169">
        <f t="shared" si="6"/>
        <v>0</v>
      </c>
      <c r="BH146" s="169">
        <f t="shared" si="7"/>
        <v>0</v>
      </c>
      <c r="BI146" s="169">
        <f t="shared" si="8"/>
        <v>0</v>
      </c>
      <c r="BJ146" s="17" t="s">
        <v>86</v>
      </c>
      <c r="BK146" s="169">
        <f t="shared" si="9"/>
        <v>0</v>
      </c>
      <c r="BL146" s="17" t="s">
        <v>214</v>
      </c>
      <c r="BM146" s="168" t="s">
        <v>239</v>
      </c>
    </row>
    <row r="147" spans="1:65" s="2" customFormat="1" ht="24.2" customHeight="1">
      <c r="A147" s="32"/>
      <c r="B147" s="155"/>
      <c r="C147" s="170" t="s">
        <v>231</v>
      </c>
      <c r="D147" s="170" t="s">
        <v>226</v>
      </c>
      <c r="E147" s="171" t="s">
        <v>2803</v>
      </c>
      <c r="F147" s="172" t="s">
        <v>2804</v>
      </c>
      <c r="G147" s="173" t="s">
        <v>238</v>
      </c>
      <c r="H147" s="174">
        <v>2</v>
      </c>
      <c r="I147" s="175"/>
      <c r="J147" s="176">
        <f t="shared" si="0"/>
        <v>0</v>
      </c>
      <c r="K147" s="177"/>
      <c r="L147" s="178"/>
      <c r="M147" s="179" t="s">
        <v>1</v>
      </c>
      <c r="N147" s="180" t="s">
        <v>39</v>
      </c>
      <c r="O147" s="61"/>
      <c r="P147" s="166">
        <f t="shared" si="1"/>
        <v>0</v>
      </c>
      <c r="Q147" s="166">
        <v>0</v>
      </c>
      <c r="R147" s="166">
        <f t="shared" si="2"/>
        <v>0</v>
      </c>
      <c r="S147" s="166">
        <v>0</v>
      </c>
      <c r="T147" s="167">
        <f t="shared" si="3"/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68" t="s">
        <v>247</v>
      </c>
      <c r="AT147" s="168" t="s">
        <v>226</v>
      </c>
      <c r="AU147" s="168" t="s">
        <v>86</v>
      </c>
      <c r="AY147" s="17" t="s">
        <v>189</v>
      </c>
      <c r="BE147" s="169">
        <f t="shared" si="4"/>
        <v>0</v>
      </c>
      <c r="BF147" s="169">
        <f t="shared" si="5"/>
        <v>0</v>
      </c>
      <c r="BG147" s="169">
        <f t="shared" si="6"/>
        <v>0</v>
      </c>
      <c r="BH147" s="169">
        <f t="shared" si="7"/>
        <v>0</v>
      </c>
      <c r="BI147" s="169">
        <f t="shared" si="8"/>
        <v>0</v>
      </c>
      <c r="BJ147" s="17" t="s">
        <v>86</v>
      </c>
      <c r="BK147" s="169">
        <f t="shared" si="9"/>
        <v>0</v>
      </c>
      <c r="BL147" s="17" t="s">
        <v>214</v>
      </c>
      <c r="BM147" s="168" t="s">
        <v>244</v>
      </c>
    </row>
    <row r="148" spans="1:65" s="2" customFormat="1" ht="24.2" customHeight="1">
      <c r="A148" s="32"/>
      <c r="B148" s="155"/>
      <c r="C148" s="156" t="s">
        <v>261</v>
      </c>
      <c r="D148" s="156" t="s">
        <v>191</v>
      </c>
      <c r="E148" s="157" t="s">
        <v>2805</v>
      </c>
      <c r="F148" s="158" t="s">
        <v>2806</v>
      </c>
      <c r="G148" s="159" t="s">
        <v>238</v>
      </c>
      <c r="H148" s="160">
        <v>6</v>
      </c>
      <c r="I148" s="161"/>
      <c r="J148" s="162">
        <f t="shared" si="0"/>
        <v>0</v>
      </c>
      <c r="K148" s="163"/>
      <c r="L148" s="33"/>
      <c r="M148" s="164" t="s">
        <v>1</v>
      </c>
      <c r="N148" s="165" t="s">
        <v>39</v>
      </c>
      <c r="O148" s="61"/>
      <c r="P148" s="166">
        <f t="shared" si="1"/>
        <v>0</v>
      </c>
      <c r="Q148" s="166">
        <v>0</v>
      </c>
      <c r="R148" s="166">
        <f t="shared" si="2"/>
        <v>0</v>
      </c>
      <c r="S148" s="166">
        <v>0</v>
      </c>
      <c r="T148" s="167">
        <f t="shared" si="3"/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68" t="s">
        <v>214</v>
      </c>
      <c r="AT148" s="168" t="s">
        <v>191</v>
      </c>
      <c r="AU148" s="168" t="s">
        <v>86</v>
      </c>
      <c r="AY148" s="17" t="s">
        <v>189</v>
      </c>
      <c r="BE148" s="169">
        <f t="shared" si="4"/>
        <v>0</v>
      </c>
      <c r="BF148" s="169">
        <f t="shared" si="5"/>
        <v>0</v>
      </c>
      <c r="BG148" s="169">
        <f t="shared" si="6"/>
        <v>0</v>
      </c>
      <c r="BH148" s="169">
        <f t="shared" si="7"/>
        <v>0</v>
      </c>
      <c r="BI148" s="169">
        <f t="shared" si="8"/>
        <v>0</v>
      </c>
      <c r="BJ148" s="17" t="s">
        <v>86</v>
      </c>
      <c r="BK148" s="169">
        <f t="shared" si="9"/>
        <v>0</v>
      </c>
      <c r="BL148" s="17" t="s">
        <v>214</v>
      </c>
      <c r="BM148" s="168" t="s">
        <v>247</v>
      </c>
    </row>
    <row r="149" spans="1:65" s="2" customFormat="1" ht="16.5" customHeight="1">
      <c r="A149" s="32"/>
      <c r="B149" s="155"/>
      <c r="C149" s="170" t="s">
        <v>265</v>
      </c>
      <c r="D149" s="170" t="s">
        <v>226</v>
      </c>
      <c r="E149" s="171" t="s">
        <v>2807</v>
      </c>
      <c r="F149" s="172" t="s">
        <v>2808</v>
      </c>
      <c r="G149" s="173" t="s">
        <v>238</v>
      </c>
      <c r="H149" s="174">
        <v>4</v>
      </c>
      <c r="I149" s="175"/>
      <c r="J149" s="176">
        <f t="shared" si="0"/>
        <v>0</v>
      </c>
      <c r="K149" s="177"/>
      <c r="L149" s="178"/>
      <c r="M149" s="179" t="s">
        <v>1</v>
      </c>
      <c r="N149" s="180" t="s">
        <v>39</v>
      </c>
      <c r="O149" s="61"/>
      <c r="P149" s="166">
        <f t="shared" si="1"/>
        <v>0</v>
      </c>
      <c r="Q149" s="166">
        <v>0</v>
      </c>
      <c r="R149" s="166">
        <f t="shared" si="2"/>
        <v>0</v>
      </c>
      <c r="S149" s="166">
        <v>0</v>
      </c>
      <c r="T149" s="167">
        <f t="shared" si="3"/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68" t="s">
        <v>247</v>
      </c>
      <c r="AT149" s="168" t="s">
        <v>226</v>
      </c>
      <c r="AU149" s="168" t="s">
        <v>86</v>
      </c>
      <c r="AY149" s="17" t="s">
        <v>189</v>
      </c>
      <c r="BE149" s="169">
        <f t="shared" si="4"/>
        <v>0</v>
      </c>
      <c r="BF149" s="169">
        <f t="shared" si="5"/>
        <v>0</v>
      </c>
      <c r="BG149" s="169">
        <f t="shared" si="6"/>
        <v>0</v>
      </c>
      <c r="BH149" s="169">
        <f t="shared" si="7"/>
        <v>0</v>
      </c>
      <c r="BI149" s="169">
        <f t="shared" si="8"/>
        <v>0</v>
      </c>
      <c r="BJ149" s="17" t="s">
        <v>86</v>
      </c>
      <c r="BK149" s="169">
        <f t="shared" si="9"/>
        <v>0</v>
      </c>
      <c r="BL149" s="17" t="s">
        <v>214</v>
      </c>
      <c r="BM149" s="168" t="s">
        <v>251</v>
      </c>
    </row>
    <row r="150" spans="1:65" s="2" customFormat="1" ht="16.5" customHeight="1">
      <c r="A150" s="32"/>
      <c r="B150" s="155"/>
      <c r="C150" s="170" t="s">
        <v>332</v>
      </c>
      <c r="D150" s="170" t="s">
        <v>226</v>
      </c>
      <c r="E150" s="171" t="s">
        <v>2809</v>
      </c>
      <c r="F150" s="172" t="s">
        <v>2810</v>
      </c>
      <c r="G150" s="173" t="s">
        <v>238</v>
      </c>
      <c r="H150" s="174">
        <v>2</v>
      </c>
      <c r="I150" s="175"/>
      <c r="J150" s="176">
        <f t="shared" si="0"/>
        <v>0</v>
      </c>
      <c r="K150" s="177"/>
      <c r="L150" s="178"/>
      <c r="M150" s="179" t="s">
        <v>1</v>
      </c>
      <c r="N150" s="180" t="s">
        <v>39</v>
      </c>
      <c r="O150" s="61"/>
      <c r="P150" s="166">
        <f t="shared" si="1"/>
        <v>0</v>
      </c>
      <c r="Q150" s="166">
        <v>0</v>
      </c>
      <c r="R150" s="166">
        <f t="shared" si="2"/>
        <v>0</v>
      </c>
      <c r="S150" s="166">
        <v>0</v>
      </c>
      <c r="T150" s="167">
        <f t="shared" si="3"/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68" t="s">
        <v>247</v>
      </c>
      <c r="AT150" s="168" t="s">
        <v>226</v>
      </c>
      <c r="AU150" s="168" t="s">
        <v>86</v>
      </c>
      <c r="AY150" s="17" t="s">
        <v>189</v>
      </c>
      <c r="BE150" s="169">
        <f t="shared" si="4"/>
        <v>0</v>
      </c>
      <c r="BF150" s="169">
        <f t="shared" si="5"/>
        <v>0</v>
      </c>
      <c r="BG150" s="169">
        <f t="shared" si="6"/>
        <v>0</v>
      </c>
      <c r="BH150" s="169">
        <f t="shared" si="7"/>
        <v>0</v>
      </c>
      <c r="BI150" s="169">
        <f t="shared" si="8"/>
        <v>0</v>
      </c>
      <c r="BJ150" s="17" t="s">
        <v>86</v>
      </c>
      <c r="BK150" s="169">
        <f t="shared" si="9"/>
        <v>0</v>
      </c>
      <c r="BL150" s="17" t="s">
        <v>214</v>
      </c>
      <c r="BM150" s="168" t="s">
        <v>254</v>
      </c>
    </row>
    <row r="151" spans="1:65" s="2" customFormat="1" ht="21.75" customHeight="1">
      <c r="A151" s="32"/>
      <c r="B151" s="155"/>
      <c r="C151" s="156" t="s">
        <v>318</v>
      </c>
      <c r="D151" s="156" t="s">
        <v>191</v>
      </c>
      <c r="E151" s="157" t="s">
        <v>2811</v>
      </c>
      <c r="F151" s="158" t="s">
        <v>2812</v>
      </c>
      <c r="G151" s="159" t="s">
        <v>238</v>
      </c>
      <c r="H151" s="160">
        <v>4</v>
      </c>
      <c r="I151" s="161"/>
      <c r="J151" s="162">
        <f t="shared" si="0"/>
        <v>0</v>
      </c>
      <c r="K151" s="163"/>
      <c r="L151" s="33"/>
      <c r="M151" s="164" t="s">
        <v>1</v>
      </c>
      <c r="N151" s="165" t="s">
        <v>39</v>
      </c>
      <c r="O151" s="61"/>
      <c r="P151" s="166">
        <f t="shared" si="1"/>
        <v>0</v>
      </c>
      <c r="Q151" s="166">
        <v>0</v>
      </c>
      <c r="R151" s="166">
        <f t="shared" si="2"/>
        <v>0</v>
      </c>
      <c r="S151" s="166">
        <v>0</v>
      </c>
      <c r="T151" s="167">
        <f t="shared" si="3"/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68" t="s">
        <v>214</v>
      </c>
      <c r="AT151" s="168" t="s">
        <v>191</v>
      </c>
      <c r="AU151" s="168" t="s">
        <v>86</v>
      </c>
      <c r="AY151" s="17" t="s">
        <v>189</v>
      </c>
      <c r="BE151" s="169">
        <f t="shared" si="4"/>
        <v>0</v>
      </c>
      <c r="BF151" s="169">
        <f t="shared" si="5"/>
        <v>0</v>
      </c>
      <c r="BG151" s="169">
        <f t="shared" si="6"/>
        <v>0</v>
      </c>
      <c r="BH151" s="169">
        <f t="shared" si="7"/>
        <v>0</v>
      </c>
      <c r="BI151" s="169">
        <f t="shared" si="8"/>
        <v>0</v>
      </c>
      <c r="BJ151" s="17" t="s">
        <v>86</v>
      </c>
      <c r="BK151" s="169">
        <f t="shared" si="9"/>
        <v>0</v>
      </c>
      <c r="BL151" s="17" t="s">
        <v>214</v>
      </c>
      <c r="BM151" s="168" t="s">
        <v>258</v>
      </c>
    </row>
    <row r="152" spans="1:65" s="2" customFormat="1" ht="21.75" customHeight="1">
      <c r="A152" s="32"/>
      <c r="B152" s="155"/>
      <c r="C152" s="170" t="s">
        <v>325</v>
      </c>
      <c r="D152" s="170" t="s">
        <v>226</v>
      </c>
      <c r="E152" s="171" t="s">
        <v>2813</v>
      </c>
      <c r="F152" s="172" t="s">
        <v>2814</v>
      </c>
      <c r="G152" s="173" t="s">
        <v>238</v>
      </c>
      <c r="H152" s="174">
        <v>4</v>
      </c>
      <c r="I152" s="175"/>
      <c r="J152" s="176">
        <f t="shared" si="0"/>
        <v>0</v>
      </c>
      <c r="K152" s="177"/>
      <c r="L152" s="178"/>
      <c r="M152" s="179" t="s">
        <v>1</v>
      </c>
      <c r="N152" s="180" t="s">
        <v>39</v>
      </c>
      <c r="O152" s="61"/>
      <c r="P152" s="166">
        <f t="shared" si="1"/>
        <v>0</v>
      </c>
      <c r="Q152" s="166">
        <v>2.3E-3</v>
      </c>
      <c r="R152" s="166">
        <f t="shared" si="2"/>
        <v>9.1999999999999998E-3</v>
      </c>
      <c r="S152" s="166">
        <v>0</v>
      </c>
      <c r="T152" s="167">
        <f t="shared" si="3"/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68" t="s">
        <v>247</v>
      </c>
      <c r="AT152" s="168" t="s">
        <v>226</v>
      </c>
      <c r="AU152" s="168" t="s">
        <v>86</v>
      </c>
      <c r="AY152" s="17" t="s">
        <v>189</v>
      </c>
      <c r="BE152" s="169">
        <f t="shared" si="4"/>
        <v>0</v>
      </c>
      <c r="BF152" s="169">
        <f t="shared" si="5"/>
        <v>0</v>
      </c>
      <c r="BG152" s="169">
        <f t="shared" si="6"/>
        <v>0</v>
      </c>
      <c r="BH152" s="169">
        <f t="shared" si="7"/>
        <v>0</v>
      </c>
      <c r="BI152" s="169">
        <f t="shared" si="8"/>
        <v>0</v>
      </c>
      <c r="BJ152" s="17" t="s">
        <v>86</v>
      </c>
      <c r="BK152" s="169">
        <f t="shared" si="9"/>
        <v>0</v>
      </c>
      <c r="BL152" s="17" t="s">
        <v>214</v>
      </c>
      <c r="BM152" s="168" t="s">
        <v>261</v>
      </c>
    </row>
    <row r="153" spans="1:65" s="2" customFormat="1" ht="24.2" customHeight="1">
      <c r="A153" s="32"/>
      <c r="B153" s="155"/>
      <c r="C153" s="156" t="s">
        <v>219</v>
      </c>
      <c r="D153" s="156" t="s">
        <v>191</v>
      </c>
      <c r="E153" s="157" t="s">
        <v>2815</v>
      </c>
      <c r="F153" s="158" t="s">
        <v>2816</v>
      </c>
      <c r="G153" s="159" t="s">
        <v>238</v>
      </c>
      <c r="H153" s="160">
        <v>36</v>
      </c>
      <c r="I153" s="161"/>
      <c r="J153" s="162">
        <f t="shared" si="0"/>
        <v>0</v>
      </c>
      <c r="K153" s="163"/>
      <c r="L153" s="33"/>
      <c r="M153" s="164" t="s">
        <v>1</v>
      </c>
      <c r="N153" s="165" t="s">
        <v>39</v>
      </c>
      <c r="O153" s="61"/>
      <c r="P153" s="166">
        <f t="shared" si="1"/>
        <v>0</v>
      </c>
      <c r="Q153" s="166">
        <v>0</v>
      </c>
      <c r="R153" s="166">
        <f t="shared" si="2"/>
        <v>0</v>
      </c>
      <c r="S153" s="166">
        <v>0</v>
      </c>
      <c r="T153" s="167">
        <f t="shared" si="3"/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68" t="s">
        <v>214</v>
      </c>
      <c r="AT153" s="168" t="s">
        <v>191</v>
      </c>
      <c r="AU153" s="168" t="s">
        <v>86</v>
      </c>
      <c r="AY153" s="17" t="s">
        <v>189</v>
      </c>
      <c r="BE153" s="169">
        <f t="shared" si="4"/>
        <v>0</v>
      </c>
      <c r="BF153" s="169">
        <f t="shared" si="5"/>
        <v>0</v>
      </c>
      <c r="BG153" s="169">
        <f t="shared" si="6"/>
        <v>0</v>
      </c>
      <c r="BH153" s="169">
        <f t="shared" si="7"/>
        <v>0</v>
      </c>
      <c r="BI153" s="169">
        <f t="shared" si="8"/>
        <v>0</v>
      </c>
      <c r="BJ153" s="17" t="s">
        <v>86</v>
      </c>
      <c r="BK153" s="169">
        <f t="shared" si="9"/>
        <v>0</v>
      </c>
      <c r="BL153" s="17" t="s">
        <v>214</v>
      </c>
      <c r="BM153" s="168" t="s">
        <v>265</v>
      </c>
    </row>
    <row r="154" spans="1:65" s="2" customFormat="1" ht="24.2" customHeight="1">
      <c r="A154" s="32"/>
      <c r="B154" s="155"/>
      <c r="C154" s="170" t="s">
        <v>255</v>
      </c>
      <c r="D154" s="170" t="s">
        <v>226</v>
      </c>
      <c r="E154" s="171" t="s">
        <v>2817</v>
      </c>
      <c r="F154" s="172" t="s">
        <v>2818</v>
      </c>
      <c r="G154" s="173" t="s">
        <v>238</v>
      </c>
      <c r="H154" s="174">
        <v>36</v>
      </c>
      <c r="I154" s="175"/>
      <c r="J154" s="176">
        <f t="shared" si="0"/>
        <v>0</v>
      </c>
      <c r="K154" s="177"/>
      <c r="L154" s="178"/>
      <c r="M154" s="179" t="s">
        <v>1</v>
      </c>
      <c r="N154" s="180" t="s">
        <v>39</v>
      </c>
      <c r="O154" s="61"/>
      <c r="P154" s="166">
        <f t="shared" si="1"/>
        <v>0</v>
      </c>
      <c r="Q154" s="166">
        <v>0</v>
      </c>
      <c r="R154" s="166">
        <f t="shared" si="2"/>
        <v>0</v>
      </c>
      <c r="S154" s="166">
        <v>0</v>
      </c>
      <c r="T154" s="167">
        <f t="shared" si="3"/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68" t="s">
        <v>247</v>
      </c>
      <c r="AT154" s="168" t="s">
        <v>226</v>
      </c>
      <c r="AU154" s="168" t="s">
        <v>86</v>
      </c>
      <c r="AY154" s="17" t="s">
        <v>189</v>
      </c>
      <c r="BE154" s="169">
        <f t="shared" si="4"/>
        <v>0</v>
      </c>
      <c r="BF154" s="169">
        <f t="shared" si="5"/>
        <v>0</v>
      </c>
      <c r="BG154" s="169">
        <f t="shared" si="6"/>
        <v>0</v>
      </c>
      <c r="BH154" s="169">
        <f t="shared" si="7"/>
        <v>0</v>
      </c>
      <c r="BI154" s="169">
        <f t="shared" si="8"/>
        <v>0</v>
      </c>
      <c r="BJ154" s="17" t="s">
        <v>86</v>
      </c>
      <c r="BK154" s="169">
        <f t="shared" si="9"/>
        <v>0</v>
      </c>
      <c r="BL154" s="17" t="s">
        <v>214</v>
      </c>
      <c r="BM154" s="168" t="s">
        <v>268</v>
      </c>
    </row>
    <row r="155" spans="1:65" s="2" customFormat="1" ht="21.75" customHeight="1">
      <c r="A155" s="32"/>
      <c r="B155" s="155"/>
      <c r="C155" s="156" t="s">
        <v>311</v>
      </c>
      <c r="D155" s="156" t="s">
        <v>191</v>
      </c>
      <c r="E155" s="157" t="s">
        <v>2819</v>
      </c>
      <c r="F155" s="158" t="s">
        <v>2820</v>
      </c>
      <c r="G155" s="159" t="s">
        <v>238</v>
      </c>
      <c r="H155" s="160">
        <v>2</v>
      </c>
      <c r="I155" s="161"/>
      <c r="J155" s="162">
        <f t="shared" si="0"/>
        <v>0</v>
      </c>
      <c r="K155" s="163"/>
      <c r="L155" s="33"/>
      <c r="M155" s="164" t="s">
        <v>1</v>
      </c>
      <c r="N155" s="165" t="s">
        <v>39</v>
      </c>
      <c r="O155" s="61"/>
      <c r="P155" s="166">
        <f t="shared" si="1"/>
        <v>0</v>
      </c>
      <c r="Q155" s="166">
        <v>0</v>
      </c>
      <c r="R155" s="166">
        <f t="shared" si="2"/>
        <v>0</v>
      </c>
      <c r="S155" s="166">
        <v>0</v>
      </c>
      <c r="T155" s="167">
        <f t="shared" si="3"/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68" t="s">
        <v>214</v>
      </c>
      <c r="AT155" s="168" t="s">
        <v>191</v>
      </c>
      <c r="AU155" s="168" t="s">
        <v>86</v>
      </c>
      <c r="AY155" s="17" t="s">
        <v>189</v>
      </c>
      <c r="BE155" s="169">
        <f t="shared" si="4"/>
        <v>0</v>
      </c>
      <c r="BF155" s="169">
        <f t="shared" si="5"/>
        <v>0</v>
      </c>
      <c r="BG155" s="169">
        <f t="shared" si="6"/>
        <v>0</v>
      </c>
      <c r="BH155" s="169">
        <f t="shared" si="7"/>
        <v>0</v>
      </c>
      <c r="BI155" s="169">
        <f t="shared" si="8"/>
        <v>0</v>
      </c>
      <c r="BJ155" s="17" t="s">
        <v>86</v>
      </c>
      <c r="BK155" s="169">
        <f t="shared" si="9"/>
        <v>0</v>
      </c>
      <c r="BL155" s="17" t="s">
        <v>214</v>
      </c>
      <c r="BM155" s="168" t="s">
        <v>272</v>
      </c>
    </row>
    <row r="156" spans="1:65" s="2" customFormat="1" ht="24.2" customHeight="1">
      <c r="A156" s="32"/>
      <c r="B156" s="155"/>
      <c r="C156" s="170" t="s">
        <v>254</v>
      </c>
      <c r="D156" s="170" t="s">
        <v>226</v>
      </c>
      <c r="E156" s="171" t="s">
        <v>2821</v>
      </c>
      <c r="F156" s="172" t="s">
        <v>2822</v>
      </c>
      <c r="G156" s="173" t="s">
        <v>238</v>
      </c>
      <c r="H156" s="174">
        <v>2</v>
      </c>
      <c r="I156" s="175"/>
      <c r="J156" s="176">
        <f t="shared" si="0"/>
        <v>0</v>
      </c>
      <c r="K156" s="177"/>
      <c r="L156" s="178"/>
      <c r="M156" s="179" t="s">
        <v>1</v>
      </c>
      <c r="N156" s="180" t="s">
        <v>39</v>
      </c>
      <c r="O156" s="61"/>
      <c r="P156" s="166">
        <f t="shared" si="1"/>
        <v>0</v>
      </c>
      <c r="Q156" s="166">
        <v>0</v>
      </c>
      <c r="R156" s="166">
        <f t="shared" si="2"/>
        <v>0</v>
      </c>
      <c r="S156" s="166">
        <v>0</v>
      </c>
      <c r="T156" s="167">
        <f t="shared" si="3"/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68" t="s">
        <v>247</v>
      </c>
      <c r="AT156" s="168" t="s">
        <v>226</v>
      </c>
      <c r="AU156" s="168" t="s">
        <v>86</v>
      </c>
      <c r="AY156" s="17" t="s">
        <v>189</v>
      </c>
      <c r="BE156" s="169">
        <f t="shared" si="4"/>
        <v>0</v>
      </c>
      <c r="BF156" s="169">
        <f t="shared" si="5"/>
        <v>0</v>
      </c>
      <c r="BG156" s="169">
        <f t="shared" si="6"/>
        <v>0</v>
      </c>
      <c r="BH156" s="169">
        <f t="shared" si="7"/>
        <v>0</v>
      </c>
      <c r="BI156" s="169">
        <f t="shared" si="8"/>
        <v>0</v>
      </c>
      <c r="BJ156" s="17" t="s">
        <v>86</v>
      </c>
      <c r="BK156" s="169">
        <f t="shared" si="9"/>
        <v>0</v>
      </c>
      <c r="BL156" s="17" t="s">
        <v>214</v>
      </c>
      <c r="BM156" s="168" t="s">
        <v>275</v>
      </c>
    </row>
    <row r="157" spans="1:65" s="2" customFormat="1" ht="24.2" customHeight="1">
      <c r="A157" s="32"/>
      <c r="B157" s="155"/>
      <c r="C157" s="156" t="s">
        <v>269</v>
      </c>
      <c r="D157" s="156" t="s">
        <v>191</v>
      </c>
      <c r="E157" s="157" t="s">
        <v>2823</v>
      </c>
      <c r="F157" s="158" t="s">
        <v>2824</v>
      </c>
      <c r="G157" s="159" t="s">
        <v>238</v>
      </c>
      <c r="H157" s="160">
        <v>1</v>
      </c>
      <c r="I157" s="161"/>
      <c r="J157" s="162">
        <f t="shared" si="0"/>
        <v>0</v>
      </c>
      <c r="K157" s="163"/>
      <c r="L157" s="33"/>
      <c r="M157" s="164" t="s">
        <v>1</v>
      </c>
      <c r="N157" s="165" t="s">
        <v>39</v>
      </c>
      <c r="O157" s="61"/>
      <c r="P157" s="166">
        <f t="shared" si="1"/>
        <v>0</v>
      </c>
      <c r="Q157" s="166">
        <v>0</v>
      </c>
      <c r="R157" s="166">
        <f t="shared" si="2"/>
        <v>0</v>
      </c>
      <c r="S157" s="166">
        <v>0</v>
      </c>
      <c r="T157" s="167">
        <f t="shared" si="3"/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68" t="s">
        <v>214</v>
      </c>
      <c r="AT157" s="168" t="s">
        <v>191</v>
      </c>
      <c r="AU157" s="168" t="s">
        <v>86</v>
      </c>
      <c r="AY157" s="17" t="s">
        <v>189</v>
      </c>
      <c r="BE157" s="169">
        <f t="shared" si="4"/>
        <v>0</v>
      </c>
      <c r="BF157" s="169">
        <f t="shared" si="5"/>
        <v>0</v>
      </c>
      <c r="BG157" s="169">
        <f t="shared" si="6"/>
        <v>0</v>
      </c>
      <c r="BH157" s="169">
        <f t="shared" si="7"/>
        <v>0</v>
      </c>
      <c r="BI157" s="169">
        <f t="shared" si="8"/>
        <v>0</v>
      </c>
      <c r="BJ157" s="17" t="s">
        <v>86</v>
      </c>
      <c r="BK157" s="169">
        <f t="shared" si="9"/>
        <v>0</v>
      </c>
      <c r="BL157" s="17" t="s">
        <v>214</v>
      </c>
      <c r="BM157" s="168" t="s">
        <v>279</v>
      </c>
    </row>
    <row r="158" spans="1:65" s="2" customFormat="1" ht="24.2" customHeight="1">
      <c r="A158" s="32"/>
      <c r="B158" s="155"/>
      <c r="C158" s="170" t="s">
        <v>225</v>
      </c>
      <c r="D158" s="170" t="s">
        <v>226</v>
      </c>
      <c r="E158" s="171" t="s">
        <v>2825</v>
      </c>
      <c r="F158" s="172" t="s">
        <v>2826</v>
      </c>
      <c r="G158" s="173" t="s">
        <v>238</v>
      </c>
      <c r="H158" s="174">
        <v>1</v>
      </c>
      <c r="I158" s="175"/>
      <c r="J158" s="176">
        <f t="shared" si="0"/>
        <v>0</v>
      </c>
      <c r="K158" s="177"/>
      <c r="L158" s="178"/>
      <c r="M158" s="179" t="s">
        <v>1</v>
      </c>
      <c r="N158" s="180" t="s">
        <v>39</v>
      </c>
      <c r="O158" s="61"/>
      <c r="P158" s="166">
        <f t="shared" si="1"/>
        <v>0</v>
      </c>
      <c r="Q158" s="166">
        <v>0</v>
      </c>
      <c r="R158" s="166">
        <f t="shared" si="2"/>
        <v>0</v>
      </c>
      <c r="S158" s="166">
        <v>0</v>
      </c>
      <c r="T158" s="167">
        <f t="shared" si="3"/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68" t="s">
        <v>247</v>
      </c>
      <c r="AT158" s="168" t="s">
        <v>226</v>
      </c>
      <c r="AU158" s="168" t="s">
        <v>86</v>
      </c>
      <c r="AY158" s="17" t="s">
        <v>189</v>
      </c>
      <c r="BE158" s="169">
        <f t="shared" si="4"/>
        <v>0</v>
      </c>
      <c r="BF158" s="169">
        <f t="shared" si="5"/>
        <v>0</v>
      </c>
      <c r="BG158" s="169">
        <f t="shared" si="6"/>
        <v>0</v>
      </c>
      <c r="BH158" s="169">
        <f t="shared" si="7"/>
        <v>0</v>
      </c>
      <c r="BI158" s="169">
        <f t="shared" si="8"/>
        <v>0</v>
      </c>
      <c r="BJ158" s="17" t="s">
        <v>86</v>
      </c>
      <c r="BK158" s="169">
        <f t="shared" si="9"/>
        <v>0</v>
      </c>
      <c r="BL158" s="17" t="s">
        <v>214</v>
      </c>
      <c r="BM158" s="168" t="s">
        <v>282</v>
      </c>
    </row>
    <row r="159" spans="1:65" s="2" customFormat="1" ht="24.2" customHeight="1">
      <c r="A159" s="32"/>
      <c r="B159" s="155"/>
      <c r="C159" s="156" t="s">
        <v>229</v>
      </c>
      <c r="D159" s="156" t="s">
        <v>191</v>
      </c>
      <c r="E159" s="157" t="s">
        <v>2827</v>
      </c>
      <c r="F159" s="158" t="s">
        <v>2828</v>
      </c>
      <c r="G159" s="159" t="s">
        <v>238</v>
      </c>
      <c r="H159" s="160">
        <v>1</v>
      </c>
      <c r="I159" s="161"/>
      <c r="J159" s="162">
        <f t="shared" si="0"/>
        <v>0</v>
      </c>
      <c r="K159" s="163"/>
      <c r="L159" s="33"/>
      <c r="M159" s="164" t="s">
        <v>1</v>
      </c>
      <c r="N159" s="165" t="s">
        <v>39</v>
      </c>
      <c r="O159" s="61"/>
      <c r="P159" s="166">
        <f t="shared" si="1"/>
        <v>0</v>
      </c>
      <c r="Q159" s="166">
        <v>0</v>
      </c>
      <c r="R159" s="166">
        <f t="shared" si="2"/>
        <v>0</v>
      </c>
      <c r="S159" s="166">
        <v>0</v>
      </c>
      <c r="T159" s="167">
        <f t="shared" si="3"/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68" t="s">
        <v>214</v>
      </c>
      <c r="AT159" s="168" t="s">
        <v>191</v>
      </c>
      <c r="AU159" s="168" t="s">
        <v>86</v>
      </c>
      <c r="AY159" s="17" t="s">
        <v>189</v>
      </c>
      <c r="BE159" s="169">
        <f t="shared" si="4"/>
        <v>0</v>
      </c>
      <c r="BF159" s="169">
        <f t="shared" si="5"/>
        <v>0</v>
      </c>
      <c r="BG159" s="169">
        <f t="shared" si="6"/>
        <v>0</v>
      </c>
      <c r="BH159" s="169">
        <f t="shared" si="7"/>
        <v>0</v>
      </c>
      <c r="BI159" s="169">
        <f t="shared" si="8"/>
        <v>0</v>
      </c>
      <c r="BJ159" s="17" t="s">
        <v>86</v>
      </c>
      <c r="BK159" s="169">
        <f t="shared" si="9"/>
        <v>0</v>
      </c>
      <c r="BL159" s="17" t="s">
        <v>214</v>
      </c>
      <c r="BM159" s="168" t="s">
        <v>286</v>
      </c>
    </row>
    <row r="160" spans="1:65" s="2" customFormat="1" ht="24.2" customHeight="1">
      <c r="A160" s="32"/>
      <c r="B160" s="155"/>
      <c r="C160" s="170" t="s">
        <v>276</v>
      </c>
      <c r="D160" s="170" t="s">
        <v>226</v>
      </c>
      <c r="E160" s="171" t="s">
        <v>2829</v>
      </c>
      <c r="F160" s="172" t="s">
        <v>2830</v>
      </c>
      <c r="G160" s="173" t="s">
        <v>238</v>
      </c>
      <c r="H160" s="174">
        <v>1</v>
      </c>
      <c r="I160" s="175"/>
      <c r="J160" s="176">
        <f t="shared" si="0"/>
        <v>0</v>
      </c>
      <c r="K160" s="177"/>
      <c r="L160" s="178"/>
      <c r="M160" s="179" t="s">
        <v>1</v>
      </c>
      <c r="N160" s="180" t="s">
        <v>39</v>
      </c>
      <c r="O160" s="61"/>
      <c r="P160" s="166">
        <f t="shared" si="1"/>
        <v>0</v>
      </c>
      <c r="Q160" s="166">
        <v>0</v>
      </c>
      <c r="R160" s="166">
        <f t="shared" si="2"/>
        <v>0</v>
      </c>
      <c r="S160" s="166">
        <v>0</v>
      </c>
      <c r="T160" s="167">
        <f t="shared" si="3"/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68" t="s">
        <v>247</v>
      </c>
      <c r="AT160" s="168" t="s">
        <v>226</v>
      </c>
      <c r="AU160" s="168" t="s">
        <v>86</v>
      </c>
      <c r="AY160" s="17" t="s">
        <v>189</v>
      </c>
      <c r="BE160" s="169">
        <f t="shared" si="4"/>
        <v>0</v>
      </c>
      <c r="BF160" s="169">
        <f t="shared" si="5"/>
        <v>0</v>
      </c>
      <c r="BG160" s="169">
        <f t="shared" si="6"/>
        <v>0</v>
      </c>
      <c r="BH160" s="169">
        <f t="shared" si="7"/>
        <v>0</v>
      </c>
      <c r="BI160" s="169">
        <f t="shared" si="8"/>
        <v>0</v>
      </c>
      <c r="BJ160" s="17" t="s">
        <v>86</v>
      </c>
      <c r="BK160" s="169">
        <f t="shared" si="9"/>
        <v>0</v>
      </c>
      <c r="BL160" s="17" t="s">
        <v>214</v>
      </c>
      <c r="BM160" s="168" t="s">
        <v>289</v>
      </c>
    </row>
    <row r="161" spans="1:65" s="2" customFormat="1" ht="24.2" customHeight="1">
      <c r="A161" s="32"/>
      <c r="B161" s="155"/>
      <c r="C161" s="156" t="s">
        <v>234</v>
      </c>
      <c r="D161" s="156" t="s">
        <v>191</v>
      </c>
      <c r="E161" s="157" t="s">
        <v>2831</v>
      </c>
      <c r="F161" s="158" t="s">
        <v>2832</v>
      </c>
      <c r="G161" s="159" t="s">
        <v>238</v>
      </c>
      <c r="H161" s="160">
        <v>10</v>
      </c>
      <c r="I161" s="161"/>
      <c r="J161" s="162">
        <f t="shared" si="0"/>
        <v>0</v>
      </c>
      <c r="K161" s="163"/>
      <c r="L161" s="33"/>
      <c r="M161" s="164" t="s">
        <v>1</v>
      </c>
      <c r="N161" s="165" t="s">
        <v>39</v>
      </c>
      <c r="O161" s="61"/>
      <c r="P161" s="166">
        <f t="shared" si="1"/>
        <v>0</v>
      </c>
      <c r="Q161" s="166">
        <v>0</v>
      </c>
      <c r="R161" s="166">
        <f t="shared" si="2"/>
        <v>0</v>
      </c>
      <c r="S161" s="166">
        <v>0</v>
      </c>
      <c r="T161" s="167">
        <f t="shared" si="3"/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68" t="s">
        <v>214</v>
      </c>
      <c r="AT161" s="168" t="s">
        <v>191</v>
      </c>
      <c r="AU161" s="168" t="s">
        <v>86</v>
      </c>
      <c r="AY161" s="17" t="s">
        <v>189</v>
      </c>
      <c r="BE161" s="169">
        <f t="shared" si="4"/>
        <v>0</v>
      </c>
      <c r="BF161" s="169">
        <f t="shared" si="5"/>
        <v>0</v>
      </c>
      <c r="BG161" s="169">
        <f t="shared" si="6"/>
        <v>0</v>
      </c>
      <c r="BH161" s="169">
        <f t="shared" si="7"/>
        <v>0</v>
      </c>
      <c r="BI161" s="169">
        <f t="shared" si="8"/>
        <v>0</v>
      </c>
      <c r="BJ161" s="17" t="s">
        <v>86</v>
      </c>
      <c r="BK161" s="169">
        <f t="shared" si="9"/>
        <v>0</v>
      </c>
      <c r="BL161" s="17" t="s">
        <v>214</v>
      </c>
      <c r="BM161" s="168" t="s">
        <v>293</v>
      </c>
    </row>
    <row r="162" spans="1:65" s="12" customFormat="1" ht="25.9" customHeight="1">
      <c r="B162" s="142"/>
      <c r="D162" s="143" t="s">
        <v>72</v>
      </c>
      <c r="E162" s="144" t="s">
        <v>226</v>
      </c>
      <c r="F162" s="144" t="s">
        <v>433</v>
      </c>
      <c r="I162" s="145"/>
      <c r="J162" s="146">
        <f>BK162</f>
        <v>0</v>
      </c>
      <c r="L162" s="142"/>
      <c r="M162" s="147"/>
      <c r="N162" s="148"/>
      <c r="O162" s="148"/>
      <c r="P162" s="149">
        <f>P163</f>
        <v>0</v>
      </c>
      <c r="Q162" s="148"/>
      <c r="R162" s="149">
        <f>R163</f>
        <v>2.7999999999999995E-3</v>
      </c>
      <c r="S162" s="148"/>
      <c r="T162" s="150">
        <f>T163</f>
        <v>0</v>
      </c>
      <c r="AR162" s="143" t="s">
        <v>103</v>
      </c>
      <c r="AT162" s="151" t="s">
        <v>72</v>
      </c>
      <c r="AU162" s="151" t="s">
        <v>73</v>
      </c>
      <c r="AY162" s="143" t="s">
        <v>189</v>
      </c>
      <c r="BK162" s="152">
        <f>BK163</f>
        <v>0</v>
      </c>
    </row>
    <row r="163" spans="1:65" s="12" customFormat="1" ht="22.9" customHeight="1">
      <c r="B163" s="142"/>
      <c r="D163" s="143" t="s">
        <v>72</v>
      </c>
      <c r="E163" s="153" t="s">
        <v>2833</v>
      </c>
      <c r="F163" s="153" t="s">
        <v>2834</v>
      </c>
      <c r="I163" s="145"/>
      <c r="J163" s="154">
        <f>BK163</f>
        <v>0</v>
      </c>
      <c r="L163" s="142"/>
      <c r="M163" s="147"/>
      <c r="N163" s="148"/>
      <c r="O163" s="148"/>
      <c r="P163" s="149">
        <f>SUM(P164:P169)</f>
        <v>0</v>
      </c>
      <c r="Q163" s="148"/>
      <c r="R163" s="149">
        <f>SUM(R164:R169)</f>
        <v>2.7999999999999995E-3</v>
      </c>
      <c r="S163" s="148"/>
      <c r="T163" s="150">
        <f>SUM(T164:T169)</f>
        <v>0</v>
      </c>
      <c r="AR163" s="143" t="s">
        <v>103</v>
      </c>
      <c r="AT163" s="151" t="s">
        <v>72</v>
      </c>
      <c r="AU163" s="151" t="s">
        <v>80</v>
      </c>
      <c r="AY163" s="143" t="s">
        <v>189</v>
      </c>
      <c r="BK163" s="152">
        <f>SUM(BK164:BK169)</f>
        <v>0</v>
      </c>
    </row>
    <row r="164" spans="1:65" s="2" customFormat="1" ht="16.5" customHeight="1">
      <c r="A164" s="32"/>
      <c r="B164" s="155"/>
      <c r="C164" s="156" t="s">
        <v>283</v>
      </c>
      <c r="D164" s="156" t="s">
        <v>191</v>
      </c>
      <c r="E164" s="157" t="s">
        <v>2835</v>
      </c>
      <c r="F164" s="158" t="s">
        <v>2836</v>
      </c>
      <c r="G164" s="159" t="s">
        <v>668</v>
      </c>
      <c r="H164" s="160">
        <v>1</v>
      </c>
      <c r="I164" s="161"/>
      <c r="J164" s="162">
        <f t="shared" ref="J164:J169" si="10">ROUND(I164*H164,2)</f>
        <v>0</v>
      </c>
      <c r="K164" s="163"/>
      <c r="L164" s="33"/>
      <c r="M164" s="164" t="s">
        <v>1</v>
      </c>
      <c r="N164" s="165" t="s">
        <v>39</v>
      </c>
      <c r="O164" s="61"/>
      <c r="P164" s="166">
        <f t="shared" ref="P164:P169" si="11">O164*H164</f>
        <v>0</v>
      </c>
      <c r="Q164" s="166">
        <v>0</v>
      </c>
      <c r="R164" s="166">
        <f t="shared" ref="R164:R169" si="12">Q164*H164</f>
        <v>0</v>
      </c>
      <c r="S164" s="166">
        <v>0</v>
      </c>
      <c r="T164" s="167">
        <f t="shared" ref="T164:T169" si="13">S164*H164</f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68" t="s">
        <v>303</v>
      </c>
      <c r="AT164" s="168" t="s">
        <v>191</v>
      </c>
      <c r="AU164" s="168" t="s">
        <v>86</v>
      </c>
      <c r="AY164" s="17" t="s">
        <v>189</v>
      </c>
      <c r="BE164" s="169">
        <f t="shared" ref="BE164:BE169" si="14">IF(N164="základná",J164,0)</f>
        <v>0</v>
      </c>
      <c r="BF164" s="169">
        <f t="shared" ref="BF164:BF169" si="15">IF(N164="znížená",J164,0)</f>
        <v>0</v>
      </c>
      <c r="BG164" s="169">
        <f t="shared" ref="BG164:BG169" si="16">IF(N164="zákl. prenesená",J164,0)</f>
        <v>0</v>
      </c>
      <c r="BH164" s="169">
        <f t="shared" ref="BH164:BH169" si="17">IF(N164="zníž. prenesená",J164,0)</f>
        <v>0</v>
      </c>
      <c r="BI164" s="169">
        <f t="shared" ref="BI164:BI169" si="18">IF(N164="nulová",J164,0)</f>
        <v>0</v>
      </c>
      <c r="BJ164" s="17" t="s">
        <v>86</v>
      </c>
      <c r="BK164" s="169">
        <f t="shared" ref="BK164:BK169" si="19">ROUND(I164*H164,2)</f>
        <v>0</v>
      </c>
      <c r="BL164" s="17" t="s">
        <v>303</v>
      </c>
      <c r="BM164" s="168" t="s">
        <v>296</v>
      </c>
    </row>
    <row r="165" spans="1:65" s="2" customFormat="1" ht="16.5" customHeight="1">
      <c r="A165" s="32"/>
      <c r="B165" s="155"/>
      <c r="C165" s="156" t="s">
        <v>239</v>
      </c>
      <c r="D165" s="156" t="s">
        <v>191</v>
      </c>
      <c r="E165" s="157" t="s">
        <v>461</v>
      </c>
      <c r="F165" s="158" t="s">
        <v>2762</v>
      </c>
      <c r="G165" s="159" t="s">
        <v>568</v>
      </c>
      <c r="H165" s="160">
        <v>2</v>
      </c>
      <c r="I165" s="161"/>
      <c r="J165" s="162">
        <f t="shared" si="10"/>
        <v>0</v>
      </c>
      <c r="K165" s="163"/>
      <c r="L165" s="33"/>
      <c r="M165" s="164" t="s">
        <v>1</v>
      </c>
      <c r="N165" s="165" t="s">
        <v>39</v>
      </c>
      <c r="O165" s="61"/>
      <c r="P165" s="166">
        <f t="shared" si="11"/>
        <v>0</v>
      </c>
      <c r="Q165" s="166">
        <v>0</v>
      </c>
      <c r="R165" s="166">
        <f t="shared" si="12"/>
        <v>0</v>
      </c>
      <c r="S165" s="166">
        <v>0</v>
      </c>
      <c r="T165" s="167">
        <f t="shared" si="13"/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68" t="s">
        <v>303</v>
      </c>
      <c r="AT165" s="168" t="s">
        <v>191</v>
      </c>
      <c r="AU165" s="168" t="s">
        <v>86</v>
      </c>
      <c r="AY165" s="17" t="s">
        <v>189</v>
      </c>
      <c r="BE165" s="169">
        <f t="shared" si="14"/>
        <v>0</v>
      </c>
      <c r="BF165" s="169">
        <f t="shared" si="15"/>
        <v>0</v>
      </c>
      <c r="BG165" s="169">
        <f t="shared" si="16"/>
        <v>0</v>
      </c>
      <c r="BH165" s="169">
        <f t="shared" si="17"/>
        <v>0</v>
      </c>
      <c r="BI165" s="169">
        <f t="shared" si="18"/>
        <v>0</v>
      </c>
      <c r="BJ165" s="17" t="s">
        <v>86</v>
      </c>
      <c r="BK165" s="169">
        <f t="shared" si="19"/>
        <v>0</v>
      </c>
      <c r="BL165" s="17" t="s">
        <v>303</v>
      </c>
      <c r="BM165" s="168" t="s">
        <v>300</v>
      </c>
    </row>
    <row r="166" spans="1:65" s="2" customFormat="1" ht="16.5" customHeight="1">
      <c r="A166" s="32"/>
      <c r="B166" s="155"/>
      <c r="C166" s="156" t="s">
        <v>290</v>
      </c>
      <c r="D166" s="156" t="s">
        <v>191</v>
      </c>
      <c r="E166" s="157" t="s">
        <v>2656</v>
      </c>
      <c r="F166" s="158" t="s">
        <v>2837</v>
      </c>
      <c r="G166" s="159" t="s">
        <v>668</v>
      </c>
      <c r="H166" s="160">
        <v>4</v>
      </c>
      <c r="I166" s="161"/>
      <c r="J166" s="162">
        <f t="shared" si="10"/>
        <v>0</v>
      </c>
      <c r="K166" s="163"/>
      <c r="L166" s="33"/>
      <c r="M166" s="164" t="s">
        <v>1</v>
      </c>
      <c r="N166" s="165" t="s">
        <v>39</v>
      </c>
      <c r="O166" s="61"/>
      <c r="P166" s="166">
        <f t="shared" si="11"/>
        <v>0</v>
      </c>
      <c r="Q166" s="166">
        <v>0</v>
      </c>
      <c r="R166" s="166">
        <f t="shared" si="12"/>
        <v>0</v>
      </c>
      <c r="S166" s="166">
        <v>0</v>
      </c>
      <c r="T166" s="167">
        <f t="shared" si="13"/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68" t="s">
        <v>303</v>
      </c>
      <c r="AT166" s="168" t="s">
        <v>191</v>
      </c>
      <c r="AU166" s="168" t="s">
        <v>86</v>
      </c>
      <c r="AY166" s="17" t="s">
        <v>189</v>
      </c>
      <c r="BE166" s="169">
        <f t="shared" si="14"/>
        <v>0</v>
      </c>
      <c r="BF166" s="169">
        <f t="shared" si="15"/>
        <v>0</v>
      </c>
      <c r="BG166" s="169">
        <f t="shared" si="16"/>
        <v>0</v>
      </c>
      <c r="BH166" s="169">
        <f t="shared" si="17"/>
        <v>0</v>
      </c>
      <c r="BI166" s="169">
        <f t="shared" si="18"/>
        <v>0</v>
      </c>
      <c r="BJ166" s="17" t="s">
        <v>86</v>
      </c>
      <c r="BK166" s="169">
        <f t="shared" si="19"/>
        <v>0</v>
      </c>
      <c r="BL166" s="17" t="s">
        <v>303</v>
      </c>
      <c r="BM166" s="168" t="s">
        <v>303</v>
      </c>
    </row>
    <row r="167" spans="1:65" s="2" customFormat="1" ht="24.2" customHeight="1">
      <c r="A167" s="32"/>
      <c r="B167" s="155"/>
      <c r="C167" s="156" t="s">
        <v>297</v>
      </c>
      <c r="D167" s="156" t="s">
        <v>191</v>
      </c>
      <c r="E167" s="157" t="s">
        <v>2838</v>
      </c>
      <c r="F167" s="158" t="s">
        <v>2839</v>
      </c>
      <c r="G167" s="159" t="s">
        <v>238</v>
      </c>
      <c r="H167" s="160">
        <v>36</v>
      </c>
      <c r="I167" s="161"/>
      <c r="J167" s="162">
        <f t="shared" si="10"/>
        <v>0</v>
      </c>
      <c r="K167" s="163"/>
      <c r="L167" s="33"/>
      <c r="M167" s="164" t="s">
        <v>1</v>
      </c>
      <c r="N167" s="165" t="s">
        <v>39</v>
      </c>
      <c r="O167" s="61"/>
      <c r="P167" s="166">
        <f t="shared" si="11"/>
        <v>0</v>
      </c>
      <c r="Q167" s="166">
        <v>0</v>
      </c>
      <c r="R167" s="166">
        <f t="shared" si="12"/>
        <v>0</v>
      </c>
      <c r="S167" s="166">
        <v>0</v>
      </c>
      <c r="T167" s="167">
        <f t="shared" si="13"/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68" t="s">
        <v>303</v>
      </c>
      <c r="AT167" s="168" t="s">
        <v>191</v>
      </c>
      <c r="AU167" s="168" t="s">
        <v>86</v>
      </c>
      <c r="AY167" s="17" t="s">
        <v>189</v>
      </c>
      <c r="BE167" s="169">
        <f t="shared" si="14"/>
        <v>0</v>
      </c>
      <c r="BF167" s="169">
        <f t="shared" si="15"/>
        <v>0</v>
      </c>
      <c r="BG167" s="169">
        <f t="shared" si="16"/>
        <v>0</v>
      </c>
      <c r="BH167" s="169">
        <f t="shared" si="17"/>
        <v>0</v>
      </c>
      <c r="BI167" s="169">
        <f t="shared" si="18"/>
        <v>0</v>
      </c>
      <c r="BJ167" s="17" t="s">
        <v>86</v>
      </c>
      <c r="BK167" s="169">
        <f t="shared" si="19"/>
        <v>0</v>
      </c>
      <c r="BL167" s="17" t="s">
        <v>303</v>
      </c>
      <c r="BM167" s="168" t="s">
        <v>307</v>
      </c>
    </row>
    <row r="168" spans="1:65" s="2" customFormat="1" ht="16.5" customHeight="1">
      <c r="A168" s="32"/>
      <c r="B168" s="155"/>
      <c r="C168" s="170" t="s">
        <v>304</v>
      </c>
      <c r="D168" s="170" t="s">
        <v>226</v>
      </c>
      <c r="E168" s="171" t="s">
        <v>2840</v>
      </c>
      <c r="F168" s="172" t="s">
        <v>2841</v>
      </c>
      <c r="G168" s="173" t="s">
        <v>243</v>
      </c>
      <c r="H168" s="174">
        <v>10</v>
      </c>
      <c r="I168" s="175"/>
      <c r="J168" s="176">
        <f t="shared" si="10"/>
        <v>0</v>
      </c>
      <c r="K168" s="177"/>
      <c r="L168" s="178"/>
      <c r="M168" s="179" t="s">
        <v>1</v>
      </c>
      <c r="N168" s="180" t="s">
        <v>39</v>
      </c>
      <c r="O168" s="61"/>
      <c r="P168" s="166">
        <f t="shared" si="11"/>
        <v>0</v>
      </c>
      <c r="Q168" s="166">
        <v>2.7999999999999998E-4</v>
      </c>
      <c r="R168" s="166">
        <f t="shared" si="12"/>
        <v>2.7999999999999995E-3</v>
      </c>
      <c r="S168" s="166">
        <v>0</v>
      </c>
      <c r="T168" s="167">
        <f t="shared" si="13"/>
        <v>0</v>
      </c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R168" s="168" t="s">
        <v>442</v>
      </c>
      <c r="AT168" s="168" t="s">
        <v>226</v>
      </c>
      <c r="AU168" s="168" t="s">
        <v>86</v>
      </c>
      <c r="AY168" s="17" t="s">
        <v>189</v>
      </c>
      <c r="BE168" s="169">
        <f t="shared" si="14"/>
        <v>0</v>
      </c>
      <c r="BF168" s="169">
        <f t="shared" si="15"/>
        <v>0</v>
      </c>
      <c r="BG168" s="169">
        <f t="shared" si="16"/>
        <v>0</v>
      </c>
      <c r="BH168" s="169">
        <f t="shared" si="17"/>
        <v>0</v>
      </c>
      <c r="BI168" s="169">
        <f t="shared" si="18"/>
        <v>0</v>
      </c>
      <c r="BJ168" s="17" t="s">
        <v>86</v>
      </c>
      <c r="BK168" s="169">
        <f t="shared" si="19"/>
        <v>0</v>
      </c>
      <c r="BL168" s="17" t="s">
        <v>303</v>
      </c>
      <c r="BM168" s="168" t="s">
        <v>310</v>
      </c>
    </row>
    <row r="169" spans="1:65" s="2" customFormat="1" ht="16.5" customHeight="1">
      <c r="A169" s="32"/>
      <c r="B169" s="155"/>
      <c r="C169" s="170" t="s">
        <v>251</v>
      </c>
      <c r="D169" s="170" t="s">
        <v>226</v>
      </c>
      <c r="E169" s="171" t="s">
        <v>2842</v>
      </c>
      <c r="F169" s="172" t="s">
        <v>2843</v>
      </c>
      <c r="G169" s="173" t="s">
        <v>243</v>
      </c>
      <c r="H169" s="174">
        <v>10</v>
      </c>
      <c r="I169" s="175"/>
      <c r="J169" s="176">
        <f t="shared" si="10"/>
        <v>0</v>
      </c>
      <c r="K169" s="177"/>
      <c r="L169" s="178"/>
      <c r="M169" s="217" t="s">
        <v>1</v>
      </c>
      <c r="N169" s="218" t="s">
        <v>39</v>
      </c>
      <c r="O169" s="183"/>
      <c r="P169" s="184">
        <f t="shared" si="11"/>
        <v>0</v>
      </c>
      <c r="Q169" s="184">
        <v>0</v>
      </c>
      <c r="R169" s="184">
        <f t="shared" si="12"/>
        <v>0</v>
      </c>
      <c r="S169" s="184">
        <v>0</v>
      </c>
      <c r="T169" s="185">
        <f t="shared" si="13"/>
        <v>0</v>
      </c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R169" s="168" t="s">
        <v>442</v>
      </c>
      <c r="AT169" s="168" t="s">
        <v>226</v>
      </c>
      <c r="AU169" s="168" t="s">
        <v>86</v>
      </c>
      <c r="AY169" s="17" t="s">
        <v>189</v>
      </c>
      <c r="BE169" s="169">
        <f t="shared" si="14"/>
        <v>0</v>
      </c>
      <c r="BF169" s="169">
        <f t="shared" si="15"/>
        <v>0</v>
      </c>
      <c r="BG169" s="169">
        <f t="shared" si="16"/>
        <v>0</v>
      </c>
      <c r="BH169" s="169">
        <f t="shared" si="17"/>
        <v>0</v>
      </c>
      <c r="BI169" s="169">
        <f t="shared" si="18"/>
        <v>0</v>
      </c>
      <c r="BJ169" s="17" t="s">
        <v>86</v>
      </c>
      <c r="BK169" s="169">
        <f t="shared" si="19"/>
        <v>0</v>
      </c>
      <c r="BL169" s="17" t="s">
        <v>303</v>
      </c>
      <c r="BM169" s="168" t="s">
        <v>314</v>
      </c>
    </row>
    <row r="170" spans="1:65" s="2" customFormat="1" ht="6.95" customHeight="1">
      <c r="A170" s="32"/>
      <c r="B170" s="50"/>
      <c r="C170" s="51"/>
      <c r="D170" s="51"/>
      <c r="E170" s="51"/>
      <c r="F170" s="51"/>
      <c r="G170" s="51"/>
      <c r="H170" s="51"/>
      <c r="I170" s="51"/>
      <c r="J170" s="51"/>
      <c r="K170" s="51"/>
      <c r="L170" s="33"/>
      <c r="M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</row>
  </sheetData>
  <autoFilter ref="C126:K169" xr:uid="{00000000-0009-0000-0000-00000F000000}"/>
  <mergeCells count="12">
    <mergeCell ref="E119:H119"/>
    <mergeCell ref="L2:V2"/>
    <mergeCell ref="E85:H85"/>
    <mergeCell ref="E87:H87"/>
    <mergeCell ref="E89:H89"/>
    <mergeCell ref="E115:H115"/>
    <mergeCell ref="E117:H11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2:BM126"/>
  <sheetViews>
    <sheetView showGridLines="0" workbookViewId="0">
      <selection activeCell="F119" sqref="F119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65" t="s">
        <v>5</v>
      </c>
      <c r="M2" s="247"/>
      <c r="N2" s="247"/>
      <c r="O2" s="247"/>
      <c r="P2" s="247"/>
      <c r="Q2" s="247"/>
      <c r="R2" s="247"/>
      <c r="S2" s="247"/>
      <c r="T2" s="247"/>
      <c r="U2" s="247"/>
      <c r="V2" s="247"/>
      <c r="AT2" s="17" t="s">
        <v>135</v>
      </c>
    </row>
    <row r="3" spans="1:46" s="1" customFormat="1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73</v>
      </c>
    </row>
    <row r="4" spans="1:46" s="1" customFormat="1" ht="24.95" hidden="1" customHeight="1">
      <c r="B4" s="20"/>
      <c r="D4" s="21" t="s">
        <v>154</v>
      </c>
      <c r="L4" s="20"/>
      <c r="M4" s="101" t="s">
        <v>9</v>
      </c>
      <c r="AT4" s="17" t="s">
        <v>3</v>
      </c>
    </row>
    <row r="5" spans="1:46" s="1" customFormat="1" ht="6.95" hidden="1" customHeight="1">
      <c r="B5" s="20"/>
      <c r="L5" s="20"/>
    </row>
    <row r="6" spans="1:46" s="1" customFormat="1" ht="12" hidden="1" customHeight="1">
      <c r="B6" s="20"/>
      <c r="D6" s="27" t="s">
        <v>15</v>
      </c>
      <c r="L6" s="20"/>
    </row>
    <row r="7" spans="1:46" s="1" customFormat="1" ht="16.5" hidden="1" customHeight="1">
      <c r="B7" s="20"/>
      <c r="E7" s="266" t="str">
        <f>'Rekapitulácia stavby'!K6</f>
        <v>Prístavba materskej škôlky v meste Podolínec</v>
      </c>
      <c r="F7" s="267"/>
      <c r="G7" s="267"/>
      <c r="H7" s="267"/>
      <c r="L7" s="20"/>
    </row>
    <row r="8" spans="1:46" s="1" customFormat="1" ht="12" hidden="1" customHeight="1">
      <c r="B8" s="20"/>
      <c r="D8" s="27" t="s">
        <v>155</v>
      </c>
      <c r="L8" s="20"/>
    </row>
    <row r="9" spans="1:46" s="2" customFormat="1" ht="16.5" hidden="1" customHeight="1">
      <c r="A9" s="32"/>
      <c r="B9" s="33"/>
      <c r="C9" s="32"/>
      <c r="D9" s="32"/>
      <c r="E9" s="266" t="s">
        <v>790</v>
      </c>
      <c r="F9" s="268"/>
      <c r="G9" s="268"/>
      <c r="H9" s="268"/>
      <c r="I9" s="32"/>
      <c r="J9" s="32"/>
      <c r="K9" s="32"/>
      <c r="L9" s="45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hidden="1" customHeight="1">
      <c r="A10" s="32"/>
      <c r="B10" s="33"/>
      <c r="C10" s="32"/>
      <c r="D10" s="27" t="s">
        <v>157</v>
      </c>
      <c r="E10" s="32"/>
      <c r="F10" s="32"/>
      <c r="G10" s="32"/>
      <c r="H10" s="32"/>
      <c r="I10" s="32"/>
      <c r="J10" s="32"/>
      <c r="K10" s="32"/>
      <c r="L10" s="45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hidden="1" customHeight="1">
      <c r="A11" s="32"/>
      <c r="B11" s="33"/>
      <c r="C11" s="32"/>
      <c r="D11" s="32"/>
      <c r="E11" s="227" t="s">
        <v>2844</v>
      </c>
      <c r="F11" s="268"/>
      <c r="G11" s="268"/>
      <c r="H11" s="268"/>
      <c r="I11" s="32"/>
      <c r="J11" s="32"/>
      <c r="K11" s="32"/>
      <c r="L11" s="45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1.25" hidden="1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5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hidden="1" customHeight="1">
      <c r="A13" s="32"/>
      <c r="B13" s="33"/>
      <c r="C13" s="32"/>
      <c r="D13" s="27" t="s">
        <v>17</v>
      </c>
      <c r="E13" s="32"/>
      <c r="F13" s="25" t="s">
        <v>1</v>
      </c>
      <c r="G13" s="32"/>
      <c r="H13" s="32"/>
      <c r="I13" s="27" t="s">
        <v>18</v>
      </c>
      <c r="J13" s="25" t="s">
        <v>1</v>
      </c>
      <c r="K13" s="32"/>
      <c r="L13" s="45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hidden="1" customHeight="1">
      <c r="A14" s="32"/>
      <c r="B14" s="33"/>
      <c r="C14" s="32"/>
      <c r="D14" s="27" t="s">
        <v>19</v>
      </c>
      <c r="E14" s="32"/>
      <c r="F14" s="25" t="s">
        <v>20</v>
      </c>
      <c r="G14" s="32"/>
      <c r="H14" s="32"/>
      <c r="I14" s="27" t="s">
        <v>21</v>
      </c>
      <c r="J14" s="58" t="str">
        <f>'Rekapitulácia stavby'!AN8</f>
        <v>05_2022</v>
      </c>
      <c r="K14" s="32"/>
      <c r="L14" s="45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hidden="1" customHeight="1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5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hidden="1" customHeight="1">
      <c r="A16" s="32"/>
      <c r="B16" s="33"/>
      <c r="C16" s="32"/>
      <c r="D16" s="27" t="s">
        <v>22</v>
      </c>
      <c r="E16" s="32"/>
      <c r="F16" s="32"/>
      <c r="G16" s="32"/>
      <c r="H16" s="32"/>
      <c r="I16" s="27" t="s">
        <v>23</v>
      </c>
      <c r="J16" s="25" t="s">
        <v>1</v>
      </c>
      <c r="K16" s="32"/>
      <c r="L16" s="45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hidden="1" customHeight="1">
      <c r="A17" s="32"/>
      <c r="B17" s="33"/>
      <c r="C17" s="32"/>
      <c r="D17" s="32"/>
      <c r="E17" s="25" t="s">
        <v>24</v>
      </c>
      <c r="F17" s="32"/>
      <c r="G17" s="32"/>
      <c r="H17" s="32"/>
      <c r="I17" s="27" t="s">
        <v>25</v>
      </c>
      <c r="J17" s="25" t="s">
        <v>1</v>
      </c>
      <c r="K17" s="32"/>
      <c r="L17" s="45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6.95" hidden="1" customHeight="1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5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hidden="1" customHeight="1">
      <c r="A19" s="32"/>
      <c r="B19" s="33"/>
      <c r="C19" s="32"/>
      <c r="D19" s="27" t="s">
        <v>26</v>
      </c>
      <c r="E19" s="32"/>
      <c r="F19" s="32"/>
      <c r="G19" s="32"/>
      <c r="H19" s="32"/>
      <c r="I19" s="27" t="s">
        <v>23</v>
      </c>
      <c r="J19" s="28">
        <f>'Rekapitulácia stavby'!AN13</f>
        <v>0</v>
      </c>
      <c r="K19" s="32"/>
      <c r="L19" s="45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hidden="1" customHeight="1">
      <c r="A20" s="32"/>
      <c r="B20" s="33"/>
      <c r="C20" s="32"/>
      <c r="D20" s="32"/>
      <c r="E20" s="269">
        <f>'Rekapitulácia stavby'!E14</f>
        <v>0</v>
      </c>
      <c r="F20" s="246"/>
      <c r="G20" s="246"/>
      <c r="H20" s="246"/>
      <c r="I20" s="27" t="s">
        <v>25</v>
      </c>
      <c r="J20" s="28">
        <f>'Rekapitulácia stavby'!AN14</f>
        <v>0</v>
      </c>
      <c r="K20" s="32"/>
      <c r="L20" s="45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6.95" hidden="1" customHeight="1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5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hidden="1" customHeight="1">
      <c r="A22" s="32"/>
      <c r="B22" s="33"/>
      <c r="C22" s="32"/>
      <c r="D22" s="27" t="s">
        <v>27</v>
      </c>
      <c r="E22" s="32"/>
      <c r="F22" s="32"/>
      <c r="G22" s="32"/>
      <c r="H22" s="32"/>
      <c r="I22" s="27" t="s">
        <v>23</v>
      </c>
      <c r="J22" s="25" t="s">
        <v>1</v>
      </c>
      <c r="K22" s="32"/>
      <c r="L22" s="45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hidden="1" customHeight="1">
      <c r="A23" s="32"/>
      <c r="B23" s="33"/>
      <c r="C23" s="32"/>
      <c r="D23" s="32"/>
      <c r="E23" s="25" t="s">
        <v>28</v>
      </c>
      <c r="F23" s="32"/>
      <c r="G23" s="32"/>
      <c r="H23" s="32"/>
      <c r="I23" s="27" t="s">
        <v>25</v>
      </c>
      <c r="J23" s="25" t="s">
        <v>1</v>
      </c>
      <c r="K23" s="32"/>
      <c r="L23" s="45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6.95" hidden="1" customHeight="1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5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hidden="1" customHeight="1">
      <c r="A25" s="32"/>
      <c r="B25" s="33"/>
      <c r="C25" s="32"/>
      <c r="D25" s="27" t="s">
        <v>30</v>
      </c>
      <c r="E25" s="32"/>
      <c r="F25" s="32"/>
      <c r="G25" s="32"/>
      <c r="H25" s="32"/>
      <c r="I25" s="27" t="s">
        <v>23</v>
      </c>
      <c r="J25" s="25" t="str">
        <f>IF('Rekapitulácia stavby'!AN19="","",'Rekapitulácia stavby'!AN19)</f>
        <v/>
      </c>
      <c r="K25" s="32"/>
      <c r="L25" s="45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hidden="1" customHeight="1">
      <c r="A26" s="32"/>
      <c r="B26" s="33"/>
      <c r="C26" s="32"/>
      <c r="D26" s="32"/>
      <c r="E26" s="25" t="str">
        <f>IF('Rekapitulácia stavby'!E20="","",'Rekapitulácia stavby'!E20)</f>
        <v xml:space="preserve"> </v>
      </c>
      <c r="F26" s="32"/>
      <c r="G26" s="32"/>
      <c r="H26" s="32"/>
      <c r="I26" s="27" t="s">
        <v>25</v>
      </c>
      <c r="J26" s="25" t="str">
        <f>IF('Rekapitulácia stavby'!AN20="","",'Rekapitulácia stavby'!AN20)</f>
        <v/>
      </c>
      <c r="K26" s="32"/>
      <c r="L26" s="45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5" hidden="1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5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hidden="1" customHeight="1">
      <c r="A28" s="32"/>
      <c r="B28" s="33"/>
      <c r="C28" s="32"/>
      <c r="D28" s="27" t="s">
        <v>32</v>
      </c>
      <c r="E28" s="32"/>
      <c r="F28" s="32"/>
      <c r="G28" s="32"/>
      <c r="H28" s="32"/>
      <c r="I28" s="32"/>
      <c r="J28" s="32"/>
      <c r="K28" s="32"/>
      <c r="L28" s="45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hidden="1" customHeight="1">
      <c r="A29" s="102"/>
      <c r="B29" s="103"/>
      <c r="C29" s="102"/>
      <c r="D29" s="102"/>
      <c r="E29" s="251" t="s">
        <v>1</v>
      </c>
      <c r="F29" s="251"/>
      <c r="G29" s="251"/>
      <c r="H29" s="251"/>
      <c r="I29" s="102"/>
      <c r="J29" s="102"/>
      <c r="K29" s="102"/>
      <c r="L29" s="104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</row>
    <row r="30" spans="1:31" s="2" customFormat="1" ht="6.95" hidden="1" customHeight="1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5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hidden="1" customHeight="1">
      <c r="A31" s="32"/>
      <c r="B31" s="33"/>
      <c r="C31" s="32"/>
      <c r="D31" s="69"/>
      <c r="E31" s="69"/>
      <c r="F31" s="69"/>
      <c r="G31" s="69"/>
      <c r="H31" s="69"/>
      <c r="I31" s="69"/>
      <c r="J31" s="69"/>
      <c r="K31" s="69"/>
      <c r="L31" s="45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35" hidden="1" customHeight="1">
      <c r="A32" s="32"/>
      <c r="B32" s="33"/>
      <c r="C32" s="32"/>
      <c r="D32" s="105" t="s">
        <v>33</v>
      </c>
      <c r="E32" s="32"/>
      <c r="F32" s="32"/>
      <c r="G32" s="32"/>
      <c r="H32" s="32"/>
      <c r="I32" s="32"/>
      <c r="J32" s="74">
        <f>ROUND(J122, 2)</f>
        <v>0</v>
      </c>
      <c r="K32" s="32"/>
      <c r="L32" s="45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hidden="1" customHeight="1">
      <c r="A33" s="32"/>
      <c r="B33" s="33"/>
      <c r="C33" s="32"/>
      <c r="D33" s="69"/>
      <c r="E33" s="69"/>
      <c r="F33" s="69"/>
      <c r="G33" s="69"/>
      <c r="H33" s="69"/>
      <c r="I33" s="69"/>
      <c r="J33" s="69"/>
      <c r="K33" s="69"/>
      <c r="L33" s="45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hidden="1" customHeight="1">
      <c r="A34" s="32"/>
      <c r="B34" s="33"/>
      <c r="C34" s="32"/>
      <c r="D34" s="32"/>
      <c r="E34" s="32"/>
      <c r="F34" s="36" t="s">
        <v>35</v>
      </c>
      <c r="G34" s="32"/>
      <c r="H34" s="32"/>
      <c r="I34" s="36" t="s">
        <v>34</v>
      </c>
      <c r="J34" s="36" t="s">
        <v>36</v>
      </c>
      <c r="K34" s="32"/>
      <c r="L34" s="45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3"/>
      <c r="C35" s="32"/>
      <c r="D35" s="106" t="s">
        <v>37</v>
      </c>
      <c r="E35" s="38" t="s">
        <v>38</v>
      </c>
      <c r="F35" s="107">
        <f>ROUND((SUM(BE122:BE125)),  2)</f>
        <v>0</v>
      </c>
      <c r="G35" s="108"/>
      <c r="H35" s="108"/>
      <c r="I35" s="109">
        <v>0.2</v>
      </c>
      <c r="J35" s="107">
        <f>ROUND(((SUM(BE122:BE125))*I35),  2)</f>
        <v>0</v>
      </c>
      <c r="K35" s="32"/>
      <c r="L35" s="45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3"/>
      <c r="C36" s="32"/>
      <c r="D36" s="32"/>
      <c r="E36" s="38" t="s">
        <v>39</v>
      </c>
      <c r="F36" s="107">
        <f>ROUND((SUM(BF122:BF125)),  2)</f>
        <v>0</v>
      </c>
      <c r="G36" s="108"/>
      <c r="H36" s="108"/>
      <c r="I36" s="109">
        <v>0.2</v>
      </c>
      <c r="J36" s="107">
        <f>ROUND(((SUM(BF122:BF125))*I36),  2)</f>
        <v>0</v>
      </c>
      <c r="K36" s="32"/>
      <c r="L36" s="45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40</v>
      </c>
      <c r="F37" s="110">
        <f>ROUND((SUM(BG122:BG125)),  2)</f>
        <v>0</v>
      </c>
      <c r="G37" s="32"/>
      <c r="H37" s="32"/>
      <c r="I37" s="111">
        <v>0.2</v>
      </c>
      <c r="J37" s="110">
        <f>0</f>
        <v>0</v>
      </c>
      <c r="K37" s="32"/>
      <c r="L37" s="45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hidden="1" customHeight="1">
      <c r="A38" s="32"/>
      <c r="B38" s="33"/>
      <c r="C38" s="32"/>
      <c r="D38" s="32"/>
      <c r="E38" s="27" t="s">
        <v>41</v>
      </c>
      <c r="F38" s="110">
        <f>ROUND((SUM(BH122:BH125)),  2)</f>
        <v>0</v>
      </c>
      <c r="G38" s="32"/>
      <c r="H38" s="32"/>
      <c r="I38" s="111">
        <v>0.2</v>
      </c>
      <c r="J38" s="110">
        <f>0</f>
        <v>0</v>
      </c>
      <c r="K38" s="32"/>
      <c r="L38" s="45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38" t="s">
        <v>42</v>
      </c>
      <c r="F39" s="107">
        <f>ROUND((SUM(BI122:BI125)),  2)</f>
        <v>0</v>
      </c>
      <c r="G39" s="108"/>
      <c r="H39" s="108"/>
      <c r="I39" s="109">
        <v>0</v>
      </c>
      <c r="J39" s="107">
        <f>0</f>
        <v>0</v>
      </c>
      <c r="K39" s="32"/>
      <c r="L39" s="45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6.95" hidden="1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5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35" hidden="1" customHeight="1">
      <c r="A41" s="32"/>
      <c r="B41" s="33"/>
      <c r="C41" s="112"/>
      <c r="D41" s="113" t="s">
        <v>43</v>
      </c>
      <c r="E41" s="63"/>
      <c r="F41" s="63"/>
      <c r="G41" s="114" t="s">
        <v>44</v>
      </c>
      <c r="H41" s="115" t="s">
        <v>45</v>
      </c>
      <c r="I41" s="63"/>
      <c r="J41" s="116">
        <f>SUM(J32:J39)</f>
        <v>0</v>
      </c>
      <c r="K41" s="117"/>
      <c r="L41" s="45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45" hidden="1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5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45" hidden="1" customHeight="1">
      <c r="B43" s="20"/>
      <c r="L43" s="20"/>
    </row>
    <row r="44" spans="1:31" s="1" customFormat="1" ht="14.45" hidden="1" customHeight="1">
      <c r="B44" s="20"/>
      <c r="L44" s="20"/>
    </row>
    <row r="45" spans="1:31" s="1" customFormat="1" ht="14.45" hidden="1" customHeight="1">
      <c r="B45" s="20"/>
      <c r="L45" s="20"/>
    </row>
    <row r="46" spans="1:31" s="1" customFormat="1" ht="14.45" hidden="1" customHeight="1">
      <c r="B46" s="20"/>
      <c r="L46" s="20"/>
    </row>
    <row r="47" spans="1:31" s="1" customFormat="1" ht="14.45" hidden="1" customHeight="1">
      <c r="B47" s="20"/>
      <c r="L47" s="20"/>
    </row>
    <row r="48" spans="1:31" s="1" customFormat="1" ht="14.45" hidden="1" customHeight="1">
      <c r="B48" s="20"/>
      <c r="L48" s="20"/>
    </row>
    <row r="49" spans="1:31" s="1" customFormat="1" ht="14.45" hidden="1" customHeight="1">
      <c r="B49" s="20"/>
      <c r="L49" s="20"/>
    </row>
    <row r="50" spans="1:31" s="2" customFormat="1" ht="14.45" hidden="1" customHeight="1">
      <c r="B50" s="45"/>
      <c r="D50" s="46" t="s">
        <v>46</v>
      </c>
      <c r="E50" s="47"/>
      <c r="F50" s="47"/>
      <c r="G50" s="46" t="s">
        <v>47</v>
      </c>
      <c r="H50" s="47"/>
      <c r="I50" s="47"/>
      <c r="J50" s="47"/>
      <c r="K50" s="47"/>
      <c r="L50" s="45"/>
    </row>
    <row r="51" spans="1:31" ht="11.25" hidden="1">
      <c r="B51" s="20"/>
      <c r="L51" s="20"/>
    </row>
    <row r="52" spans="1:31" ht="11.25" hidden="1">
      <c r="B52" s="20"/>
      <c r="L52" s="20"/>
    </row>
    <row r="53" spans="1:31" ht="11.25" hidden="1">
      <c r="B53" s="20"/>
      <c r="L53" s="20"/>
    </row>
    <row r="54" spans="1:31" ht="11.25" hidden="1">
      <c r="B54" s="20"/>
      <c r="L54" s="20"/>
    </row>
    <row r="55" spans="1:31" ht="11.25" hidden="1">
      <c r="B55" s="20"/>
      <c r="L55" s="20"/>
    </row>
    <row r="56" spans="1:31" ht="11.25" hidden="1">
      <c r="B56" s="20"/>
      <c r="L56" s="20"/>
    </row>
    <row r="57" spans="1:31" ht="11.25" hidden="1">
      <c r="B57" s="20"/>
      <c r="L57" s="20"/>
    </row>
    <row r="58" spans="1:31" ht="11.25" hidden="1">
      <c r="B58" s="20"/>
      <c r="L58" s="20"/>
    </row>
    <row r="59" spans="1:31" ht="11.25" hidden="1">
      <c r="B59" s="20"/>
      <c r="L59" s="20"/>
    </row>
    <row r="60" spans="1:31" ht="11.25" hidden="1">
      <c r="B60" s="20"/>
      <c r="L60" s="20"/>
    </row>
    <row r="61" spans="1:31" s="2" customFormat="1" ht="12.75" hidden="1">
      <c r="A61" s="32"/>
      <c r="B61" s="33"/>
      <c r="C61" s="32"/>
      <c r="D61" s="48" t="s">
        <v>48</v>
      </c>
      <c r="E61" s="35"/>
      <c r="F61" s="118" t="s">
        <v>49</v>
      </c>
      <c r="G61" s="48" t="s">
        <v>48</v>
      </c>
      <c r="H61" s="35"/>
      <c r="I61" s="35"/>
      <c r="J61" s="119" t="s">
        <v>49</v>
      </c>
      <c r="K61" s="35"/>
      <c r="L61" s="45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 hidden="1">
      <c r="B62" s="20"/>
      <c r="L62" s="20"/>
    </row>
    <row r="63" spans="1:31" ht="11.25" hidden="1">
      <c r="B63" s="20"/>
      <c r="L63" s="20"/>
    </row>
    <row r="64" spans="1:31" ht="11.25" hidden="1">
      <c r="B64" s="20"/>
      <c r="L64" s="20"/>
    </row>
    <row r="65" spans="1:31" s="2" customFormat="1" ht="12.75" hidden="1">
      <c r="A65" s="32"/>
      <c r="B65" s="33"/>
      <c r="C65" s="32"/>
      <c r="D65" s="46" t="s">
        <v>50</v>
      </c>
      <c r="E65" s="49"/>
      <c r="F65" s="49"/>
      <c r="G65" s="46" t="s">
        <v>51</v>
      </c>
      <c r="H65" s="49"/>
      <c r="I65" s="49"/>
      <c r="J65" s="49"/>
      <c r="K65" s="49"/>
      <c r="L65" s="45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 hidden="1">
      <c r="B66" s="20"/>
      <c r="L66" s="20"/>
    </row>
    <row r="67" spans="1:31" ht="11.25" hidden="1">
      <c r="B67" s="20"/>
      <c r="L67" s="20"/>
    </row>
    <row r="68" spans="1:31" ht="11.25" hidden="1">
      <c r="B68" s="20"/>
      <c r="L68" s="20"/>
    </row>
    <row r="69" spans="1:31" ht="11.25" hidden="1">
      <c r="B69" s="20"/>
      <c r="L69" s="20"/>
    </row>
    <row r="70" spans="1:31" ht="11.25" hidden="1">
      <c r="B70" s="20"/>
      <c r="L70" s="20"/>
    </row>
    <row r="71" spans="1:31" ht="11.25" hidden="1">
      <c r="B71" s="20"/>
      <c r="L71" s="20"/>
    </row>
    <row r="72" spans="1:31" ht="11.25" hidden="1">
      <c r="B72" s="20"/>
      <c r="L72" s="20"/>
    </row>
    <row r="73" spans="1:31" ht="11.25" hidden="1">
      <c r="B73" s="20"/>
      <c r="L73" s="20"/>
    </row>
    <row r="74" spans="1:31" ht="11.25" hidden="1">
      <c r="B74" s="20"/>
      <c r="L74" s="20"/>
    </row>
    <row r="75" spans="1:31" ht="11.25" hidden="1">
      <c r="B75" s="20"/>
      <c r="L75" s="20"/>
    </row>
    <row r="76" spans="1:31" s="2" customFormat="1" ht="12.75" hidden="1">
      <c r="A76" s="32"/>
      <c r="B76" s="33"/>
      <c r="C76" s="32"/>
      <c r="D76" s="48" t="s">
        <v>48</v>
      </c>
      <c r="E76" s="35"/>
      <c r="F76" s="118" t="s">
        <v>49</v>
      </c>
      <c r="G76" s="48" t="s">
        <v>48</v>
      </c>
      <c r="H76" s="35"/>
      <c r="I76" s="35"/>
      <c r="J76" s="119" t="s">
        <v>49</v>
      </c>
      <c r="K76" s="35"/>
      <c r="L76" s="45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hidden="1" customHeight="1">
      <c r="A77" s="32"/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45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78" spans="1:31" ht="11.25" hidden="1"/>
    <row r="79" spans="1:31" ht="11.25" hidden="1"/>
    <row r="80" spans="1:31" ht="11.25" hidden="1"/>
    <row r="81" spans="1:31" s="2" customFormat="1" ht="6.95" hidden="1" customHeight="1">
      <c r="A81" s="32"/>
      <c r="B81" s="52"/>
      <c r="C81" s="53"/>
      <c r="D81" s="53"/>
      <c r="E81" s="53"/>
      <c r="F81" s="53"/>
      <c r="G81" s="53"/>
      <c r="H81" s="53"/>
      <c r="I81" s="53"/>
      <c r="J81" s="53"/>
      <c r="K81" s="53"/>
      <c r="L81" s="45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5" hidden="1" customHeight="1">
      <c r="A82" s="32"/>
      <c r="B82" s="33"/>
      <c r="C82" s="21" t="s">
        <v>159</v>
      </c>
      <c r="D82" s="32"/>
      <c r="E82" s="32"/>
      <c r="F82" s="32"/>
      <c r="G82" s="32"/>
      <c r="H82" s="32"/>
      <c r="I82" s="32"/>
      <c r="J82" s="32"/>
      <c r="K82" s="32"/>
      <c r="L82" s="45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5" hidden="1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5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hidden="1" customHeight="1">
      <c r="A84" s="32"/>
      <c r="B84" s="33"/>
      <c r="C84" s="27" t="s">
        <v>15</v>
      </c>
      <c r="D84" s="32"/>
      <c r="E84" s="32"/>
      <c r="F84" s="32"/>
      <c r="G84" s="32"/>
      <c r="H84" s="32"/>
      <c r="I84" s="32"/>
      <c r="J84" s="32"/>
      <c r="K84" s="32"/>
      <c r="L84" s="45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hidden="1" customHeight="1">
      <c r="A85" s="32"/>
      <c r="B85" s="33"/>
      <c r="C85" s="32"/>
      <c r="D85" s="32"/>
      <c r="E85" s="266" t="str">
        <f>E7</f>
        <v>Prístavba materskej škôlky v meste Podolínec</v>
      </c>
      <c r="F85" s="267"/>
      <c r="G85" s="267"/>
      <c r="H85" s="267"/>
      <c r="I85" s="32"/>
      <c r="J85" s="32"/>
      <c r="K85" s="32"/>
      <c r="L85" s="45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hidden="1" customHeight="1">
      <c r="B86" s="20"/>
      <c r="C86" s="27" t="s">
        <v>155</v>
      </c>
      <c r="L86" s="20"/>
    </row>
    <row r="87" spans="1:31" s="2" customFormat="1" ht="16.5" hidden="1" customHeight="1">
      <c r="A87" s="32"/>
      <c r="B87" s="33"/>
      <c r="C87" s="32"/>
      <c r="D87" s="32"/>
      <c r="E87" s="266" t="s">
        <v>790</v>
      </c>
      <c r="F87" s="268"/>
      <c r="G87" s="268"/>
      <c r="H87" s="268"/>
      <c r="I87" s="32"/>
      <c r="J87" s="32"/>
      <c r="K87" s="32"/>
      <c r="L87" s="45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hidden="1" customHeight="1">
      <c r="A88" s="32"/>
      <c r="B88" s="33"/>
      <c r="C88" s="27" t="s">
        <v>157</v>
      </c>
      <c r="D88" s="32"/>
      <c r="E88" s="32"/>
      <c r="F88" s="32"/>
      <c r="G88" s="32"/>
      <c r="H88" s="32"/>
      <c r="I88" s="32"/>
      <c r="J88" s="32"/>
      <c r="K88" s="32"/>
      <c r="L88" s="45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hidden="1" customHeight="1">
      <c r="A89" s="32"/>
      <c r="B89" s="33"/>
      <c r="C89" s="32"/>
      <c r="D89" s="32"/>
      <c r="E89" s="227" t="str">
        <f>E11</f>
        <v>5 - ELI - Elektroinštalácie a bleskozvod</v>
      </c>
      <c r="F89" s="268"/>
      <c r="G89" s="268"/>
      <c r="H89" s="268"/>
      <c r="I89" s="32"/>
      <c r="J89" s="32"/>
      <c r="K89" s="32"/>
      <c r="L89" s="45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6.95" hidden="1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5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hidden="1" customHeight="1">
      <c r="A91" s="32"/>
      <c r="B91" s="33"/>
      <c r="C91" s="27" t="s">
        <v>19</v>
      </c>
      <c r="D91" s="32"/>
      <c r="E91" s="32"/>
      <c r="F91" s="25" t="str">
        <f>F14</f>
        <v>Podolínec</v>
      </c>
      <c r="G91" s="32"/>
      <c r="H91" s="32"/>
      <c r="I91" s="27" t="s">
        <v>21</v>
      </c>
      <c r="J91" s="58" t="str">
        <f>IF(J14="","",J14)</f>
        <v>05_2022</v>
      </c>
      <c r="K91" s="32"/>
      <c r="L91" s="45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5" hidden="1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5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5.2" hidden="1" customHeight="1">
      <c r="A93" s="32"/>
      <c r="B93" s="33"/>
      <c r="C93" s="27" t="s">
        <v>22</v>
      </c>
      <c r="D93" s="32"/>
      <c r="E93" s="32"/>
      <c r="F93" s="25" t="str">
        <f>E17</f>
        <v>Mesto Podolínec</v>
      </c>
      <c r="G93" s="32"/>
      <c r="H93" s="32"/>
      <c r="I93" s="27" t="s">
        <v>27</v>
      </c>
      <c r="J93" s="30" t="str">
        <f>E23</f>
        <v>AIP projekt s.r.o.</v>
      </c>
      <c r="K93" s="32"/>
      <c r="L93" s="45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15.2" hidden="1" customHeight="1">
      <c r="A94" s="32"/>
      <c r="B94" s="33"/>
      <c r="C94" s="27" t="s">
        <v>26</v>
      </c>
      <c r="D94" s="32"/>
      <c r="E94" s="32"/>
      <c r="F94" s="25">
        <f>IF(E20="","",E20)</f>
        <v>0</v>
      </c>
      <c r="G94" s="32"/>
      <c r="H94" s="32"/>
      <c r="I94" s="27" t="s">
        <v>30</v>
      </c>
      <c r="J94" s="30" t="str">
        <f>E26</f>
        <v xml:space="preserve"> </v>
      </c>
      <c r="K94" s="32"/>
      <c r="L94" s="45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35" hidden="1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5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hidden="1" customHeight="1">
      <c r="A96" s="32"/>
      <c r="B96" s="33"/>
      <c r="C96" s="120" t="s">
        <v>160</v>
      </c>
      <c r="D96" s="112"/>
      <c r="E96" s="112"/>
      <c r="F96" s="112"/>
      <c r="G96" s="112"/>
      <c r="H96" s="112"/>
      <c r="I96" s="112"/>
      <c r="J96" s="121" t="s">
        <v>161</v>
      </c>
      <c r="K96" s="112"/>
      <c r="L96" s="45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hidden="1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5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hidden="1" customHeight="1">
      <c r="A98" s="32"/>
      <c r="B98" s="33"/>
      <c r="C98" s="122" t="s">
        <v>162</v>
      </c>
      <c r="D98" s="32"/>
      <c r="E98" s="32"/>
      <c r="F98" s="32"/>
      <c r="G98" s="32"/>
      <c r="H98" s="32"/>
      <c r="I98" s="32"/>
      <c r="J98" s="74">
        <f>J122</f>
        <v>0</v>
      </c>
      <c r="K98" s="32"/>
      <c r="L98" s="45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163</v>
      </c>
    </row>
    <row r="99" spans="1:47" s="9" customFormat="1" ht="24.95" hidden="1" customHeight="1">
      <c r="B99" s="123"/>
      <c r="D99" s="124" t="s">
        <v>172</v>
      </c>
      <c r="E99" s="125"/>
      <c r="F99" s="125"/>
      <c r="G99" s="125"/>
      <c r="H99" s="125"/>
      <c r="I99" s="125"/>
      <c r="J99" s="126">
        <f>J123</f>
        <v>0</v>
      </c>
      <c r="L99" s="123"/>
    </row>
    <row r="100" spans="1:47" s="10" customFormat="1" ht="19.899999999999999" hidden="1" customHeight="1">
      <c r="B100" s="127"/>
      <c r="D100" s="128" t="s">
        <v>2845</v>
      </c>
      <c r="E100" s="129"/>
      <c r="F100" s="129"/>
      <c r="G100" s="129"/>
      <c r="H100" s="129"/>
      <c r="I100" s="129"/>
      <c r="J100" s="130">
        <f>J124</f>
        <v>0</v>
      </c>
      <c r="L100" s="127"/>
    </row>
    <row r="101" spans="1:47" s="2" customFormat="1" ht="21.75" hidden="1" customHeight="1">
      <c r="A101" s="32"/>
      <c r="B101" s="33"/>
      <c r="C101" s="32"/>
      <c r="D101" s="32"/>
      <c r="E101" s="32"/>
      <c r="F101" s="32"/>
      <c r="G101" s="32"/>
      <c r="H101" s="32"/>
      <c r="I101" s="32"/>
      <c r="J101" s="32"/>
      <c r="K101" s="32"/>
      <c r="L101" s="45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</row>
    <row r="102" spans="1:47" s="2" customFormat="1" ht="6.95" hidden="1" customHeight="1">
      <c r="A102" s="32"/>
      <c r="B102" s="50"/>
      <c r="C102" s="51"/>
      <c r="D102" s="51"/>
      <c r="E102" s="51"/>
      <c r="F102" s="51"/>
      <c r="G102" s="51"/>
      <c r="H102" s="51"/>
      <c r="I102" s="51"/>
      <c r="J102" s="51"/>
      <c r="K102" s="51"/>
      <c r="L102" s="45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</row>
    <row r="103" spans="1:47" ht="11.25" hidden="1"/>
    <row r="104" spans="1:47" ht="11.25" hidden="1"/>
    <row r="105" spans="1:47" ht="11.25" hidden="1"/>
    <row r="106" spans="1:47" s="2" customFormat="1" ht="6.95" customHeight="1">
      <c r="A106" s="32"/>
      <c r="B106" s="52"/>
      <c r="C106" s="53"/>
      <c r="D106" s="53"/>
      <c r="E106" s="53"/>
      <c r="F106" s="53"/>
      <c r="G106" s="53"/>
      <c r="H106" s="53"/>
      <c r="I106" s="53"/>
      <c r="J106" s="53"/>
      <c r="K106" s="53"/>
      <c r="L106" s="45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07" spans="1:47" s="2" customFormat="1" ht="24.95" customHeight="1">
      <c r="A107" s="32"/>
      <c r="B107" s="33"/>
      <c r="C107" s="21" t="s">
        <v>175</v>
      </c>
      <c r="D107" s="32"/>
      <c r="E107" s="32"/>
      <c r="F107" s="32"/>
      <c r="G107" s="32"/>
      <c r="H107" s="32"/>
      <c r="I107" s="32"/>
      <c r="J107" s="32"/>
      <c r="K107" s="32"/>
      <c r="L107" s="45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47" s="2" customFormat="1" ht="6.95" customHeight="1">
      <c r="A108" s="32"/>
      <c r="B108" s="33"/>
      <c r="C108" s="32"/>
      <c r="D108" s="32"/>
      <c r="E108" s="32"/>
      <c r="F108" s="32"/>
      <c r="G108" s="32"/>
      <c r="H108" s="32"/>
      <c r="I108" s="32"/>
      <c r="J108" s="32"/>
      <c r="K108" s="32"/>
      <c r="L108" s="45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47" s="2" customFormat="1" ht="12" customHeight="1">
      <c r="A109" s="32"/>
      <c r="B109" s="33"/>
      <c r="C109" s="27" t="s">
        <v>15</v>
      </c>
      <c r="D109" s="32"/>
      <c r="E109" s="32"/>
      <c r="F109" s="32"/>
      <c r="G109" s="32"/>
      <c r="H109" s="32"/>
      <c r="I109" s="32"/>
      <c r="J109" s="32"/>
      <c r="K109" s="32"/>
      <c r="L109" s="45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47" s="2" customFormat="1" ht="16.5" customHeight="1">
      <c r="A110" s="32"/>
      <c r="B110" s="33"/>
      <c r="C110" s="32"/>
      <c r="D110" s="32"/>
      <c r="E110" s="266" t="str">
        <f>E7</f>
        <v>Prístavba materskej škôlky v meste Podolínec</v>
      </c>
      <c r="F110" s="267"/>
      <c r="G110" s="267"/>
      <c r="H110" s="267"/>
      <c r="I110" s="32"/>
      <c r="J110" s="32"/>
      <c r="K110" s="32"/>
      <c r="L110" s="45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47" s="1" customFormat="1" ht="12" customHeight="1">
      <c r="B111" s="20"/>
      <c r="C111" s="27" t="s">
        <v>155</v>
      </c>
      <c r="L111" s="20"/>
    </row>
    <row r="112" spans="1:47" s="2" customFormat="1" ht="16.5" customHeight="1">
      <c r="A112" s="32"/>
      <c r="B112" s="33"/>
      <c r="C112" s="32"/>
      <c r="D112" s="32"/>
      <c r="E112" s="266" t="s">
        <v>790</v>
      </c>
      <c r="F112" s="268"/>
      <c r="G112" s="268"/>
      <c r="H112" s="268"/>
      <c r="I112" s="32"/>
      <c r="J112" s="32"/>
      <c r="K112" s="32"/>
      <c r="L112" s="45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2" customHeight="1">
      <c r="A113" s="32"/>
      <c r="B113" s="33"/>
      <c r="C113" s="27" t="s">
        <v>157</v>
      </c>
      <c r="D113" s="32"/>
      <c r="E113" s="32"/>
      <c r="F113" s="32"/>
      <c r="G113" s="32"/>
      <c r="H113" s="32"/>
      <c r="I113" s="32"/>
      <c r="J113" s="32"/>
      <c r="K113" s="32"/>
      <c r="L113" s="45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6.5" customHeight="1">
      <c r="A114" s="32"/>
      <c r="B114" s="33"/>
      <c r="C114" s="32"/>
      <c r="D114" s="32"/>
      <c r="E114" s="227" t="str">
        <f>E11</f>
        <v>5 - ELI - Elektroinštalácie a bleskozvod</v>
      </c>
      <c r="F114" s="268"/>
      <c r="G114" s="268"/>
      <c r="H114" s="268"/>
      <c r="I114" s="32"/>
      <c r="J114" s="32"/>
      <c r="K114" s="32"/>
      <c r="L114" s="45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6.95" customHeight="1">
      <c r="A115" s="32"/>
      <c r="B115" s="33"/>
      <c r="C115" s="32"/>
      <c r="D115" s="32"/>
      <c r="E115" s="32"/>
      <c r="F115" s="32"/>
      <c r="G115" s="32"/>
      <c r="H115" s="32"/>
      <c r="I115" s="32"/>
      <c r="J115" s="32"/>
      <c r="K115" s="32"/>
      <c r="L115" s="45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2" customHeight="1">
      <c r="A116" s="32"/>
      <c r="B116" s="33"/>
      <c r="C116" s="27" t="s">
        <v>19</v>
      </c>
      <c r="D116" s="32"/>
      <c r="E116" s="32"/>
      <c r="F116" s="25" t="str">
        <f>F14</f>
        <v>Podolínec</v>
      </c>
      <c r="G116" s="32"/>
      <c r="H116" s="32"/>
      <c r="I116" s="27" t="s">
        <v>21</v>
      </c>
      <c r="J116" s="58" t="str">
        <f>IF(J14="","",J14)</f>
        <v>05_2022</v>
      </c>
      <c r="K116" s="32"/>
      <c r="L116" s="45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6.95" customHeight="1">
      <c r="A117" s="32"/>
      <c r="B117" s="33"/>
      <c r="C117" s="32"/>
      <c r="D117" s="32"/>
      <c r="E117" s="32"/>
      <c r="F117" s="32"/>
      <c r="G117" s="32"/>
      <c r="H117" s="32"/>
      <c r="I117" s="32"/>
      <c r="J117" s="32"/>
      <c r="K117" s="32"/>
      <c r="L117" s="45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15.2" customHeight="1">
      <c r="A118" s="32"/>
      <c r="B118" s="33"/>
      <c r="C118" s="27" t="s">
        <v>22</v>
      </c>
      <c r="D118" s="32"/>
      <c r="E118" s="32"/>
      <c r="F118" s="25" t="str">
        <f>E17</f>
        <v>Mesto Podolínec</v>
      </c>
      <c r="G118" s="32"/>
      <c r="H118" s="32"/>
      <c r="I118" s="27" t="s">
        <v>27</v>
      </c>
      <c r="J118" s="30" t="str">
        <f>E23</f>
        <v>AIP projekt s.r.o.</v>
      </c>
      <c r="K118" s="32"/>
      <c r="L118" s="45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15.2" customHeight="1">
      <c r="A119" s="32"/>
      <c r="B119" s="33"/>
      <c r="C119" s="27" t="s">
        <v>26</v>
      </c>
      <c r="D119" s="32"/>
      <c r="E119" s="32"/>
      <c r="F119" s="25"/>
      <c r="G119" s="32"/>
      <c r="H119" s="32"/>
      <c r="I119" s="27" t="s">
        <v>30</v>
      </c>
      <c r="J119" s="30" t="str">
        <f>E26</f>
        <v xml:space="preserve"> </v>
      </c>
      <c r="K119" s="32"/>
      <c r="L119" s="45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10.35" customHeight="1">
      <c r="A120" s="32"/>
      <c r="B120" s="33"/>
      <c r="C120" s="32"/>
      <c r="D120" s="32"/>
      <c r="E120" s="32"/>
      <c r="F120" s="32"/>
      <c r="G120" s="32"/>
      <c r="H120" s="32"/>
      <c r="I120" s="32"/>
      <c r="J120" s="32"/>
      <c r="K120" s="32"/>
      <c r="L120" s="45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11" customFormat="1" ht="29.25" customHeight="1">
      <c r="A121" s="131"/>
      <c r="B121" s="132"/>
      <c r="C121" s="133" t="s">
        <v>176</v>
      </c>
      <c r="D121" s="134" t="s">
        <v>58</v>
      </c>
      <c r="E121" s="134" t="s">
        <v>54</v>
      </c>
      <c r="F121" s="134" t="s">
        <v>55</v>
      </c>
      <c r="G121" s="134" t="s">
        <v>177</v>
      </c>
      <c r="H121" s="134" t="s">
        <v>178</v>
      </c>
      <c r="I121" s="134" t="s">
        <v>179</v>
      </c>
      <c r="J121" s="135" t="s">
        <v>161</v>
      </c>
      <c r="K121" s="136" t="s">
        <v>180</v>
      </c>
      <c r="L121" s="137"/>
      <c r="M121" s="65" t="s">
        <v>1</v>
      </c>
      <c r="N121" s="66" t="s">
        <v>37</v>
      </c>
      <c r="O121" s="66" t="s">
        <v>181</v>
      </c>
      <c r="P121" s="66" t="s">
        <v>182</v>
      </c>
      <c r="Q121" s="66" t="s">
        <v>183</v>
      </c>
      <c r="R121" s="66" t="s">
        <v>184</v>
      </c>
      <c r="S121" s="66" t="s">
        <v>185</v>
      </c>
      <c r="T121" s="67" t="s">
        <v>186</v>
      </c>
      <c r="U121" s="131"/>
      <c r="V121" s="131"/>
      <c r="W121" s="131"/>
      <c r="X121" s="131"/>
      <c r="Y121" s="131"/>
      <c r="Z121" s="131"/>
      <c r="AA121" s="131"/>
      <c r="AB121" s="131"/>
      <c r="AC121" s="131"/>
      <c r="AD121" s="131"/>
      <c r="AE121" s="131"/>
    </row>
    <row r="122" spans="1:65" s="2" customFormat="1" ht="22.9" customHeight="1">
      <c r="A122" s="32"/>
      <c r="B122" s="33"/>
      <c r="C122" s="72" t="s">
        <v>162</v>
      </c>
      <c r="D122" s="32"/>
      <c r="E122" s="32"/>
      <c r="F122" s="32"/>
      <c r="G122" s="32"/>
      <c r="H122" s="32"/>
      <c r="I122" s="32"/>
      <c r="J122" s="138">
        <f>BK122</f>
        <v>0</v>
      </c>
      <c r="K122" s="32"/>
      <c r="L122" s="33"/>
      <c r="M122" s="68"/>
      <c r="N122" s="59"/>
      <c r="O122" s="69"/>
      <c r="P122" s="139">
        <f>P123</f>
        <v>0</v>
      </c>
      <c r="Q122" s="69"/>
      <c r="R122" s="139">
        <f>R123</f>
        <v>0</v>
      </c>
      <c r="S122" s="69"/>
      <c r="T122" s="140">
        <f>T123</f>
        <v>0</v>
      </c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T122" s="17" t="s">
        <v>72</v>
      </c>
      <c r="AU122" s="17" t="s">
        <v>163</v>
      </c>
      <c r="BK122" s="141">
        <f>BK123</f>
        <v>0</v>
      </c>
    </row>
    <row r="123" spans="1:65" s="12" customFormat="1" ht="25.9" customHeight="1">
      <c r="B123" s="142"/>
      <c r="D123" s="143" t="s">
        <v>72</v>
      </c>
      <c r="E123" s="144" t="s">
        <v>226</v>
      </c>
      <c r="F123" s="144" t="s">
        <v>433</v>
      </c>
      <c r="I123" s="145"/>
      <c r="J123" s="146">
        <f>BK123</f>
        <v>0</v>
      </c>
      <c r="L123" s="142"/>
      <c r="M123" s="147"/>
      <c r="N123" s="148"/>
      <c r="O123" s="148"/>
      <c r="P123" s="149">
        <f>P124</f>
        <v>0</v>
      </c>
      <c r="Q123" s="148"/>
      <c r="R123" s="149">
        <f>R124</f>
        <v>0</v>
      </c>
      <c r="S123" s="148"/>
      <c r="T123" s="150">
        <f>T124</f>
        <v>0</v>
      </c>
      <c r="AR123" s="143" t="s">
        <v>103</v>
      </c>
      <c r="AT123" s="151" t="s">
        <v>72</v>
      </c>
      <c r="AU123" s="151" t="s">
        <v>73</v>
      </c>
      <c r="AY123" s="143" t="s">
        <v>189</v>
      </c>
      <c r="BK123" s="152">
        <f>BK124</f>
        <v>0</v>
      </c>
    </row>
    <row r="124" spans="1:65" s="12" customFormat="1" ht="22.9" customHeight="1">
      <c r="B124" s="142"/>
      <c r="D124" s="143" t="s">
        <v>72</v>
      </c>
      <c r="E124" s="153" t="s">
        <v>2846</v>
      </c>
      <c r="F124" s="153" t="s">
        <v>2847</v>
      </c>
      <c r="I124" s="145"/>
      <c r="J124" s="154">
        <f>BK124</f>
        <v>0</v>
      </c>
      <c r="L124" s="142"/>
      <c r="M124" s="147"/>
      <c r="N124" s="148"/>
      <c r="O124" s="148"/>
      <c r="P124" s="149">
        <f>P125</f>
        <v>0</v>
      </c>
      <c r="Q124" s="148"/>
      <c r="R124" s="149">
        <f>R125</f>
        <v>0</v>
      </c>
      <c r="S124" s="148"/>
      <c r="T124" s="150">
        <f>T125</f>
        <v>0</v>
      </c>
      <c r="AR124" s="143" t="s">
        <v>103</v>
      </c>
      <c r="AT124" s="151" t="s">
        <v>72</v>
      </c>
      <c r="AU124" s="151" t="s">
        <v>80</v>
      </c>
      <c r="AY124" s="143" t="s">
        <v>189</v>
      </c>
      <c r="BK124" s="152">
        <f>BK125</f>
        <v>0</v>
      </c>
    </row>
    <row r="125" spans="1:65" s="2" customFormat="1" ht="24.2" customHeight="1">
      <c r="A125" s="32"/>
      <c r="B125" s="155"/>
      <c r="C125" s="156" t="s">
        <v>80</v>
      </c>
      <c r="D125" s="156" t="s">
        <v>191</v>
      </c>
      <c r="E125" s="157" t="s">
        <v>2848</v>
      </c>
      <c r="F125" s="158" t="s">
        <v>2849</v>
      </c>
      <c r="G125" s="159" t="s">
        <v>668</v>
      </c>
      <c r="H125" s="160">
        <v>1</v>
      </c>
      <c r="I125" s="161"/>
      <c r="J125" s="162">
        <f>ROUND(I125*H125,2)</f>
        <v>0</v>
      </c>
      <c r="K125" s="163"/>
      <c r="L125" s="33"/>
      <c r="M125" s="181" t="s">
        <v>1</v>
      </c>
      <c r="N125" s="182" t="s">
        <v>39</v>
      </c>
      <c r="O125" s="183"/>
      <c r="P125" s="184">
        <f>O125*H125</f>
        <v>0</v>
      </c>
      <c r="Q125" s="184">
        <v>0</v>
      </c>
      <c r="R125" s="184">
        <f>Q125*H125</f>
        <v>0</v>
      </c>
      <c r="S125" s="184">
        <v>0</v>
      </c>
      <c r="T125" s="185">
        <f>S125*H125</f>
        <v>0</v>
      </c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R125" s="168" t="s">
        <v>303</v>
      </c>
      <c r="AT125" s="168" t="s">
        <v>191</v>
      </c>
      <c r="AU125" s="168" t="s">
        <v>86</v>
      </c>
      <c r="AY125" s="17" t="s">
        <v>189</v>
      </c>
      <c r="BE125" s="169">
        <f>IF(N125="základná",J125,0)</f>
        <v>0</v>
      </c>
      <c r="BF125" s="169">
        <f>IF(N125="znížená",J125,0)</f>
        <v>0</v>
      </c>
      <c r="BG125" s="169">
        <f>IF(N125="zákl. prenesená",J125,0)</f>
        <v>0</v>
      </c>
      <c r="BH125" s="169">
        <f>IF(N125="zníž. prenesená",J125,0)</f>
        <v>0</v>
      </c>
      <c r="BI125" s="169">
        <f>IF(N125="nulová",J125,0)</f>
        <v>0</v>
      </c>
      <c r="BJ125" s="17" t="s">
        <v>86</v>
      </c>
      <c r="BK125" s="169">
        <f>ROUND(I125*H125,2)</f>
        <v>0</v>
      </c>
      <c r="BL125" s="17" t="s">
        <v>303</v>
      </c>
      <c r="BM125" s="168" t="s">
        <v>2850</v>
      </c>
    </row>
    <row r="126" spans="1:65" s="2" customFormat="1" ht="6.95" customHeight="1">
      <c r="A126" s="32"/>
      <c r="B126" s="50"/>
      <c r="C126" s="51"/>
      <c r="D126" s="51"/>
      <c r="E126" s="51"/>
      <c r="F126" s="51"/>
      <c r="G126" s="51"/>
      <c r="H126" s="51"/>
      <c r="I126" s="51"/>
      <c r="J126" s="51"/>
      <c r="K126" s="51"/>
      <c r="L126" s="33"/>
      <c r="M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</row>
  </sheetData>
  <autoFilter ref="C121:K125" xr:uid="{00000000-0009-0000-0000-000010000000}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A3A9C-B52D-4EEC-ACA8-A36EFEDC4F66}">
  <sheetPr>
    <pageSetUpPr autoPageBreaks="0"/>
  </sheetPr>
  <dimension ref="B2:M54"/>
  <sheetViews>
    <sheetView topLeftCell="A19" zoomScale="130" zoomScaleNormal="130" zoomScaleSheetLayoutView="100" workbookViewId="0">
      <selection activeCell="J50" sqref="J50"/>
    </sheetView>
  </sheetViews>
  <sheetFormatPr defaultRowHeight="12.75"/>
  <cols>
    <col min="1" max="1" width="9.33203125" style="278"/>
    <col min="2" max="2" width="57" style="286" customWidth="1"/>
    <col min="3" max="3" width="7.83203125" style="275" customWidth="1"/>
    <col min="4" max="4" width="10.1640625" style="276" customWidth="1"/>
    <col min="5" max="5" width="14" style="277" customWidth="1"/>
    <col min="6" max="6" width="17.33203125" style="275" customWidth="1"/>
    <col min="7" max="7" width="12.33203125" style="275" customWidth="1"/>
    <col min="8" max="8" width="18.6640625" style="275" customWidth="1"/>
    <col min="9" max="9" width="20" style="275" customWidth="1"/>
    <col min="10" max="10" width="11.83203125" style="278" bestFit="1" customWidth="1"/>
    <col min="11" max="11" width="9.33203125" style="278"/>
    <col min="12" max="12" width="10.6640625" style="278" customWidth="1"/>
    <col min="13" max="13" width="14.5" style="278" hidden="1" customWidth="1"/>
    <col min="14" max="257" width="9.33203125" style="278"/>
    <col min="258" max="258" width="57" style="278" customWidth="1"/>
    <col min="259" max="259" width="7.83203125" style="278" customWidth="1"/>
    <col min="260" max="260" width="10.1640625" style="278" customWidth="1"/>
    <col min="261" max="261" width="14" style="278" customWidth="1"/>
    <col min="262" max="262" width="17.33203125" style="278" customWidth="1"/>
    <col min="263" max="263" width="12.33203125" style="278" customWidth="1"/>
    <col min="264" max="264" width="18.6640625" style="278" customWidth="1"/>
    <col min="265" max="265" width="20" style="278" customWidth="1"/>
    <col min="266" max="266" width="11.83203125" style="278" bestFit="1" customWidth="1"/>
    <col min="267" max="268" width="9.33203125" style="278"/>
    <col min="269" max="269" width="0.5" style="278" customWidth="1"/>
    <col min="270" max="513" width="9.33203125" style="278"/>
    <col min="514" max="514" width="57" style="278" customWidth="1"/>
    <col min="515" max="515" width="7.83203125" style="278" customWidth="1"/>
    <col min="516" max="516" width="10.1640625" style="278" customWidth="1"/>
    <col min="517" max="517" width="14" style="278" customWidth="1"/>
    <col min="518" max="518" width="17.33203125" style="278" customWidth="1"/>
    <col min="519" max="519" width="12.33203125" style="278" customWidth="1"/>
    <col min="520" max="520" width="18.6640625" style="278" customWidth="1"/>
    <col min="521" max="521" width="20" style="278" customWidth="1"/>
    <col min="522" max="522" width="11.83203125" style="278" bestFit="1" customWidth="1"/>
    <col min="523" max="524" width="9.33203125" style="278"/>
    <col min="525" max="525" width="0.5" style="278" customWidth="1"/>
    <col min="526" max="769" width="9.33203125" style="278"/>
    <col min="770" max="770" width="57" style="278" customWidth="1"/>
    <col min="771" max="771" width="7.83203125" style="278" customWidth="1"/>
    <col min="772" max="772" width="10.1640625" style="278" customWidth="1"/>
    <col min="773" max="773" width="14" style="278" customWidth="1"/>
    <col min="774" max="774" width="17.33203125" style="278" customWidth="1"/>
    <col min="775" max="775" width="12.33203125" style="278" customWidth="1"/>
    <col min="776" max="776" width="18.6640625" style="278" customWidth="1"/>
    <col min="777" max="777" width="20" style="278" customWidth="1"/>
    <col min="778" max="778" width="11.83203125" style="278" bestFit="1" customWidth="1"/>
    <col min="779" max="780" width="9.33203125" style="278"/>
    <col min="781" max="781" width="0.5" style="278" customWidth="1"/>
    <col min="782" max="1025" width="9.33203125" style="278"/>
    <col min="1026" max="1026" width="57" style="278" customWidth="1"/>
    <col min="1027" max="1027" width="7.83203125" style="278" customWidth="1"/>
    <col min="1028" max="1028" width="10.1640625" style="278" customWidth="1"/>
    <col min="1029" max="1029" width="14" style="278" customWidth="1"/>
    <col min="1030" max="1030" width="17.33203125" style="278" customWidth="1"/>
    <col min="1031" max="1031" width="12.33203125" style="278" customWidth="1"/>
    <col min="1032" max="1032" width="18.6640625" style="278" customWidth="1"/>
    <col min="1033" max="1033" width="20" style="278" customWidth="1"/>
    <col min="1034" max="1034" width="11.83203125" style="278" bestFit="1" customWidth="1"/>
    <col min="1035" max="1036" width="9.33203125" style="278"/>
    <col min="1037" max="1037" width="0.5" style="278" customWidth="1"/>
    <col min="1038" max="1281" width="9.33203125" style="278"/>
    <col min="1282" max="1282" width="57" style="278" customWidth="1"/>
    <col min="1283" max="1283" width="7.83203125" style="278" customWidth="1"/>
    <col min="1284" max="1284" width="10.1640625" style="278" customWidth="1"/>
    <col min="1285" max="1285" width="14" style="278" customWidth="1"/>
    <col min="1286" max="1286" width="17.33203125" style="278" customWidth="1"/>
    <col min="1287" max="1287" width="12.33203125" style="278" customWidth="1"/>
    <col min="1288" max="1288" width="18.6640625" style="278" customWidth="1"/>
    <col min="1289" max="1289" width="20" style="278" customWidth="1"/>
    <col min="1290" max="1290" width="11.83203125" style="278" bestFit="1" customWidth="1"/>
    <col min="1291" max="1292" width="9.33203125" style="278"/>
    <col min="1293" max="1293" width="0.5" style="278" customWidth="1"/>
    <col min="1294" max="1537" width="9.33203125" style="278"/>
    <col min="1538" max="1538" width="57" style="278" customWidth="1"/>
    <col min="1539" max="1539" width="7.83203125" style="278" customWidth="1"/>
    <col min="1540" max="1540" width="10.1640625" style="278" customWidth="1"/>
    <col min="1541" max="1541" width="14" style="278" customWidth="1"/>
    <col min="1542" max="1542" width="17.33203125" style="278" customWidth="1"/>
    <col min="1543" max="1543" width="12.33203125" style="278" customWidth="1"/>
    <col min="1544" max="1544" width="18.6640625" style="278" customWidth="1"/>
    <col min="1545" max="1545" width="20" style="278" customWidth="1"/>
    <col min="1546" max="1546" width="11.83203125" style="278" bestFit="1" customWidth="1"/>
    <col min="1547" max="1548" width="9.33203125" style="278"/>
    <col min="1549" max="1549" width="0.5" style="278" customWidth="1"/>
    <col min="1550" max="1793" width="9.33203125" style="278"/>
    <col min="1794" max="1794" width="57" style="278" customWidth="1"/>
    <col min="1795" max="1795" width="7.83203125" style="278" customWidth="1"/>
    <col min="1796" max="1796" width="10.1640625" style="278" customWidth="1"/>
    <col min="1797" max="1797" width="14" style="278" customWidth="1"/>
    <col min="1798" max="1798" width="17.33203125" style="278" customWidth="1"/>
    <col min="1799" max="1799" width="12.33203125" style="278" customWidth="1"/>
    <col min="1800" max="1800" width="18.6640625" style="278" customWidth="1"/>
    <col min="1801" max="1801" width="20" style="278" customWidth="1"/>
    <col min="1802" max="1802" width="11.83203125" style="278" bestFit="1" customWidth="1"/>
    <col min="1803" max="1804" width="9.33203125" style="278"/>
    <col min="1805" max="1805" width="0.5" style="278" customWidth="1"/>
    <col min="1806" max="2049" width="9.33203125" style="278"/>
    <col min="2050" max="2050" width="57" style="278" customWidth="1"/>
    <col min="2051" max="2051" width="7.83203125" style="278" customWidth="1"/>
    <col min="2052" max="2052" width="10.1640625" style="278" customWidth="1"/>
    <col min="2053" max="2053" width="14" style="278" customWidth="1"/>
    <col min="2054" max="2054" width="17.33203125" style="278" customWidth="1"/>
    <col min="2055" max="2055" width="12.33203125" style="278" customWidth="1"/>
    <col min="2056" max="2056" width="18.6640625" style="278" customWidth="1"/>
    <col min="2057" max="2057" width="20" style="278" customWidth="1"/>
    <col min="2058" max="2058" width="11.83203125" style="278" bestFit="1" customWidth="1"/>
    <col min="2059" max="2060" width="9.33203125" style="278"/>
    <col min="2061" max="2061" width="0.5" style="278" customWidth="1"/>
    <col min="2062" max="2305" width="9.33203125" style="278"/>
    <col min="2306" max="2306" width="57" style="278" customWidth="1"/>
    <col min="2307" max="2307" width="7.83203125" style="278" customWidth="1"/>
    <col min="2308" max="2308" width="10.1640625" style="278" customWidth="1"/>
    <col min="2309" max="2309" width="14" style="278" customWidth="1"/>
    <col min="2310" max="2310" width="17.33203125" style="278" customWidth="1"/>
    <col min="2311" max="2311" width="12.33203125" style="278" customWidth="1"/>
    <col min="2312" max="2312" width="18.6640625" style="278" customWidth="1"/>
    <col min="2313" max="2313" width="20" style="278" customWidth="1"/>
    <col min="2314" max="2314" width="11.83203125" style="278" bestFit="1" customWidth="1"/>
    <col min="2315" max="2316" width="9.33203125" style="278"/>
    <col min="2317" max="2317" width="0.5" style="278" customWidth="1"/>
    <col min="2318" max="2561" width="9.33203125" style="278"/>
    <col min="2562" max="2562" width="57" style="278" customWidth="1"/>
    <col min="2563" max="2563" width="7.83203125" style="278" customWidth="1"/>
    <col min="2564" max="2564" width="10.1640625" style="278" customWidth="1"/>
    <col min="2565" max="2565" width="14" style="278" customWidth="1"/>
    <col min="2566" max="2566" width="17.33203125" style="278" customWidth="1"/>
    <col min="2567" max="2567" width="12.33203125" style="278" customWidth="1"/>
    <col min="2568" max="2568" width="18.6640625" style="278" customWidth="1"/>
    <col min="2569" max="2569" width="20" style="278" customWidth="1"/>
    <col min="2570" max="2570" width="11.83203125" style="278" bestFit="1" customWidth="1"/>
    <col min="2571" max="2572" width="9.33203125" style="278"/>
    <col min="2573" max="2573" width="0.5" style="278" customWidth="1"/>
    <col min="2574" max="2817" width="9.33203125" style="278"/>
    <col min="2818" max="2818" width="57" style="278" customWidth="1"/>
    <col min="2819" max="2819" width="7.83203125" style="278" customWidth="1"/>
    <col min="2820" max="2820" width="10.1640625" style="278" customWidth="1"/>
    <col min="2821" max="2821" width="14" style="278" customWidth="1"/>
    <col min="2822" max="2822" width="17.33203125" style="278" customWidth="1"/>
    <col min="2823" max="2823" width="12.33203125" style="278" customWidth="1"/>
    <col min="2824" max="2824" width="18.6640625" style="278" customWidth="1"/>
    <col min="2825" max="2825" width="20" style="278" customWidth="1"/>
    <col min="2826" max="2826" width="11.83203125" style="278" bestFit="1" customWidth="1"/>
    <col min="2827" max="2828" width="9.33203125" style="278"/>
    <col min="2829" max="2829" width="0.5" style="278" customWidth="1"/>
    <col min="2830" max="3073" width="9.33203125" style="278"/>
    <col min="3074" max="3074" width="57" style="278" customWidth="1"/>
    <col min="3075" max="3075" width="7.83203125" style="278" customWidth="1"/>
    <col min="3076" max="3076" width="10.1640625" style="278" customWidth="1"/>
    <col min="3077" max="3077" width="14" style="278" customWidth="1"/>
    <col min="3078" max="3078" width="17.33203125" style="278" customWidth="1"/>
    <col min="3079" max="3079" width="12.33203125" style="278" customWidth="1"/>
    <col min="3080" max="3080" width="18.6640625" style="278" customWidth="1"/>
    <col min="3081" max="3081" width="20" style="278" customWidth="1"/>
    <col min="3082" max="3082" width="11.83203125" style="278" bestFit="1" customWidth="1"/>
    <col min="3083" max="3084" width="9.33203125" style="278"/>
    <col min="3085" max="3085" width="0.5" style="278" customWidth="1"/>
    <col min="3086" max="3329" width="9.33203125" style="278"/>
    <col min="3330" max="3330" width="57" style="278" customWidth="1"/>
    <col min="3331" max="3331" width="7.83203125" style="278" customWidth="1"/>
    <col min="3332" max="3332" width="10.1640625" style="278" customWidth="1"/>
    <col min="3333" max="3333" width="14" style="278" customWidth="1"/>
    <col min="3334" max="3334" width="17.33203125" style="278" customWidth="1"/>
    <col min="3335" max="3335" width="12.33203125" style="278" customWidth="1"/>
    <col min="3336" max="3336" width="18.6640625" style="278" customWidth="1"/>
    <col min="3337" max="3337" width="20" style="278" customWidth="1"/>
    <col min="3338" max="3338" width="11.83203125" style="278" bestFit="1" customWidth="1"/>
    <col min="3339" max="3340" width="9.33203125" style="278"/>
    <col min="3341" max="3341" width="0.5" style="278" customWidth="1"/>
    <col min="3342" max="3585" width="9.33203125" style="278"/>
    <col min="3586" max="3586" width="57" style="278" customWidth="1"/>
    <col min="3587" max="3587" width="7.83203125" style="278" customWidth="1"/>
    <col min="3588" max="3588" width="10.1640625" style="278" customWidth="1"/>
    <col min="3589" max="3589" width="14" style="278" customWidth="1"/>
    <col min="3590" max="3590" width="17.33203125" style="278" customWidth="1"/>
    <col min="3591" max="3591" width="12.33203125" style="278" customWidth="1"/>
    <col min="3592" max="3592" width="18.6640625" style="278" customWidth="1"/>
    <col min="3593" max="3593" width="20" style="278" customWidth="1"/>
    <col min="3594" max="3594" width="11.83203125" style="278" bestFit="1" customWidth="1"/>
    <col min="3595" max="3596" width="9.33203125" style="278"/>
    <col min="3597" max="3597" width="0.5" style="278" customWidth="1"/>
    <col min="3598" max="3841" width="9.33203125" style="278"/>
    <col min="3842" max="3842" width="57" style="278" customWidth="1"/>
    <col min="3843" max="3843" width="7.83203125" style="278" customWidth="1"/>
    <col min="3844" max="3844" width="10.1640625" style="278" customWidth="1"/>
    <col min="3845" max="3845" width="14" style="278" customWidth="1"/>
    <col min="3846" max="3846" width="17.33203125" style="278" customWidth="1"/>
    <col min="3847" max="3847" width="12.33203125" style="278" customWidth="1"/>
    <col min="3848" max="3848" width="18.6640625" style="278" customWidth="1"/>
    <col min="3849" max="3849" width="20" style="278" customWidth="1"/>
    <col min="3850" max="3850" width="11.83203125" style="278" bestFit="1" customWidth="1"/>
    <col min="3851" max="3852" width="9.33203125" style="278"/>
    <col min="3853" max="3853" width="0.5" style="278" customWidth="1"/>
    <col min="3854" max="4097" width="9.33203125" style="278"/>
    <col min="4098" max="4098" width="57" style="278" customWidth="1"/>
    <col min="4099" max="4099" width="7.83203125" style="278" customWidth="1"/>
    <col min="4100" max="4100" width="10.1640625" style="278" customWidth="1"/>
    <col min="4101" max="4101" width="14" style="278" customWidth="1"/>
    <col min="4102" max="4102" width="17.33203125" style="278" customWidth="1"/>
    <col min="4103" max="4103" width="12.33203125" style="278" customWidth="1"/>
    <col min="4104" max="4104" width="18.6640625" style="278" customWidth="1"/>
    <col min="4105" max="4105" width="20" style="278" customWidth="1"/>
    <col min="4106" max="4106" width="11.83203125" style="278" bestFit="1" customWidth="1"/>
    <col min="4107" max="4108" width="9.33203125" style="278"/>
    <col min="4109" max="4109" width="0.5" style="278" customWidth="1"/>
    <col min="4110" max="4353" width="9.33203125" style="278"/>
    <col min="4354" max="4354" width="57" style="278" customWidth="1"/>
    <col min="4355" max="4355" width="7.83203125" style="278" customWidth="1"/>
    <col min="4356" max="4356" width="10.1640625" style="278" customWidth="1"/>
    <col min="4357" max="4357" width="14" style="278" customWidth="1"/>
    <col min="4358" max="4358" width="17.33203125" style="278" customWidth="1"/>
    <col min="4359" max="4359" width="12.33203125" style="278" customWidth="1"/>
    <col min="4360" max="4360" width="18.6640625" style="278" customWidth="1"/>
    <col min="4361" max="4361" width="20" style="278" customWidth="1"/>
    <col min="4362" max="4362" width="11.83203125" style="278" bestFit="1" customWidth="1"/>
    <col min="4363" max="4364" width="9.33203125" style="278"/>
    <col min="4365" max="4365" width="0.5" style="278" customWidth="1"/>
    <col min="4366" max="4609" width="9.33203125" style="278"/>
    <col min="4610" max="4610" width="57" style="278" customWidth="1"/>
    <col min="4611" max="4611" width="7.83203125" style="278" customWidth="1"/>
    <col min="4612" max="4612" width="10.1640625" style="278" customWidth="1"/>
    <col min="4613" max="4613" width="14" style="278" customWidth="1"/>
    <col min="4614" max="4614" width="17.33203125" style="278" customWidth="1"/>
    <col min="4615" max="4615" width="12.33203125" style="278" customWidth="1"/>
    <col min="4616" max="4616" width="18.6640625" style="278" customWidth="1"/>
    <col min="4617" max="4617" width="20" style="278" customWidth="1"/>
    <col min="4618" max="4618" width="11.83203125" style="278" bestFit="1" customWidth="1"/>
    <col min="4619" max="4620" width="9.33203125" style="278"/>
    <col min="4621" max="4621" width="0.5" style="278" customWidth="1"/>
    <col min="4622" max="4865" width="9.33203125" style="278"/>
    <col min="4866" max="4866" width="57" style="278" customWidth="1"/>
    <col min="4867" max="4867" width="7.83203125" style="278" customWidth="1"/>
    <col min="4868" max="4868" width="10.1640625" style="278" customWidth="1"/>
    <col min="4869" max="4869" width="14" style="278" customWidth="1"/>
    <col min="4870" max="4870" width="17.33203125" style="278" customWidth="1"/>
    <col min="4871" max="4871" width="12.33203125" style="278" customWidth="1"/>
    <col min="4872" max="4872" width="18.6640625" style="278" customWidth="1"/>
    <col min="4873" max="4873" width="20" style="278" customWidth="1"/>
    <col min="4874" max="4874" width="11.83203125" style="278" bestFit="1" customWidth="1"/>
    <col min="4875" max="4876" width="9.33203125" style="278"/>
    <col min="4877" max="4877" width="0.5" style="278" customWidth="1"/>
    <col min="4878" max="5121" width="9.33203125" style="278"/>
    <col min="5122" max="5122" width="57" style="278" customWidth="1"/>
    <col min="5123" max="5123" width="7.83203125" style="278" customWidth="1"/>
    <col min="5124" max="5124" width="10.1640625" style="278" customWidth="1"/>
    <col min="5125" max="5125" width="14" style="278" customWidth="1"/>
    <col min="5126" max="5126" width="17.33203125" style="278" customWidth="1"/>
    <col min="5127" max="5127" width="12.33203125" style="278" customWidth="1"/>
    <col min="5128" max="5128" width="18.6640625" style="278" customWidth="1"/>
    <col min="5129" max="5129" width="20" style="278" customWidth="1"/>
    <col min="5130" max="5130" width="11.83203125" style="278" bestFit="1" customWidth="1"/>
    <col min="5131" max="5132" width="9.33203125" style="278"/>
    <col min="5133" max="5133" width="0.5" style="278" customWidth="1"/>
    <col min="5134" max="5377" width="9.33203125" style="278"/>
    <col min="5378" max="5378" width="57" style="278" customWidth="1"/>
    <col min="5379" max="5379" width="7.83203125" style="278" customWidth="1"/>
    <col min="5380" max="5380" width="10.1640625" style="278" customWidth="1"/>
    <col min="5381" max="5381" width="14" style="278" customWidth="1"/>
    <col min="5382" max="5382" width="17.33203125" style="278" customWidth="1"/>
    <col min="5383" max="5383" width="12.33203125" style="278" customWidth="1"/>
    <col min="5384" max="5384" width="18.6640625" style="278" customWidth="1"/>
    <col min="5385" max="5385" width="20" style="278" customWidth="1"/>
    <col min="5386" max="5386" width="11.83203125" style="278" bestFit="1" customWidth="1"/>
    <col min="5387" max="5388" width="9.33203125" style="278"/>
    <col min="5389" max="5389" width="0.5" style="278" customWidth="1"/>
    <col min="5390" max="5633" width="9.33203125" style="278"/>
    <col min="5634" max="5634" width="57" style="278" customWidth="1"/>
    <col min="5635" max="5635" width="7.83203125" style="278" customWidth="1"/>
    <col min="5636" max="5636" width="10.1640625" style="278" customWidth="1"/>
    <col min="5637" max="5637" width="14" style="278" customWidth="1"/>
    <col min="5638" max="5638" width="17.33203125" style="278" customWidth="1"/>
    <col min="5639" max="5639" width="12.33203125" style="278" customWidth="1"/>
    <col min="5640" max="5640" width="18.6640625" style="278" customWidth="1"/>
    <col min="5641" max="5641" width="20" style="278" customWidth="1"/>
    <col min="5642" max="5642" width="11.83203125" style="278" bestFit="1" customWidth="1"/>
    <col min="5643" max="5644" width="9.33203125" style="278"/>
    <col min="5645" max="5645" width="0.5" style="278" customWidth="1"/>
    <col min="5646" max="5889" width="9.33203125" style="278"/>
    <col min="5890" max="5890" width="57" style="278" customWidth="1"/>
    <col min="5891" max="5891" width="7.83203125" style="278" customWidth="1"/>
    <col min="5892" max="5892" width="10.1640625" style="278" customWidth="1"/>
    <col min="5893" max="5893" width="14" style="278" customWidth="1"/>
    <col min="5894" max="5894" width="17.33203125" style="278" customWidth="1"/>
    <col min="5895" max="5895" width="12.33203125" style="278" customWidth="1"/>
    <col min="5896" max="5896" width="18.6640625" style="278" customWidth="1"/>
    <col min="5897" max="5897" width="20" style="278" customWidth="1"/>
    <col min="5898" max="5898" width="11.83203125" style="278" bestFit="1" customWidth="1"/>
    <col min="5899" max="5900" width="9.33203125" style="278"/>
    <col min="5901" max="5901" width="0.5" style="278" customWidth="1"/>
    <col min="5902" max="6145" width="9.33203125" style="278"/>
    <col min="6146" max="6146" width="57" style="278" customWidth="1"/>
    <col min="6147" max="6147" width="7.83203125" style="278" customWidth="1"/>
    <col min="6148" max="6148" width="10.1640625" style="278" customWidth="1"/>
    <col min="6149" max="6149" width="14" style="278" customWidth="1"/>
    <col min="6150" max="6150" width="17.33203125" style="278" customWidth="1"/>
    <col min="6151" max="6151" width="12.33203125" style="278" customWidth="1"/>
    <col min="6152" max="6152" width="18.6640625" style="278" customWidth="1"/>
    <col min="6153" max="6153" width="20" style="278" customWidth="1"/>
    <col min="6154" max="6154" width="11.83203125" style="278" bestFit="1" customWidth="1"/>
    <col min="6155" max="6156" width="9.33203125" style="278"/>
    <col min="6157" max="6157" width="0.5" style="278" customWidth="1"/>
    <col min="6158" max="6401" width="9.33203125" style="278"/>
    <col min="6402" max="6402" width="57" style="278" customWidth="1"/>
    <col min="6403" max="6403" width="7.83203125" style="278" customWidth="1"/>
    <col min="6404" max="6404" width="10.1640625" style="278" customWidth="1"/>
    <col min="6405" max="6405" width="14" style="278" customWidth="1"/>
    <col min="6406" max="6406" width="17.33203125" style="278" customWidth="1"/>
    <col min="6407" max="6407" width="12.33203125" style="278" customWidth="1"/>
    <col min="6408" max="6408" width="18.6640625" style="278" customWidth="1"/>
    <col min="6409" max="6409" width="20" style="278" customWidth="1"/>
    <col min="6410" max="6410" width="11.83203125" style="278" bestFit="1" customWidth="1"/>
    <col min="6411" max="6412" width="9.33203125" style="278"/>
    <col min="6413" max="6413" width="0.5" style="278" customWidth="1"/>
    <col min="6414" max="6657" width="9.33203125" style="278"/>
    <col min="6658" max="6658" width="57" style="278" customWidth="1"/>
    <col min="6659" max="6659" width="7.83203125" style="278" customWidth="1"/>
    <col min="6660" max="6660" width="10.1640625" style="278" customWidth="1"/>
    <col min="6661" max="6661" width="14" style="278" customWidth="1"/>
    <col min="6662" max="6662" width="17.33203125" style="278" customWidth="1"/>
    <col min="6663" max="6663" width="12.33203125" style="278" customWidth="1"/>
    <col min="6664" max="6664" width="18.6640625" style="278" customWidth="1"/>
    <col min="6665" max="6665" width="20" style="278" customWidth="1"/>
    <col min="6666" max="6666" width="11.83203125" style="278" bestFit="1" customWidth="1"/>
    <col min="6667" max="6668" width="9.33203125" style="278"/>
    <col min="6669" max="6669" width="0.5" style="278" customWidth="1"/>
    <col min="6670" max="6913" width="9.33203125" style="278"/>
    <col min="6914" max="6914" width="57" style="278" customWidth="1"/>
    <col min="6915" max="6915" width="7.83203125" style="278" customWidth="1"/>
    <col min="6916" max="6916" width="10.1640625" style="278" customWidth="1"/>
    <col min="6917" max="6917" width="14" style="278" customWidth="1"/>
    <col min="6918" max="6918" width="17.33203125" style="278" customWidth="1"/>
    <col min="6919" max="6919" width="12.33203125" style="278" customWidth="1"/>
    <col min="6920" max="6920" width="18.6640625" style="278" customWidth="1"/>
    <col min="6921" max="6921" width="20" style="278" customWidth="1"/>
    <col min="6922" max="6922" width="11.83203125" style="278" bestFit="1" customWidth="1"/>
    <col min="6923" max="6924" width="9.33203125" style="278"/>
    <col min="6925" max="6925" width="0.5" style="278" customWidth="1"/>
    <col min="6926" max="7169" width="9.33203125" style="278"/>
    <col min="7170" max="7170" width="57" style="278" customWidth="1"/>
    <col min="7171" max="7171" width="7.83203125" style="278" customWidth="1"/>
    <col min="7172" max="7172" width="10.1640625" style="278" customWidth="1"/>
    <col min="7173" max="7173" width="14" style="278" customWidth="1"/>
    <col min="7174" max="7174" width="17.33203125" style="278" customWidth="1"/>
    <col min="7175" max="7175" width="12.33203125" style="278" customWidth="1"/>
    <col min="7176" max="7176" width="18.6640625" style="278" customWidth="1"/>
    <col min="7177" max="7177" width="20" style="278" customWidth="1"/>
    <col min="7178" max="7178" width="11.83203125" style="278" bestFit="1" customWidth="1"/>
    <col min="7179" max="7180" width="9.33203125" style="278"/>
    <col min="7181" max="7181" width="0.5" style="278" customWidth="1"/>
    <col min="7182" max="7425" width="9.33203125" style="278"/>
    <col min="7426" max="7426" width="57" style="278" customWidth="1"/>
    <col min="7427" max="7427" width="7.83203125" style="278" customWidth="1"/>
    <col min="7428" max="7428" width="10.1640625" style="278" customWidth="1"/>
    <col min="7429" max="7429" width="14" style="278" customWidth="1"/>
    <col min="7430" max="7430" width="17.33203125" style="278" customWidth="1"/>
    <col min="7431" max="7431" width="12.33203125" style="278" customWidth="1"/>
    <col min="7432" max="7432" width="18.6640625" style="278" customWidth="1"/>
    <col min="7433" max="7433" width="20" style="278" customWidth="1"/>
    <col min="7434" max="7434" width="11.83203125" style="278" bestFit="1" customWidth="1"/>
    <col min="7435" max="7436" width="9.33203125" style="278"/>
    <col min="7437" max="7437" width="0.5" style="278" customWidth="1"/>
    <col min="7438" max="7681" width="9.33203125" style="278"/>
    <col min="7682" max="7682" width="57" style="278" customWidth="1"/>
    <col min="7683" max="7683" width="7.83203125" style="278" customWidth="1"/>
    <col min="7684" max="7684" width="10.1640625" style="278" customWidth="1"/>
    <col min="7685" max="7685" width="14" style="278" customWidth="1"/>
    <col min="7686" max="7686" width="17.33203125" style="278" customWidth="1"/>
    <col min="7687" max="7687" width="12.33203125" style="278" customWidth="1"/>
    <col min="7688" max="7688" width="18.6640625" style="278" customWidth="1"/>
    <col min="7689" max="7689" width="20" style="278" customWidth="1"/>
    <col min="7690" max="7690" width="11.83203125" style="278" bestFit="1" customWidth="1"/>
    <col min="7691" max="7692" width="9.33203125" style="278"/>
    <col min="7693" max="7693" width="0.5" style="278" customWidth="1"/>
    <col min="7694" max="7937" width="9.33203125" style="278"/>
    <col min="7938" max="7938" width="57" style="278" customWidth="1"/>
    <col min="7939" max="7939" width="7.83203125" style="278" customWidth="1"/>
    <col min="7940" max="7940" width="10.1640625" style="278" customWidth="1"/>
    <col min="7941" max="7941" width="14" style="278" customWidth="1"/>
    <col min="7942" max="7942" width="17.33203125" style="278" customWidth="1"/>
    <col min="7943" max="7943" width="12.33203125" style="278" customWidth="1"/>
    <col min="7944" max="7944" width="18.6640625" style="278" customWidth="1"/>
    <col min="7945" max="7945" width="20" style="278" customWidth="1"/>
    <col min="7946" max="7946" width="11.83203125" style="278" bestFit="1" customWidth="1"/>
    <col min="7947" max="7948" width="9.33203125" style="278"/>
    <col min="7949" max="7949" width="0.5" style="278" customWidth="1"/>
    <col min="7950" max="8193" width="9.33203125" style="278"/>
    <col min="8194" max="8194" width="57" style="278" customWidth="1"/>
    <col min="8195" max="8195" width="7.83203125" style="278" customWidth="1"/>
    <col min="8196" max="8196" width="10.1640625" style="278" customWidth="1"/>
    <col min="8197" max="8197" width="14" style="278" customWidth="1"/>
    <col min="8198" max="8198" width="17.33203125" style="278" customWidth="1"/>
    <col min="8199" max="8199" width="12.33203125" style="278" customWidth="1"/>
    <col min="8200" max="8200" width="18.6640625" style="278" customWidth="1"/>
    <col min="8201" max="8201" width="20" style="278" customWidth="1"/>
    <col min="8202" max="8202" width="11.83203125" style="278" bestFit="1" customWidth="1"/>
    <col min="8203" max="8204" width="9.33203125" style="278"/>
    <col min="8205" max="8205" width="0.5" style="278" customWidth="1"/>
    <col min="8206" max="8449" width="9.33203125" style="278"/>
    <col min="8450" max="8450" width="57" style="278" customWidth="1"/>
    <col min="8451" max="8451" width="7.83203125" style="278" customWidth="1"/>
    <col min="8452" max="8452" width="10.1640625" style="278" customWidth="1"/>
    <col min="8453" max="8453" width="14" style="278" customWidth="1"/>
    <col min="8454" max="8454" width="17.33203125" style="278" customWidth="1"/>
    <col min="8455" max="8455" width="12.33203125" style="278" customWidth="1"/>
    <col min="8456" max="8456" width="18.6640625" style="278" customWidth="1"/>
    <col min="8457" max="8457" width="20" style="278" customWidth="1"/>
    <col min="8458" max="8458" width="11.83203125" style="278" bestFit="1" customWidth="1"/>
    <col min="8459" max="8460" width="9.33203125" style="278"/>
    <col min="8461" max="8461" width="0.5" style="278" customWidth="1"/>
    <col min="8462" max="8705" width="9.33203125" style="278"/>
    <col min="8706" max="8706" width="57" style="278" customWidth="1"/>
    <col min="8707" max="8707" width="7.83203125" style="278" customWidth="1"/>
    <col min="8708" max="8708" width="10.1640625" style="278" customWidth="1"/>
    <col min="8709" max="8709" width="14" style="278" customWidth="1"/>
    <col min="8710" max="8710" width="17.33203125" style="278" customWidth="1"/>
    <col min="8711" max="8711" width="12.33203125" style="278" customWidth="1"/>
    <col min="8712" max="8712" width="18.6640625" style="278" customWidth="1"/>
    <col min="8713" max="8713" width="20" style="278" customWidth="1"/>
    <col min="8714" max="8714" width="11.83203125" style="278" bestFit="1" customWidth="1"/>
    <col min="8715" max="8716" width="9.33203125" style="278"/>
    <col min="8717" max="8717" width="0.5" style="278" customWidth="1"/>
    <col min="8718" max="8961" width="9.33203125" style="278"/>
    <col min="8962" max="8962" width="57" style="278" customWidth="1"/>
    <col min="8963" max="8963" width="7.83203125" style="278" customWidth="1"/>
    <col min="8964" max="8964" width="10.1640625" style="278" customWidth="1"/>
    <col min="8965" max="8965" width="14" style="278" customWidth="1"/>
    <col min="8966" max="8966" width="17.33203125" style="278" customWidth="1"/>
    <col min="8967" max="8967" width="12.33203125" style="278" customWidth="1"/>
    <col min="8968" max="8968" width="18.6640625" style="278" customWidth="1"/>
    <col min="8969" max="8969" width="20" style="278" customWidth="1"/>
    <col min="8970" max="8970" width="11.83203125" style="278" bestFit="1" customWidth="1"/>
    <col min="8971" max="8972" width="9.33203125" style="278"/>
    <col min="8973" max="8973" width="0.5" style="278" customWidth="1"/>
    <col min="8974" max="9217" width="9.33203125" style="278"/>
    <col min="9218" max="9218" width="57" style="278" customWidth="1"/>
    <col min="9219" max="9219" width="7.83203125" style="278" customWidth="1"/>
    <col min="9220" max="9220" width="10.1640625" style="278" customWidth="1"/>
    <col min="9221" max="9221" width="14" style="278" customWidth="1"/>
    <col min="9222" max="9222" width="17.33203125" style="278" customWidth="1"/>
    <col min="9223" max="9223" width="12.33203125" style="278" customWidth="1"/>
    <col min="9224" max="9224" width="18.6640625" style="278" customWidth="1"/>
    <col min="9225" max="9225" width="20" style="278" customWidth="1"/>
    <col min="9226" max="9226" width="11.83203125" style="278" bestFit="1" customWidth="1"/>
    <col min="9227" max="9228" width="9.33203125" style="278"/>
    <col min="9229" max="9229" width="0.5" style="278" customWidth="1"/>
    <col min="9230" max="9473" width="9.33203125" style="278"/>
    <col min="9474" max="9474" width="57" style="278" customWidth="1"/>
    <col min="9475" max="9475" width="7.83203125" style="278" customWidth="1"/>
    <col min="9476" max="9476" width="10.1640625" style="278" customWidth="1"/>
    <col min="9477" max="9477" width="14" style="278" customWidth="1"/>
    <col min="9478" max="9478" width="17.33203125" style="278" customWidth="1"/>
    <col min="9479" max="9479" width="12.33203125" style="278" customWidth="1"/>
    <col min="9480" max="9480" width="18.6640625" style="278" customWidth="1"/>
    <col min="9481" max="9481" width="20" style="278" customWidth="1"/>
    <col min="9482" max="9482" width="11.83203125" style="278" bestFit="1" customWidth="1"/>
    <col min="9483" max="9484" width="9.33203125" style="278"/>
    <col min="9485" max="9485" width="0.5" style="278" customWidth="1"/>
    <col min="9486" max="9729" width="9.33203125" style="278"/>
    <col min="9730" max="9730" width="57" style="278" customWidth="1"/>
    <col min="9731" max="9731" width="7.83203125" style="278" customWidth="1"/>
    <col min="9732" max="9732" width="10.1640625" style="278" customWidth="1"/>
    <col min="9733" max="9733" width="14" style="278" customWidth="1"/>
    <col min="9734" max="9734" width="17.33203125" style="278" customWidth="1"/>
    <col min="9735" max="9735" width="12.33203125" style="278" customWidth="1"/>
    <col min="9736" max="9736" width="18.6640625" style="278" customWidth="1"/>
    <col min="9737" max="9737" width="20" style="278" customWidth="1"/>
    <col min="9738" max="9738" width="11.83203125" style="278" bestFit="1" customWidth="1"/>
    <col min="9739" max="9740" width="9.33203125" style="278"/>
    <col min="9741" max="9741" width="0.5" style="278" customWidth="1"/>
    <col min="9742" max="9985" width="9.33203125" style="278"/>
    <col min="9986" max="9986" width="57" style="278" customWidth="1"/>
    <col min="9987" max="9987" width="7.83203125" style="278" customWidth="1"/>
    <col min="9988" max="9988" width="10.1640625" style="278" customWidth="1"/>
    <col min="9989" max="9989" width="14" style="278" customWidth="1"/>
    <col min="9990" max="9990" width="17.33203125" style="278" customWidth="1"/>
    <col min="9991" max="9991" width="12.33203125" style="278" customWidth="1"/>
    <col min="9992" max="9992" width="18.6640625" style="278" customWidth="1"/>
    <col min="9993" max="9993" width="20" style="278" customWidth="1"/>
    <col min="9994" max="9994" width="11.83203125" style="278" bestFit="1" customWidth="1"/>
    <col min="9995" max="9996" width="9.33203125" style="278"/>
    <col min="9997" max="9997" width="0.5" style="278" customWidth="1"/>
    <col min="9998" max="10241" width="9.33203125" style="278"/>
    <col min="10242" max="10242" width="57" style="278" customWidth="1"/>
    <col min="10243" max="10243" width="7.83203125" style="278" customWidth="1"/>
    <col min="10244" max="10244" width="10.1640625" style="278" customWidth="1"/>
    <col min="10245" max="10245" width="14" style="278" customWidth="1"/>
    <col min="10246" max="10246" width="17.33203125" style="278" customWidth="1"/>
    <col min="10247" max="10247" width="12.33203125" style="278" customWidth="1"/>
    <col min="10248" max="10248" width="18.6640625" style="278" customWidth="1"/>
    <col min="10249" max="10249" width="20" style="278" customWidth="1"/>
    <col min="10250" max="10250" width="11.83203125" style="278" bestFit="1" customWidth="1"/>
    <col min="10251" max="10252" width="9.33203125" style="278"/>
    <col min="10253" max="10253" width="0.5" style="278" customWidth="1"/>
    <col min="10254" max="10497" width="9.33203125" style="278"/>
    <col min="10498" max="10498" width="57" style="278" customWidth="1"/>
    <col min="10499" max="10499" width="7.83203125" style="278" customWidth="1"/>
    <col min="10500" max="10500" width="10.1640625" style="278" customWidth="1"/>
    <col min="10501" max="10501" width="14" style="278" customWidth="1"/>
    <col min="10502" max="10502" width="17.33203125" style="278" customWidth="1"/>
    <col min="10503" max="10503" width="12.33203125" style="278" customWidth="1"/>
    <col min="10504" max="10504" width="18.6640625" style="278" customWidth="1"/>
    <col min="10505" max="10505" width="20" style="278" customWidth="1"/>
    <col min="10506" max="10506" width="11.83203125" style="278" bestFit="1" customWidth="1"/>
    <col min="10507" max="10508" width="9.33203125" style="278"/>
    <col min="10509" max="10509" width="0.5" style="278" customWidth="1"/>
    <col min="10510" max="10753" width="9.33203125" style="278"/>
    <col min="10754" max="10754" width="57" style="278" customWidth="1"/>
    <col min="10755" max="10755" width="7.83203125" style="278" customWidth="1"/>
    <col min="10756" max="10756" width="10.1640625" style="278" customWidth="1"/>
    <col min="10757" max="10757" width="14" style="278" customWidth="1"/>
    <col min="10758" max="10758" width="17.33203125" style="278" customWidth="1"/>
    <col min="10759" max="10759" width="12.33203125" style="278" customWidth="1"/>
    <col min="10760" max="10760" width="18.6640625" style="278" customWidth="1"/>
    <col min="10761" max="10761" width="20" style="278" customWidth="1"/>
    <col min="10762" max="10762" width="11.83203125" style="278" bestFit="1" customWidth="1"/>
    <col min="10763" max="10764" width="9.33203125" style="278"/>
    <col min="10765" max="10765" width="0.5" style="278" customWidth="1"/>
    <col min="10766" max="11009" width="9.33203125" style="278"/>
    <col min="11010" max="11010" width="57" style="278" customWidth="1"/>
    <col min="11011" max="11011" width="7.83203125" style="278" customWidth="1"/>
    <col min="11012" max="11012" width="10.1640625" style="278" customWidth="1"/>
    <col min="11013" max="11013" width="14" style="278" customWidth="1"/>
    <col min="11014" max="11014" width="17.33203125" style="278" customWidth="1"/>
    <col min="11015" max="11015" width="12.33203125" style="278" customWidth="1"/>
    <col min="11016" max="11016" width="18.6640625" style="278" customWidth="1"/>
    <col min="11017" max="11017" width="20" style="278" customWidth="1"/>
    <col min="11018" max="11018" width="11.83203125" style="278" bestFit="1" customWidth="1"/>
    <col min="11019" max="11020" width="9.33203125" style="278"/>
    <col min="11021" max="11021" width="0.5" style="278" customWidth="1"/>
    <col min="11022" max="11265" width="9.33203125" style="278"/>
    <col min="11266" max="11266" width="57" style="278" customWidth="1"/>
    <col min="11267" max="11267" width="7.83203125" style="278" customWidth="1"/>
    <col min="11268" max="11268" width="10.1640625" style="278" customWidth="1"/>
    <col min="11269" max="11269" width="14" style="278" customWidth="1"/>
    <col min="11270" max="11270" width="17.33203125" style="278" customWidth="1"/>
    <col min="11271" max="11271" width="12.33203125" style="278" customWidth="1"/>
    <col min="11272" max="11272" width="18.6640625" style="278" customWidth="1"/>
    <col min="11273" max="11273" width="20" style="278" customWidth="1"/>
    <col min="11274" max="11274" width="11.83203125" style="278" bestFit="1" customWidth="1"/>
    <col min="11275" max="11276" width="9.33203125" style="278"/>
    <col min="11277" max="11277" width="0.5" style="278" customWidth="1"/>
    <col min="11278" max="11521" width="9.33203125" style="278"/>
    <col min="11522" max="11522" width="57" style="278" customWidth="1"/>
    <col min="11523" max="11523" width="7.83203125" style="278" customWidth="1"/>
    <col min="11524" max="11524" width="10.1640625" style="278" customWidth="1"/>
    <col min="11525" max="11525" width="14" style="278" customWidth="1"/>
    <col min="11526" max="11526" width="17.33203125" style="278" customWidth="1"/>
    <col min="11527" max="11527" width="12.33203125" style="278" customWidth="1"/>
    <col min="11528" max="11528" width="18.6640625" style="278" customWidth="1"/>
    <col min="11529" max="11529" width="20" style="278" customWidth="1"/>
    <col min="11530" max="11530" width="11.83203125" style="278" bestFit="1" customWidth="1"/>
    <col min="11531" max="11532" width="9.33203125" style="278"/>
    <col min="11533" max="11533" width="0.5" style="278" customWidth="1"/>
    <col min="11534" max="11777" width="9.33203125" style="278"/>
    <col min="11778" max="11778" width="57" style="278" customWidth="1"/>
    <col min="11779" max="11779" width="7.83203125" style="278" customWidth="1"/>
    <col min="11780" max="11780" width="10.1640625" style="278" customWidth="1"/>
    <col min="11781" max="11781" width="14" style="278" customWidth="1"/>
    <col min="11782" max="11782" width="17.33203125" style="278" customWidth="1"/>
    <col min="11783" max="11783" width="12.33203125" style="278" customWidth="1"/>
    <col min="11784" max="11784" width="18.6640625" style="278" customWidth="1"/>
    <col min="11785" max="11785" width="20" style="278" customWidth="1"/>
    <col min="11786" max="11786" width="11.83203125" style="278" bestFit="1" customWidth="1"/>
    <col min="11787" max="11788" width="9.33203125" style="278"/>
    <col min="11789" max="11789" width="0.5" style="278" customWidth="1"/>
    <col min="11790" max="12033" width="9.33203125" style="278"/>
    <col min="12034" max="12034" width="57" style="278" customWidth="1"/>
    <col min="12035" max="12035" width="7.83203125" style="278" customWidth="1"/>
    <col min="12036" max="12036" width="10.1640625" style="278" customWidth="1"/>
    <col min="12037" max="12037" width="14" style="278" customWidth="1"/>
    <col min="12038" max="12038" width="17.33203125" style="278" customWidth="1"/>
    <col min="12039" max="12039" width="12.33203125" style="278" customWidth="1"/>
    <col min="12040" max="12040" width="18.6640625" style="278" customWidth="1"/>
    <col min="12041" max="12041" width="20" style="278" customWidth="1"/>
    <col min="12042" max="12042" width="11.83203125" style="278" bestFit="1" customWidth="1"/>
    <col min="12043" max="12044" width="9.33203125" style="278"/>
    <col min="12045" max="12045" width="0.5" style="278" customWidth="1"/>
    <col min="12046" max="12289" width="9.33203125" style="278"/>
    <col min="12290" max="12290" width="57" style="278" customWidth="1"/>
    <col min="12291" max="12291" width="7.83203125" style="278" customWidth="1"/>
    <col min="12292" max="12292" width="10.1640625" style="278" customWidth="1"/>
    <col min="12293" max="12293" width="14" style="278" customWidth="1"/>
    <col min="12294" max="12294" width="17.33203125" style="278" customWidth="1"/>
    <col min="12295" max="12295" width="12.33203125" style="278" customWidth="1"/>
    <col min="12296" max="12296" width="18.6640625" style="278" customWidth="1"/>
    <col min="12297" max="12297" width="20" style="278" customWidth="1"/>
    <col min="12298" max="12298" width="11.83203125" style="278" bestFit="1" customWidth="1"/>
    <col min="12299" max="12300" width="9.33203125" style="278"/>
    <col min="12301" max="12301" width="0.5" style="278" customWidth="1"/>
    <col min="12302" max="12545" width="9.33203125" style="278"/>
    <col min="12546" max="12546" width="57" style="278" customWidth="1"/>
    <col min="12547" max="12547" width="7.83203125" style="278" customWidth="1"/>
    <col min="12548" max="12548" width="10.1640625" style="278" customWidth="1"/>
    <col min="12549" max="12549" width="14" style="278" customWidth="1"/>
    <col min="12550" max="12550" width="17.33203125" style="278" customWidth="1"/>
    <col min="12551" max="12551" width="12.33203125" style="278" customWidth="1"/>
    <col min="12552" max="12552" width="18.6640625" style="278" customWidth="1"/>
    <col min="12553" max="12553" width="20" style="278" customWidth="1"/>
    <col min="12554" max="12554" width="11.83203125" style="278" bestFit="1" customWidth="1"/>
    <col min="12555" max="12556" width="9.33203125" style="278"/>
    <col min="12557" max="12557" width="0.5" style="278" customWidth="1"/>
    <col min="12558" max="12801" width="9.33203125" style="278"/>
    <col min="12802" max="12802" width="57" style="278" customWidth="1"/>
    <col min="12803" max="12803" width="7.83203125" style="278" customWidth="1"/>
    <col min="12804" max="12804" width="10.1640625" style="278" customWidth="1"/>
    <col min="12805" max="12805" width="14" style="278" customWidth="1"/>
    <col min="12806" max="12806" width="17.33203125" style="278" customWidth="1"/>
    <col min="12807" max="12807" width="12.33203125" style="278" customWidth="1"/>
    <col min="12808" max="12808" width="18.6640625" style="278" customWidth="1"/>
    <col min="12809" max="12809" width="20" style="278" customWidth="1"/>
    <col min="12810" max="12810" width="11.83203125" style="278" bestFit="1" customWidth="1"/>
    <col min="12811" max="12812" width="9.33203125" style="278"/>
    <col min="12813" max="12813" width="0.5" style="278" customWidth="1"/>
    <col min="12814" max="13057" width="9.33203125" style="278"/>
    <col min="13058" max="13058" width="57" style="278" customWidth="1"/>
    <col min="13059" max="13059" width="7.83203125" style="278" customWidth="1"/>
    <col min="13060" max="13060" width="10.1640625" style="278" customWidth="1"/>
    <col min="13061" max="13061" width="14" style="278" customWidth="1"/>
    <col min="13062" max="13062" width="17.33203125" style="278" customWidth="1"/>
    <col min="13063" max="13063" width="12.33203125" style="278" customWidth="1"/>
    <col min="13064" max="13064" width="18.6640625" style="278" customWidth="1"/>
    <col min="13065" max="13065" width="20" style="278" customWidth="1"/>
    <col min="13066" max="13066" width="11.83203125" style="278" bestFit="1" customWidth="1"/>
    <col min="13067" max="13068" width="9.33203125" style="278"/>
    <col min="13069" max="13069" width="0.5" style="278" customWidth="1"/>
    <col min="13070" max="13313" width="9.33203125" style="278"/>
    <col min="13314" max="13314" width="57" style="278" customWidth="1"/>
    <col min="13315" max="13315" width="7.83203125" style="278" customWidth="1"/>
    <col min="13316" max="13316" width="10.1640625" style="278" customWidth="1"/>
    <col min="13317" max="13317" width="14" style="278" customWidth="1"/>
    <col min="13318" max="13318" width="17.33203125" style="278" customWidth="1"/>
    <col min="13319" max="13319" width="12.33203125" style="278" customWidth="1"/>
    <col min="13320" max="13320" width="18.6640625" style="278" customWidth="1"/>
    <col min="13321" max="13321" width="20" style="278" customWidth="1"/>
    <col min="13322" max="13322" width="11.83203125" style="278" bestFit="1" customWidth="1"/>
    <col min="13323" max="13324" width="9.33203125" style="278"/>
    <col min="13325" max="13325" width="0.5" style="278" customWidth="1"/>
    <col min="13326" max="13569" width="9.33203125" style="278"/>
    <col min="13570" max="13570" width="57" style="278" customWidth="1"/>
    <col min="13571" max="13571" width="7.83203125" style="278" customWidth="1"/>
    <col min="13572" max="13572" width="10.1640625" style="278" customWidth="1"/>
    <col min="13573" max="13573" width="14" style="278" customWidth="1"/>
    <col min="13574" max="13574" width="17.33203125" style="278" customWidth="1"/>
    <col min="13575" max="13575" width="12.33203125" style="278" customWidth="1"/>
    <col min="13576" max="13576" width="18.6640625" style="278" customWidth="1"/>
    <col min="13577" max="13577" width="20" style="278" customWidth="1"/>
    <col min="13578" max="13578" width="11.83203125" style="278" bestFit="1" customWidth="1"/>
    <col min="13579" max="13580" width="9.33203125" style="278"/>
    <col min="13581" max="13581" width="0.5" style="278" customWidth="1"/>
    <col min="13582" max="13825" width="9.33203125" style="278"/>
    <col min="13826" max="13826" width="57" style="278" customWidth="1"/>
    <col min="13827" max="13827" width="7.83203125" style="278" customWidth="1"/>
    <col min="13828" max="13828" width="10.1640625" style="278" customWidth="1"/>
    <col min="13829" max="13829" width="14" style="278" customWidth="1"/>
    <col min="13830" max="13830" width="17.33203125" style="278" customWidth="1"/>
    <col min="13831" max="13831" width="12.33203125" style="278" customWidth="1"/>
    <col min="13832" max="13832" width="18.6640625" style="278" customWidth="1"/>
    <col min="13833" max="13833" width="20" style="278" customWidth="1"/>
    <col min="13834" max="13834" width="11.83203125" style="278" bestFit="1" customWidth="1"/>
    <col min="13835" max="13836" width="9.33203125" style="278"/>
    <col min="13837" max="13837" width="0.5" style="278" customWidth="1"/>
    <col min="13838" max="14081" width="9.33203125" style="278"/>
    <col min="14082" max="14082" width="57" style="278" customWidth="1"/>
    <col min="14083" max="14083" width="7.83203125" style="278" customWidth="1"/>
    <col min="14084" max="14084" width="10.1640625" style="278" customWidth="1"/>
    <col min="14085" max="14085" width="14" style="278" customWidth="1"/>
    <col min="14086" max="14086" width="17.33203125" style="278" customWidth="1"/>
    <col min="14087" max="14087" width="12.33203125" style="278" customWidth="1"/>
    <col min="14088" max="14088" width="18.6640625" style="278" customWidth="1"/>
    <col min="14089" max="14089" width="20" style="278" customWidth="1"/>
    <col min="14090" max="14090" width="11.83203125" style="278" bestFit="1" customWidth="1"/>
    <col min="14091" max="14092" width="9.33203125" style="278"/>
    <col min="14093" max="14093" width="0.5" style="278" customWidth="1"/>
    <col min="14094" max="14337" width="9.33203125" style="278"/>
    <col min="14338" max="14338" width="57" style="278" customWidth="1"/>
    <col min="14339" max="14339" width="7.83203125" style="278" customWidth="1"/>
    <col min="14340" max="14340" width="10.1640625" style="278" customWidth="1"/>
    <col min="14341" max="14341" width="14" style="278" customWidth="1"/>
    <col min="14342" max="14342" width="17.33203125" style="278" customWidth="1"/>
    <col min="14343" max="14343" width="12.33203125" style="278" customWidth="1"/>
    <col min="14344" max="14344" width="18.6640625" style="278" customWidth="1"/>
    <col min="14345" max="14345" width="20" style="278" customWidth="1"/>
    <col min="14346" max="14346" width="11.83203125" style="278" bestFit="1" customWidth="1"/>
    <col min="14347" max="14348" width="9.33203125" style="278"/>
    <col min="14349" max="14349" width="0.5" style="278" customWidth="1"/>
    <col min="14350" max="14593" width="9.33203125" style="278"/>
    <col min="14594" max="14594" width="57" style="278" customWidth="1"/>
    <col min="14595" max="14595" width="7.83203125" style="278" customWidth="1"/>
    <col min="14596" max="14596" width="10.1640625" style="278" customWidth="1"/>
    <col min="14597" max="14597" width="14" style="278" customWidth="1"/>
    <col min="14598" max="14598" width="17.33203125" style="278" customWidth="1"/>
    <col min="14599" max="14599" width="12.33203125" style="278" customWidth="1"/>
    <col min="14600" max="14600" width="18.6640625" style="278" customWidth="1"/>
    <col min="14601" max="14601" width="20" style="278" customWidth="1"/>
    <col min="14602" max="14602" width="11.83203125" style="278" bestFit="1" customWidth="1"/>
    <col min="14603" max="14604" width="9.33203125" style="278"/>
    <col min="14605" max="14605" width="0.5" style="278" customWidth="1"/>
    <col min="14606" max="14849" width="9.33203125" style="278"/>
    <col min="14850" max="14850" width="57" style="278" customWidth="1"/>
    <col min="14851" max="14851" width="7.83203125" style="278" customWidth="1"/>
    <col min="14852" max="14852" width="10.1640625" style="278" customWidth="1"/>
    <col min="14853" max="14853" width="14" style="278" customWidth="1"/>
    <col min="14854" max="14854" width="17.33203125" style="278" customWidth="1"/>
    <col min="14855" max="14855" width="12.33203125" style="278" customWidth="1"/>
    <col min="14856" max="14856" width="18.6640625" style="278" customWidth="1"/>
    <col min="14857" max="14857" width="20" style="278" customWidth="1"/>
    <col min="14858" max="14858" width="11.83203125" style="278" bestFit="1" customWidth="1"/>
    <col min="14859" max="14860" width="9.33203125" style="278"/>
    <col min="14861" max="14861" width="0.5" style="278" customWidth="1"/>
    <col min="14862" max="15105" width="9.33203125" style="278"/>
    <col min="15106" max="15106" width="57" style="278" customWidth="1"/>
    <col min="15107" max="15107" width="7.83203125" style="278" customWidth="1"/>
    <col min="15108" max="15108" width="10.1640625" style="278" customWidth="1"/>
    <col min="15109" max="15109" width="14" style="278" customWidth="1"/>
    <col min="15110" max="15110" width="17.33203125" style="278" customWidth="1"/>
    <col min="15111" max="15111" width="12.33203125" style="278" customWidth="1"/>
    <col min="15112" max="15112" width="18.6640625" style="278" customWidth="1"/>
    <col min="15113" max="15113" width="20" style="278" customWidth="1"/>
    <col min="15114" max="15114" width="11.83203125" style="278" bestFit="1" customWidth="1"/>
    <col min="15115" max="15116" width="9.33203125" style="278"/>
    <col min="15117" max="15117" width="0.5" style="278" customWidth="1"/>
    <col min="15118" max="15361" width="9.33203125" style="278"/>
    <col min="15362" max="15362" width="57" style="278" customWidth="1"/>
    <col min="15363" max="15363" width="7.83203125" style="278" customWidth="1"/>
    <col min="15364" max="15364" width="10.1640625" style="278" customWidth="1"/>
    <col min="15365" max="15365" width="14" style="278" customWidth="1"/>
    <col min="15366" max="15366" width="17.33203125" style="278" customWidth="1"/>
    <col min="15367" max="15367" width="12.33203125" style="278" customWidth="1"/>
    <col min="15368" max="15368" width="18.6640625" style="278" customWidth="1"/>
    <col min="15369" max="15369" width="20" style="278" customWidth="1"/>
    <col min="15370" max="15370" width="11.83203125" style="278" bestFit="1" customWidth="1"/>
    <col min="15371" max="15372" width="9.33203125" style="278"/>
    <col min="15373" max="15373" width="0.5" style="278" customWidth="1"/>
    <col min="15374" max="15617" width="9.33203125" style="278"/>
    <col min="15618" max="15618" width="57" style="278" customWidth="1"/>
    <col min="15619" max="15619" width="7.83203125" style="278" customWidth="1"/>
    <col min="15620" max="15620" width="10.1640625" style="278" customWidth="1"/>
    <col min="15621" max="15621" width="14" style="278" customWidth="1"/>
    <col min="15622" max="15622" width="17.33203125" style="278" customWidth="1"/>
    <col min="15623" max="15623" width="12.33203125" style="278" customWidth="1"/>
    <col min="15624" max="15624" width="18.6640625" style="278" customWidth="1"/>
    <col min="15625" max="15625" width="20" style="278" customWidth="1"/>
    <col min="15626" max="15626" width="11.83203125" style="278" bestFit="1" customWidth="1"/>
    <col min="15627" max="15628" width="9.33203125" style="278"/>
    <col min="15629" max="15629" width="0.5" style="278" customWidth="1"/>
    <col min="15630" max="15873" width="9.33203125" style="278"/>
    <col min="15874" max="15874" width="57" style="278" customWidth="1"/>
    <col min="15875" max="15875" width="7.83203125" style="278" customWidth="1"/>
    <col min="15876" max="15876" width="10.1640625" style="278" customWidth="1"/>
    <col min="15877" max="15877" width="14" style="278" customWidth="1"/>
    <col min="15878" max="15878" width="17.33203125" style="278" customWidth="1"/>
    <col min="15879" max="15879" width="12.33203125" style="278" customWidth="1"/>
    <col min="15880" max="15880" width="18.6640625" style="278" customWidth="1"/>
    <col min="15881" max="15881" width="20" style="278" customWidth="1"/>
    <col min="15882" max="15882" width="11.83203125" style="278" bestFit="1" customWidth="1"/>
    <col min="15883" max="15884" width="9.33203125" style="278"/>
    <col min="15885" max="15885" width="0.5" style="278" customWidth="1"/>
    <col min="15886" max="16129" width="9.33203125" style="278"/>
    <col min="16130" max="16130" width="57" style="278" customWidth="1"/>
    <col min="16131" max="16131" width="7.83203125" style="278" customWidth="1"/>
    <col min="16132" max="16132" width="10.1640625" style="278" customWidth="1"/>
    <col min="16133" max="16133" width="14" style="278" customWidth="1"/>
    <col min="16134" max="16134" width="17.33203125" style="278" customWidth="1"/>
    <col min="16135" max="16135" width="12.33203125" style="278" customWidth="1"/>
    <col min="16136" max="16136" width="18.6640625" style="278" customWidth="1"/>
    <col min="16137" max="16137" width="20" style="278" customWidth="1"/>
    <col min="16138" max="16138" width="11.83203125" style="278" bestFit="1" customWidth="1"/>
    <col min="16139" max="16140" width="9.33203125" style="278"/>
    <col min="16141" max="16141" width="0.5" style="278" customWidth="1"/>
    <col min="16142" max="16384" width="9.33203125" style="278"/>
  </cols>
  <sheetData>
    <row r="2" spans="2:13" s="273" customFormat="1" ht="15.75">
      <c r="B2" s="271" t="s">
        <v>3116</v>
      </c>
      <c r="C2" s="272"/>
      <c r="D2" s="272"/>
      <c r="E2" s="272"/>
      <c r="F2" s="272"/>
      <c r="G2" s="272"/>
      <c r="H2" s="272"/>
      <c r="I2" s="272"/>
    </row>
    <row r="3" spans="2:13" ht="15">
      <c r="B3" s="274" t="s">
        <v>3117</v>
      </c>
    </row>
    <row r="5" spans="2:13" s="275" customFormat="1" ht="25.5">
      <c r="B5" s="279" t="s">
        <v>3118</v>
      </c>
      <c r="C5" s="279" t="s">
        <v>3119</v>
      </c>
      <c r="D5" s="280" t="s">
        <v>178</v>
      </c>
      <c r="E5" s="281" t="s">
        <v>3120</v>
      </c>
      <c r="F5" s="279" t="s">
        <v>3121</v>
      </c>
      <c r="G5" s="279" t="s">
        <v>3122</v>
      </c>
      <c r="H5" s="279" t="s">
        <v>3123</v>
      </c>
      <c r="I5" s="279" t="s">
        <v>3124</v>
      </c>
    </row>
    <row r="6" spans="2:13" s="275" customFormat="1">
      <c r="D6" s="276"/>
      <c r="E6" s="277"/>
    </row>
    <row r="7" spans="2:13">
      <c r="B7" s="275" t="s">
        <v>3125</v>
      </c>
    </row>
    <row r="8" spans="2:13">
      <c r="B8" s="282" t="s">
        <v>3126</v>
      </c>
      <c r="C8" s="283" t="s">
        <v>243</v>
      </c>
      <c r="D8" s="284" t="s">
        <v>314</v>
      </c>
      <c r="E8" s="285">
        <v>0</v>
      </c>
      <c r="F8" s="285">
        <f>D8*E8</f>
        <v>0</v>
      </c>
      <c r="G8" s="285">
        <v>0</v>
      </c>
      <c r="H8" s="285">
        <f>D8*G8</f>
        <v>0</v>
      </c>
      <c r="I8" s="285">
        <f>F8+H8</f>
        <v>0</v>
      </c>
      <c r="M8" s="278">
        <v>1.18</v>
      </c>
    </row>
    <row r="9" spans="2:13">
      <c r="B9" s="282" t="s">
        <v>3127</v>
      </c>
      <c r="C9" s="283" t="s">
        <v>243</v>
      </c>
      <c r="D9" s="284" t="s">
        <v>296</v>
      </c>
      <c r="E9" s="285">
        <v>0</v>
      </c>
      <c r="F9" s="285">
        <f>D9*E9</f>
        <v>0</v>
      </c>
      <c r="G9" s="285">
        <v>0</v>
      </c>
      <c r="H9" s="285">
        <f>D9*G9</f>
        <v>0</v>
      </c>
      <c r="I9" s="285">
        <f t="shared" ref="I9:I25" si="0">F9+H9</f>
        <v>0</v>
      </c>
      <c r="M9" s="278">
        <v>1.18</v>
      </c>
    </row>
    <row r="10" spans="2:13">
      <c r="B10" s="282" t="s">
        <v>3128</v>
      </c>
      <c r="C10" s="283" t="s">
        <v>243</v>
      </c>
      <c r="D10" s="284" t="s">
        <v>244</v>
      </c>
      <c r="E10" s="285">
        <v>0</v>
      </c>
      <c r="F10" s="285">
        <f>D10*E10</f>
        <v>0</v>
      </c>
      <c r="G10" s="285">
        <v>0</v>
      </c>
      <c r="H10" s="285">
        <f>D10*G10</f>
        <v>0</v>
      </c>
      <c r="I10" s="285">
        <f t="shared" si="0"/>
        <v>0</v>
      </c>
      <c r="M10" s="278">
        <v>1.18</v>
      </c>
    </row>
    <row r="11" spans="2:13">
      <c r="B11" s="282" t="s">
        <v>3129</v>
      </c>
      <c r="C11" s="283" t="s">
        <v>243</v>
      </c>
      <c r="D11" s="284" t="s">
        <v>3130</v>
      </c>
      <c r="E11" s="285">
        <v>0</v>
      </c>
      <c r="F11" s="285">
        <f t="shared" ref="F11:F18" si="1">D11*E11</f>
        <v>0</v>
      </c>
      <c r="G11" s="285">
        <v>0</v>
      </c>
      <c r="H11" s="285">
        <f t="shared" ref="H11:H18" si="2">D11*G11</f>
        <v>0</v>
      </c>
      <c r="I11" s="285">
        <f t="shared" si="0"/>
        <v>0</v>
      </c>
      <c r="M11" s="278">
        <v>1.18</v>
      </c>
    </row>
    <row r="12" spans="2:13">
      <c r="B12" s="282" t="s">
        <v>3131</v>
      </c>
      <c r="C12" s="283" t="s">
        <v>243</v>
      </c>
      <c r="D12" s="284" t="s">
        <v>3132</v>
      </c>
      <c r="E12" s="285">
        <v>0</v>
      </c>
      <c r="F12" s="285">
        <f t="shared" si="1"/>
        <v>0</v>
      </c>
      <c r="G12" s="285">
        <v>0</v>
      </c>
      <c r="H12" s="285">
        <f t="shared" si="2"/>
        <v>0</v>
      </c>
      <c r="I12" s="285">
        <f t="shared" si="0"/>
        <v>0</v>
      </c>
      <c r="M12" s="278">
        <v>1.18</v>
      </c>
    </row>
    <row r="13" spans="2:13">
      <c r="B13" s="282" t="s">
        <v>3133</v>
      </c>
      <c r="C13" s="283" t="s">
        <v>243</v>
      </c>
      <c r="D13" s="284" t="s">
        <v>2441</v>
      </c>
      <c r="E13" s="285">
        <v>0</v>
      </c>
      <c r="F13" s="285">
        <f>D13*E13</f>
        <v>0</v>
      </c>
      <c r="G13" s="285">
        <v>0</v>
      </c>
      <c r="H13" s="285">
        <f>D13*G13</f>
        <v>0</v>
      </c>
      <c r="I13" s="285">
        <f t="shared" si="0"/>
        <v>0</v>
      </c>
      <c r="M13" s="278">
        <v>1.18</v>
      </c>
    </row>
    <row r="14" spans="2:13">
      <c r="B14" s="282" t="s">
        <v>3134</v>
      </c>
      <c r="C14" s="283" t="s">
        <v>243</v>
      </c>
      <c r="D14" s="284" t="s">
        <v>2406</v>
      </c>
      <c r="E14" s="285">
        <v>0</v>
      </c>
      <c r="F14" s="285">
        <f t="shared" si="1"/>
        <v>0</v>
      </c>
      <c r="G14" s="285">
        <v>0</v>
      </c>
      <c r="H14" s="285">
        <f t="shared" si="2"/>
        <v>0</v>
      </c>
      <c r="I14" s="285">
        <f t="shared" si="0"/>
        <v>0</v>
      </c>
      <c r="M14" s="278">
        <v>1.18</v>
      </c>
    </row>
    <row r="15" spans="2:13">
      <c r="B15" s="282" t="s">
        <v>3135</v>
      </c>
      <c r="C15" s="283" t="s">
        <v>243</v>
      </c>
      <c r="D15" s="284" t="s">
        <v>3136</v>
      </c>
      <c r="E15" s="285">
        <v>0</v>
      </c>
      <c r="F15" s="285">
        <f t="shared" si="1"/>
        <v>0</v>
      </c>
      <c r="G15" s="285">
        <v>0</v>
      </c>
      <c r="H15" s="285">
        <f t="shared" si="2"/>
        <v>0</v>
      </c>
      <c r="I15" s="285">
        <f t="shared" si="0"/>
        <v>0</v>
      </c>
      <c r="M15" s="278">
        <v>1.18</v>
      </c>
    </row>
    <row r="16" spans="2:13">
      <c r="B16" s="282" t="s">
        <v>3137</v>
      </c>
      <c r="C16" s="283" t="s">
        <v>238</v>
      </c>
      <c r="D16" s="284" t="s">
        <v>426</v>
      </c>
      <c r="E16" s="285">
        <v>0</v>
      </c>
      <c r="F16" s="285">
        <f t="shared" si="1"/>
        <v>0</v>
      </c>
      <c r="G16" s="285">
        <v>0</v>
      </c>
      <c r="H16" s="285">
        <f t="shared" si="2"/>
        <v>0</v>
      </c>
      <c r="I16" s="285">
        <f t="shared" si="0"/>
        <v>0</v>
      </c>
      <c r="M16" s="278">
        <v>1.18</v>
      </c>
    </row>
    <row r="17" spans="2:13">
      <c r="B17" s="282" t="s">
        <v>3138</v>
      </c>
      <c r="C17" s="283" t="s">
        <v>238</v>
      </c>
      <c r="D17" s="284" t="s">
        <v>7</v>
      </c>
      <c r="E17" s="285">
        <v>0</v>
      </c>
      <c r="F17" s="285">
        <f>D17*E17</f>
        <v>0</v>
      </c>
      <c r="G17" s="285">
        <v>0</v>
      </c>
      <c r="H17" s="285">
        <f>D17*G17</f>
        <v>0</v>
      </c>
      <c r="I17" s="285">
        <f t="shared" si="0"/>
        <v>0</v>
      </c>
      <c r="M17" s="278">
        <v>1.18</v>
      </c>
    </row>
    <row r="18" spans="2:13">
      <c r="B18" s="282" t="s">
        <v>3139</v>
      </c>
      <c r="C18" s="283" t="s">
        <v>238</v>
      </c>
      <c r="D18" s="284" t="s">
        <v>215</v>
      </c>
      <c r="E18" s="285">
        <v>0</v>
      </c>
      <c r="F18" s="285">
        <f t="shared" si="1"/>
        <v>0</v>
      </c>
      <c r="G18" s="285">
        <v>0</v>
      </c>
      <c r="H18" s="285">
        <f t="shared" si="2"/>
        <v>0</v>
      </c>
      <c r="I18" s="285">
        <f t="shared" si="0"/>
        <v>0</v>
      </c>
      <c r="M18" s="278">
        <v>1.18</v>
      </c>
    </row>
    <row r="19" spans="2:13">
      <c r="B19" s="282" t="s">
        <v>3140</v>
      </c>
      <c r="C19" s="283" t="s">
        <v>238</v>
      </c>
      <c r="D19" s="284" t="s">
        <v>207</v>
      </c>
      <c r="E19" s="285">
        <v>0</v>
      </c>
      <c r="F19" s="285">
        <f>D19*E19</f>
        <v>0</v>
      </c>
      <c r="G19" s="285">
        <v>0</v>
      </c>
      <c r="H19" s="285">
        <f>D19*G19</f>
        <v>0</v>
      </c>
      <c r="I19" s="285">
        <f t="shared" si="0"/>
        <v>0</v>
      </c>
      <c r="M19" s="278">
        <v>1.18</v>
      </c>
    </row>
    <row r="20" spans="2:13" ht="25.5">
      <c r="B20" s="282" t="s">
        <v>3141</v>
      </c>
      <c r="C20" s="283" t="s">
        <v>238</v>
      </c>
      <c r="D20" s="283">
        <v>58</v>
      </c>
      <c r="E20" s="285">
        <v>0</v>
      </c>
      <c r="F20" s="285">
        <f t="shared" ref="F20:F25" si="3">D20*E20</f>
        <v>0</v>
      </c>
      <c r="G20" s="285">
        <v>0</v>
      </c>
      <c r="H20" s="285">
        <f t="shared" ref="H20:H25" si="4">D20*G20</f>
        <v>0</v>
      </c>
      <c r="I20" s="285">
        <f t="shared" si="0"/>
        <v>0</v>
      </c>
      <c r="M20" s="278">
        <v>1.18</v>
      </c>
    </row>
    <row r="21" spans="2:13">
      <c r="B21" s="282" t="s">
        <v>3142</v>
      </c>
      <c r="C21" s="283" t="s">
        <v>238</v>
      </c>
      <c r="D21" s="283">
        <v>2</v>
      </c>
      <c r="E21" s="285">
        <v>0</v>
      </c>
      <c r="F21" s="285">
        <f>D21*E21</f>
        <v>0</v>
      </c>
      <c r="G21" s="285">
        <v>0</v>
      </c>
      <c r="H21" s="285">
        <f>D21*G21</f>
        <v>0</v>
      </c>
      <c r="I21" s="285">
        <f t="shared" si="0"/>
        <v>0</v>
      </c>
      <c r="M21" s="278">
        <v>1.18</v>
      </c>
    </row>
    <row r="22" spans="2:13">
      <c r="B22" s="282" t="s">
        <v>3143</v>
      </c>
      <c r="C22" s="283" t="s">
        <v>238</v>
      </c>
      <c r="D22" s="283">
        <v>24</v>
      </c>
      <c r="E22" s="285">
        <v>0</v>
      </c>
      <c r="F22" s="285">
        <f t="shared" si="3"/>
        <v>0</v>
      </c>
      <c r="G22" s="285">
        <v>0</v>
      </c>
      <c r="H22" s="285">
        <f t="shared" si="4"/>
        <v>0</v>
      </c>
      <c r="I22" s="285">
        <f t="shared" si="0"/>
        <v>0</v>
      </c>
      <c r="M22" s="278">
        <v>1.18</v>
      </c>
    </row>
    <row r="23" spans="2:13">
      <c r="B23" s="282" t="s">
        <v>3144</v>
      </c>
      <c r="C23" s="283" t="s">
        <v>238</v>
      </c>
      <c r="D23" s="283">
        <v>22</v>
      </c>
      <c r="E23" s="285">
        <v>0</v>
      </c>
      <c r="F23" s="285">
        <f t="shared" si="3"/>
        <v>0</v>
      </c>
      <c r="G23" s="285">
        <v>0</v>
      </c>
      <c r="H23" s="285">
        <f t="shared" si="4"/>
        <v>0</v>
      </c>
      <c r="I23" s="285">
        <f t="shared" si="0"/>
        <v>0</v>
      </c>
      <c r="M23" s="278">
        <v>1.18</v>
      </c>
    </row>
    <row r="24" spans="2:13">
      <c r="B24" s="282" t="s">
        <v>3145</v>
      </c>
      <c r="C24" s="283" t="s">
        <v>238</v>
      </c>
      <c r="D24" s="284" t="s">
        <v>86</v>
      </c>
      <c r="E24" s="285">
        <v>0</v>
      </c>
      <c r="F24" s="285">
        <f>D24*E24</f>
        <v>0</v>
      </c>
      <c r="G24" s="285">
        <v>0</v>
      </c>
      <c r="H24" s="285">
        <f>D24*G24</f>
        <v>0</v>
      </c>
      <c r="I24" s="285">
        <f t="shared" si="0"/>
        <v>0</v>
      </c>
      <c r="M24" s="278">
        <v>1.18</v>
      </c>
    </row>
    <row r="25" spans="2:13">
      <c r="B25" s="282" t="s">
        <v>3146</v>
      </c>
      <c r="C25" s="283" t="s">
        <v>238</v>
      </c>
      <c r="D25" s="284" t="s">
        <v>80</v>
      </c>
      <c r="E25" s="285">
        <v>0</v>
      </c>
      <c r="F25" s="285">
        <f t="shared" si="3"/>
        <v>0</v>
      </c>
      <c r="G25" s="285">
        <v>0</v>
      </c>
      <c r="H25" s="285">
        <f t="shared" si="4"/>
        <v>0</v>
      </c>
      <c r="I25" s="285">
        <f t="shared" si="0"/>
        <v>0</v>
      </c>
      <c r="M25" s="278">
        <v>1.18</v>
      </c>
    </row>
    <row r="26" spans="2:13">
      <c r="F26" s="277"/>
      <c r="G26" s="277"/>
      <c r="H26" s="277"/>
      <c r="I26" s="277"/>
    </row>
    <row r="27" spans="2:13">
      <c r="B27" s="275" t="s">
        <v>3147</v>
      </c>
      <c r="F27" s="277"/>
      <c r="G27" s="277"/>
      <c r="H27" s="277"/>
      <c r="I27" s="277"/>
    </row>
    <row r="28" spans="2:13">
      <c r="B28" s="282" t="s">
        <v>3148</v>
      </c>
      <c r="C28" s="283" t="s">
        <v>3149</v>
      </c>
      <c r="D28" s="284" t="s">
        <v>80</v>
      </c>
      <c r="E28" s="285">
        <v>0</v>
      </c>
      <c r="F28" s="285">
        <f>D28*E28</f>
        <v>0</v>
      </c>
      <c r="G28" s="285">
        <v>0</v>
      </c>
      <c r="H28" s="285">
        <f>D28*G28</f>
        <v>0</v>
      </c>
      <c r="I28" s="285">
        <f>F28+H28</f>
        <v>0</v>
      </c>
      <c r="M28" s="278">
        <v>1.18</v>
      </c>
    </row>
    <row r="29" spans="2:13">
      <c r="B29" s="282" t="s">
        <v>3150</v>
      </c>
      <c r="C29" s="283" t="s">
        <v>3149</v>
      </c>
      <c r="D29" s="284" t="s">
        <v>130</v>
      </c>
      <c r="E29" s="285">
        <v>0</v>
      </c>
      <c r="F29" s="285">
        <f>D29*E29</f>
        <v>0</v>
      </c>
      <c r="G29" s="285">
        <v>0</v>
      </c>
      <c r="H29" s="285">
        <f>D29*G29</f>
        <v>0</v>
      </c>
      <c r="I29" s="285">
        <f>F29+H29</f>
        <v>0</v>
      </c>
      <c r="M29" s="278">
        <v>1.18</v>
      </c>
    </row>
    <row r="30" spans="2:13">
      <c r="B30" s="282" t="s">
        <v>3151</v>
      </c>
      <c r="C30" s="283" t="s">
        <v>243</v>
      </c>
      <c r="D30" s="284" t="s">
        <v>3136</v>
      </c>
      <c r="E30" s="285">
        <v>0</v>
      </c>
      <c r="F30" s="285">
        <f>D30*E30</f>
        <v>0</v>
      </c>
      <c r="G30" s="285">
        <v>0</v>
      </c>
      <c r="H30" s="285">
        <f>D30*G30</f>
        <v>0</v>
      </c>
      <c r="I30" s="285">
        <f>F30+H30</f>
        <v>0</v>
      </c>
      <c r="M30" s="278">
        <v>1.18</v>
      </c>
    </row>
    <row r="31" spans="2:13">
      <c r="F31" s="277"/>
      <c r="G31" s="277"/>
      <c r="H31" s="277"/>
      <c r="I31" s="277"/>
    </row>
    <row r="32" spans="2:13">
      <c r="B32" s="275" t="s">
        <v>3152</v>
      </c>
      <c r="F32" s="277"/>
      <c r="G32" s="277"/>
      <c r="H32" s="277"/>
      <c r="I32" s="277"/>
    </row>
    <row r="33" spans="2:13">
      <c r="B33" s="282" t="s">
        <v>3153</v>
      </c>
      <c r="C33" s="283" t="s">
        <v>238</v>
      </c>
      <c r="D33" s="284" t="s">
        <v>2320</v>
      </c>
      <c r="E33" s="285">
        <v>0</v>
      </c>
      <c r="F33" s="285">
        <f t="shared" ref="F33:F42" si="5">D33*E33</f>
        <v>0</v>
      </c>
      <c r="G33" s="285">
        <v>0</v>
      </c>
      <c r="H33" s="285">
        <f t="shared" ref="H33:H42" si="6">D33*G33</f>
        <v>0</v>
      </c>
      <c r="I33" s="285">
        <f t="shared" ref="I33:I42" si="7">F33+H33</f>
        <v>0</v>
      </c>
      <c r="M33" s="278">
        <v>1.18</v>
      </c>
    </row>
    <row r="34" spans="2:13">
      <c r="B34" s="282" t="s">
        <v>3154</v>
      </c>
      <c r="C34" s="283" t="s">
        <v>238</v>
      </c>
      <c r="D34" s="284" t="s">
        <v>7</v>
      </c>
      <c r="E34" s="285">
        <v>0</v>
      </c>
      <c r="F34" s="285">
        <f t="shared" si="5"/>
        <v>0</v>
      </c>
      <c r="G34" s="285">
        <v>0</v>
      </c>
      <c r="H34" s="285">
        <f t="shared" si="6"/>
        <v>0</v>
      </c>
      <c r="I34" s="285">
        <f t="shared" si="7"/>
        <v>0</v>
      </c>
      <c r="M34" s="278">
        <v>1.18</v>
      </c>
    </row>
    <row r="35" spans="2:13">
      <c r="B35" s="282" t="s">
        <v>3155</v>
      </c>
      <c r="C35" s="283" t="s">
        <v>243</v>
      </c>
      <c r="D35" s="284" t="s">
        <v>450</v>
      </c>
      <c r="E35" s="285">
        <v>0</v>
      </c>
      <c r="F35" s="285">
        <f t="shared" si="5"/>
        <v>0</v>
      </c>
      <c r="G35" s="285">
        <v>0</v>
      </c>
      <c r="H35" s="285">
        <f t="shared" si="6"/>
        <v>0</v>
      </c>
      <c r="I35" s="285">
        <f t="shared" si="7"/>
        <v>0</v>
      </c>
      <c r="M35" s="278">
        <v>1.18</v>
      </c>
    </row>
    <row r="36" spans="2:13">
      <c r="B36" s="282" t="s">
        <v>3156</v>
      </c>
      <c r="C36" s="283" t="s">
        <v>238</v>
      </c>
      <c r="D36" s="284" t="s">
        <v>411</v>
      </c>
      <c r="E36" s="285">
        <v>0</v>
      </c>
      <c r="F36" s="285">
        <f t="shared" si="5"/>
        <v>0</v>
      </c>
      <c r="G36" s="285">
        <v>0</v>
      </c>
      <c r="H36" s="285">
        <f t="shared" si="6"/>
        <v>0</v>
      </c>
      <c r="I36" s="285">
        <f t="shared" si="7"/>
        <v>0</v>
      </c>
      <c r="M36" s="278">
        <v>1.18</v>
      </c>
    </row>
    <row r="37" spans="2:13">
      <c r="B37" s="282" t="s">
        <v>3157</v>
      </c>
      <c r="C37" s="283" t="s">
        <v>238</v>
      </c>
      <c r="D37" s="284" t="s">
        <v>244</v>
      </c>
      <c r="E37" s="285">
        <v>0</v>
      </c>
      <c r="F37" s="285">
        <f t="shared" si="5"/>
        <v>0</v>
      </c>
      <c r="G37" s="285">
        <v>0</v>
      </c>
      <c r="H37" s="285">
        <f t="shared" si="6"/>
        <v>0</v>
      </c>
      <c r="I37" s="285">
        <f t="shared" si="7"/>
        <v>0</v>
      </c>
      <c r="M37" s="278">
        <v>1.18</v>
      </c>
    </row>
    <row r="38" spans="2:13">
      <c r="B38" s="282" t="s">
        <v>3158</v>
      </c>
      <c r="C38" s="283" t="s">
        <v>238</v>
      </c>
      <c r="D38" s="284" t="s">
        <v>136</v>
      </c>
      <c r="E38" s="285">
        <v>0</v>
      </c>
      <c r="F38" s="285">
        <f t="shared" si="5"/>
        <v>0</v>
      </c>
      <c r="G38" s="285">
        <v>0</v>
      </c>
      <c r="H38" s="285">
        <f t="shared" si="6"/>
        <v>0</v>
      </c>
      <c r="I38" s="285">
        <f t="shared" si="7"/>
        <v>0</v>
      </c>
      <c r="M38" s="278">
        <v>1.18</v>
      </c>
    </row>
    <row r="39" spans="2:13">
      <c r="B39" s="282" t="s">
        <v>3159</v>
      </c>
      <c r="C39" s="283" t="s">
        <v>238</v>
      </c>
      <c r="D39" s="284" t="s">
        <v>219</v>
      </c>
      <c r="E39" s="285">
        <v>0</v>
      </c>
      <c r="F39" s="285">
        <f t="shared" si="5"/>
        <v>0</v>
      </c>
      <c r="G39" s="285">
        <v>0</v>
      </c>
      <c r="H39" s="285">
        <f t="shared" si="6"/>
        <v>0</v>
      </c>
      <c r="I39" s="285">
        <f t="shared" si="7"/>
        <v>0</v>
      </c>
      <c r="M39" s="278">
        <v>1.18</v>
      </c>
    </row>
    <row r="40" spans="2:13">
      <c r="B40" s="282" t="s">
        <v>3160</v>
      </c>
      <c r="C40" s="283" t="s">
        <v>238</v>
      </c>
      <c r="D40" s="284" t="s">
        <v>7</v>
      </c>
      <c r="E40" s="285">
        <v>0</v>
      </c>
      <c r="F40" s="285">
        <f t="shared" si="5"/>
        <v>0</v>
      </c>
      <c r="G40" s="285">
        <v>0</v>
      </c>
      <c r="H40" s="285">
        <f t="shared" si="6"/>
        <v>0</v>
      </c>
      <c r="I40" s="285">
        <f t="shared" si="7"/>
        <v>0</v>
      </c>
      <c r="M40" s="278">
        <v>1.18</v>
      </c>
    </row>
    <row r="41" spans="2:13">
      <c r="B41" s="282" t="s">
        <v>3161</v>
      </c>
      <c r="C41" s="283" t="s">
        <v>238</v>
      </c>
      <c r="D41" s="284" t="s">
        <v>261</v>
      </c>
      <c r="E41" s="285">
        <v>0</v>
      </c>
      <c r="F41" s="285">
        <f t="shared" si="5"/>
        <v>0</v>
      </c>
      <c r="G41" s="285">
        <v>0</v>
      </c>
      <c r="H41" s="285">
        <f t="shared" si="6"/>
        <v>0</v>
      </c>
      <c r="I41" s="285">
        <f t="shared" si="7"/>
        <v>0</v>
      </c>
      <c r="M41" s="278">
        <v>1.18</v>
      </c>
    </row>
    <row r="42" spans="2:13">
      <c r="B42" s="282" t="s">
        <v>3162</v>
      </c>
      <c r="C42" s="283" t="s">
        <v>238</v>
      </c>
      <c r="D42" s="284" t="s">
        <v>136</v>
      </c>
      <c r="E42" s="285">
        <v>0</v>
      </c>
      <c r="F42" s="285">
        <f t="shared" si="5"/>
        <v>0</v>
      </c>
      <c r="G42" s="285">
        <v>0</v>
      </c>
      <c r="H42" s="285">
        <f t="shared" si="6"/>
        <v>0</v>
      </c>
      <c r="I42" s="285">
        <f t="shared" si="7"/>
        <v>0</v>
      </c>
      <c r="M42" s="278">
        <v>1.18</v>
      </c>
    </row>
    <row r="43" spans="2:13">
      <c r="B43" s="282" t="s">
        <v>3163</v>
      </c>
      <c r="C43" s="283" t="s">
        <v>243</v>
      </c>
      <c r="D43" s="284" t="s">
        <v>296</v>
      </c>
      <c r="E43" s="285">
        <v>0</v>
      </c>
      <c r="F43" s="285">
        <f>D43*E43</f>
        <v>0</v>
      </c>
      <c r="G43" s="285">
        <v>0</v>
      </c>
      <c r="H43" s="285">
        <f>D43*G43</f>
        <v>0</v>
      </c>
      <c r="I43" s="285">
        <f>F43+H43</f>
        <v>0</v>
      </c>
      <c r="M43" s="278">
        <v>1.18</v>
      </c>
    </row>
    <row r="44" spans="2:13">
      <c r="B44" s="282" t="s">
        <v>3164</v>
      </c>
      <c r="C44" s="283" t="s">
        <v>463</v>
      </c>
      <c r="D44" s="284" t="s">
        <v>214</v>
      </c>
      <c r="E44" s="285">
        <v>0</v>
      </c>
      <c r="F44" s="285">
        <f>D44*E44</f>
        <v>0</v>
      </c>
      <c r="G44" s="285">
        <v>0</v>
      </c>
      <c r="H44" s="285">
        <f>D44*G44</f>
        <v>0</v>
      </c>
      <c r="I44" s="285">
        <f>F44+H44</f>
        <v>0</v>
      </c>
      <c r="M44" s="278">
        <v>1.18</v>
      </c>
    </row>
    <row r="45" spans="2:13">
      <c r="F45" s="277"/>
      <c r="G45" s="277"/>
      <c r="H45" s="277"/>
      <c r="I45" s="277"/>
    </row>
    <row r="46" spans="2:13">
      <c r="B46" s="275" t="s">
        <v>118</v>
      </c>
      <c r="F46" s="277"/>
      <c r="G46" s="277"/>
      <c r="H46" s="277"/>
      <c r="I46" s="277"/>
    </row>
    <row r="47" spans="2:13">
      <c r="B47" s="282" t="s">
        <v>3165</v>
      </c>
      <c r="C47" s="283" t="s">
        <v>463</v>
      </c>
      <c r="D47" s="284" t="s">
        <v>261</v>
      </c>
      <c r="E47" s="285">
        <v>0</v>
      </c>
      <c r="F47" s="285">
        <f t="shared" ref="F47:F52" si="8">D47*E47</f>
        <v>0</v>
      </c>
      <c r="G47" s="285">
        <v>0</v>
      </c>
      <c r="H47" s="285">
        <f t="shared" ref="H47:H52" si="9">D47*G47</f>
        <v>0</v>
      </c>
      <c r="I47" s="285">
        <f t="shared" ref="I47:I52" si="10">F47+H47</f>
        <v>0</v>
      </c>
      <c r="M47" s="278">
        <v>1.18</v>
      </c>
    </row>
    <row r="48" spans="2:13">
      <c r="B48" s="282" t="s">
        <v>3166</v>
      </c>
      <c r="C48" s="283" t="s">
        <v>463</v>
      </c>
      <c r="D48" s="284" t="s">
        <v>331</v>
      </c>
      <c r="E48" s="285">
        <v>0</v>
      </c>
      <c r="F48" s="285">
        <f t="shared" si="8"/>
        <v>0</v>
      </c>
      <c r="G48" s="285">
        <v>0</v>
      </c>
      <c r="H48" s="285">
        <f t="shared" si="9"/>
        <v>0</v>
      </c>
      <c r="I48" s="285">
        <f t="shared" si="10"/>
        <v>0</v>
      </c>
      <c r="M48" s="278">
        <v>1.18</v>
      </c>
    </row>
    <row r="49" spans="2:13">
      <c r="B49" s="282" t="s">
        <v>3167</v>
      </c>
      <c r="C49" s="283" t="s">
        <v>463</v>
      </c>
      <c r="D49" s="284" t="s">
        <v>303</v>
      </c>
      <c r="E49" s="285">
        <v>0</v>
      </c>
      <c r="F49" s="285">
        <f t="shared" si="8"/>
        <v>0</v>
      </c>
      <c r="G49" s="285">
        <v>0</v>
      </c>
      <c r="H49" s="285">
        <f t="shared" si="9"/>
        <v>0</v>
      </c>
      <c r="I49" s="285">
        <f t="shared" si="10"/>
        <v>0</v>
      </c>
      <c r="M49" s="278">
        <v>1.18</v>
      </c>
    </row>
    <row r="50" spans="2:13">
      <c r="B50" s="282" t="s">
        <v>3168</v>
      </c>
      <c r="C50" s="283" t="s">
        <v>463</v>
      </c>
      <c r="D50" s="284" t="s">
        <v>214</v>
      </c>
      <c r="E50" s="285">
        <v>0</v>
      </c>
      <c r="F50" s="285">
        <f>D50*E50</f>
        <v>0</v>
      </c>
      <c r="G50" s="285">
        <v>0</v>
      </c>
      <c r="H50" s="285">
        <f>D50*G50</f>
        <v>0</v>
      </c>
      <c r="I50" s="285">
        <f t="shared" si="10"/>
        <v>0</v>
      </c>
      <c r="M50" s="278">
        <v>1.18</v>
      </c>
    </row>
    <row r="51" spans="2:13">
      <c r="B51" s="282" t="s">
        <v>3169</v>
      </c>
      <c r="C51" s="283" t="s">
        <v>463</v>
      </c>
      <c r="D51" s="284" t="s">
        <v>331</v>
      </c>
      <c r="E51" s="285">
        <v>0</v>
      </c>
      <c r="F51" s="285">
        <f t="shared" si="8"/>
        <v>0</v>
      </c>
      <c r="G51" s="285">
        <v>0</v>
      </c>
      <c r="H51" s="285">
        <f t="shared" si="9"/>
        <v>0</v>
      </c>
      <c r="I51" s="285">
        <f t="shared" si="10"/>
        <v>0</v>
      </c>
      <c r="M51" s="278">
        <v>1.18</v>
      </c>
    </row>
    <row r="52" spans="2:13">
      <c r="B52" s="282" t="s">
        <v>3170</v>
      </c>
      <c r="C52" s="283" t="s">
        <v>463</v>
      </c>
      <c r="D52" s="284" t="s">
        <v>247</v>
      </c>
      <c r="E52" s="285">
        <v>0</v>
      </c>
      <c r="F52" s="285">
        <f t="shared" si="8"/>
        <v>0</v>
      </c>
      <c r="G52" s="285">
        <v>0</v>
      </c>
      <c r="H52" s="285">
        <f t="shared" si="9"/>
        <v>0</v>
      </c>
      <c r="I52" s="285">
        <f t="shared" si="10"/>
        <v>0</v>
      </c>
      <c r="M52" s="278">
        <v>1.18</v>
      </c>
    </row>
    <row r="53" spans="2:13" ht="13.5" thickBot="1">
      <c r="F53" s="277"/>
      <c r="G53" s="277"/>
      <c r="H53" s="277"/>
      <c r="I53" s="277"/>
    </row>
    <row r="54" spans="2:13" ht="16.5" thickBot="1">
      <c r="B54" s="287" t="s">
        <v>3171</v>
      </c>
      <c r="C54" s="288"/>
      <c r="D54" s="288"/>
      <c r="E54" s="288"/>
      <c r="F54" s="289">
        <f>SUM(F8:F52)</f>
        <v>0</v>
      </c>
      <c r="G54" s="290"/>
      <c r="H54" s="289">
        <f>SUM(H8:H52)</f>
        <v>0</v>
      </c>
      <c r="I54" s="289">
        <f>SUM(I8:I52)</f>
        <v>0</v>
      </c>
      <c r="J54" s="291"/>
    </row>
  </sheetData>
  <printOptions horizontalCentered="1"/>
  <pageMargins left="0.39370078740157483" right="0.39370078740157483" top="0.63" bottom="0.53" header="0.39370078740157483" footer="0.39370078740157483"/>
  <pageSetup paperSize="9" orientation="landscape" horizontalDpi="360" r:id="rId1"/>
  <headerFooter alignWithMargins="0">
    <oddFooter>&amp;R&amp;P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2:BM193"/>
  <sheetViews>
    <sheetView showGridLines="0" workbookViewId="0">
      <selection activeCell="F129" sqref="F129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65" t="s">
        <v>5</v>
      </c>
      <c r="M2" s="247"/>
      <c r="N2" s="247"/>
      <c r="O2" s="247"/>
      <c r="P2" s="247"/>
      <c r="Q2" s="247"/>
      <c r="R2" s="247"/>
      <c r="S2" s="247"/>
      <c r="T2" s="247"/>
      <c r="U2" s="247"/>
      <c r="V2" s="247"/>
      <c r="AT2" s="17" t="s">
        <v>138</v>
      </c>
    </row>
    <row r="3" spans="1:46" s="1" customFormat="1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73</v>
      </c>
    </row>
    <row r="4" spans="1:46" s="1" customFormat="1" ht="24.95" hidden="1" customHeight="1">
      <c r="B4" s="20"/>
      <c r="D4" s="21" t="s">
        <v>154</v>
      </c>
      <c r="L4" s="20"/>
      <c r="M4" s="101" t="s">
        <v>9</v>
      </c>
      <c r="AT4" s="17" t="s">
        <v>3</v>
      </c>
    </row>
    <row r="5" spans="1:46" s="1" customFormat="1" ht="6.95" hidden="1" customHeight="1">
      <c r="B5" s="20"/>
      <c r="L5" s="20"/>
    </row>
    <row r="6" spans="1:46" s="1" customFormat="1" ht="12" hidden="1" customHeight="1">
      <c r="B6" s="20"/>
      <c r="D6" s="27" t="s">
        <v>15</v>
      </c>
      <c r="L6" s="20"/>
    </row>
    <row r="7" spans="1:46" s="1" customFormat="1" ht="16.5" hidden="1" customHeight="1">
      <c r="B7" s="20"/>
      <c r="E7" s="266" t="str">
        <f>'Rekapitulácia stavby'!K6</f>
        <v>Prístavba materskej škôlky v meste Podolínec</v>
      </c>
      <c r="F7" s="267"/>
      <c r="G7" s="267"/>
      <c r="H7" s="267"/>
      <c r="L7" s="20"/>
    </row>
    <row r="8" spans="1:46" s="1" customFormat="1" ht="12" hidden="1" customHeight="1">
      <c r="B8" s="20"/>
      <c r="D8" s="27" t="s">
        <v>155</v>
      </c>
      <c r="L8" s="20"/>
    </row>
    <row r="9" spans="1:46" s="2" customFormat="1" ht="16.5" hidden="1" customHeight="1">
      <c r="A9" s="32"/>
      <c r="B9" s="33"/>
      <c r="C9" s="32"/>
      <c r="D9" s="32"/>
      <c r="E9" s="266" t="s">
        <v>790</v>
      </c>
      <c r="F9" s="268"/>
      <c r="G9" s="268"/>
      <c r="H9" s="268"/>
      <c r="I9" s="32"/>
      <c r="J9" s="32"/>
      <c r="K9" s="32"/>
      <c r="L9" s="45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hidden="1" customHeight="1">
      <c r="A10" s="32"/>
      <c r="B10" s="33"/>
      <c r="C10" s="32"/>
      <c r="D10" s="27" t="s">
        <v>157</v>
      </c>
      <c r="E10" s="32"/>
      <c r="F10" s="32"/>
      <c r="G10" s="32"/>
      <c r="H10" s="32"/>
      <c r="I10" s="32"/>
      <c r="J10" s="32"/>
      <c r="K10" s="32"/>
      <c r="L10" s="45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hidden="1" customHeight="1">
      <c r="A11" s="32"/>
      <c r="B11" s="33"/>
      <c r="C11" s="32"/>
      <c r="D11" s="32"/>
      <c r="E11" s="227" t="s">
        <v>2851</v>
      </c>
      <c r="F11" s="268"/>
      <c r="G11" s="268"/>
      <c r="H11" s="268"/>
      <c r="I11" s="32"/>
      <c r="J11" s="32"/>
      <c r="K11" s="32"/>
      <c r="L11" s="45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1.25" hidden="1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5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hidden="1" customHeight="1">
      <c r="A13" s="32"/>
      <c r="B13" s="33"/>
      <c r="C13" s="32"/>
      <c r="D13" s="27" t="s">
        <v>17</v>
      </c>
      <c r="E13" s="32"/>
      <c r="F13" s="25" t="s">
        <v>1</v>
      </c>
      <c r="G13" s="32"/>
      <c r="H13" s="32"/>
      <c r="I13" s="27" t="s">
        <v>18</v>
      </c>
      <c r="J13" s="25" t="s">
        <v>1</v>
      </c>
      <c r="K13" s="32"/>
      <c r="L13" s="45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hidden="1" customHeight="1">
      <c r="A14" s="32"/>
      <c r="B14" s="33"/>
      <c r="C14" s="32"/>
      <c r="D14" s="27" t="s">
        <v>19</v>
      </c>
      <c r="E14" s="32"/>
      <c r="F14" s="25" t="s">
        <v>20</v>
      </c>
      <c r="G14" s="32"/>
      <c r="H14" s="32"/>
      <c r="I14" s="27" t="s">
        <v>21</v>
      </c>
      <c r="J14" s="58" t="str">
        <f>'Rekapitulácia stavby'!AN8</f>
        <v>05_2022</v>
      </c>
      <c r="K14" s="32"/>
      <c r="L14" s="45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hidden="1" customHeight="1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5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hidden="1" customHeight="1">
      <c r="A16" s="32"/>
      <c r="B16" s="33"/>
      <c r="C16" s="32"/>
      <c r="D16" s="27" t="s">
        <v>22</v>
      </c>
      <c r="E16" s="32"/>
      <c r="F16" s="32"/>
      <c r="G16" s="32"/>
      <c r="H16" s="32"/>
      <c r="I16" s="27" t="s">
        <v>23</v>
      </c>
      <c r="J16" s="25" t="s">
        <v>1</v>
      </c>
      <c r="K16" s="32"/>
      <c r="L16" s="45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hidden="1" customHeight="1">
      <c r="A17" s="32"/>
      <c r="B17" s="33"/>
      <c r="C17" s="32"/>
      <c r="D17" s="32"/>
      <c r="E17" s="25" t="s">
        <v>24</v>
      </c>
      <c r="F17" s="32"/>
      <c r="G17" s="32"/>
      <c r="H17" s="32"/>
      <c r="I17" s="27" t="s">
        <v>25</v>
      </c>
      <c r="J17" s="25" t="s">
        <v>1</v>
      </c>
      <c r="K17" s="32"/>
      <c r="L17" s="45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6.95" hidden="1" customHeight="1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5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hidden="1" customHeight="1">
      <c r="A19" s="32"/>
      <c r="B19" s="33"/>
      <c r="C19" s="32"/>
      <c r="D19" s="27" t="s">
        <v>26</v>
      </c>
      <c r="E19" s="32"/>
      <c r="F19" s="32"/>
      <c r="G19" s="32"/>
      <c r="H19" s="32"/>
      <c r="I19" s="27" t="s">
        <v>23</v>
      </c>
      <c r="J19" s="28">
        <f>'Rekapitulácia stavby'!AN13</f>
        <v>0</v>
      </c>
      <c r="K19" s="32"/>
      <c r="L19" s="45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hidden="1" customHeight="1">
      <c r="A20" s="32"/>
      <c r="B20" s="33"/>
      <c r="C20" s="32"/>
      <c r="D20" s="32"/>
      <c r="E20" s="269">
        <f>'Rekapitulácia stavby'!E14</f>
        <v>0</v>
      </c>
      <c r="F20" s="246"/>
      <c r="G20" s="246"/>
      <c r="H20" s="246"/>
      <c r="I20" s="27" t="s">
        <v>25</v>
      </c>
      <c r="J20" s="28">
        <f>'Rekapitulácia stavby'!AN14</f>
        <v>0</v>
      </c>
      <c r="K20" s="32"/>
      <c r="L20" s="45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6.95" hidden="1" customHeight="1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5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hidden="1" customHeight="1">
      <c r="A22" s="32"/>
      <c r="B22" s="33"/>
      <c r="C22" s="32"/>
      <c r="D22" s="27" t="s">
        <v>27</v>
      </c>
      <c r="E22" s="32"/>
      <c r="F22" s="32"/>
      <c r="G22" s="32"/>
      <c r="H22" s="32"/>
      <c r="I22" s="27" t="s">
        <v>23</v>
      </c>
      <c r="J22" s="25" t="s">
        <v>1</v>
      </c>
      <c r="K22" s="32"/>
      <c r="L22" s="45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hidden="1" customHeight="1">
      <c r="A23" s="32"/>
      <c r="B23" s="33"/>
      <c r="C23" s="32"/>
      <c r="D23" s="32"/>
      <c r="E23" s="25" t="s">
        <v>28</v>
      </c>
      <c r="F23" s="32"/>
      <c r="G23" s="32"/>
      <c r="H23" s="32"/>
      <c r="I23" s="27" t="s">
        <v>25</v>
      </c>
      <c r="J23" s="25" t="s">
        <v>1</v>
      </c>
      <c r="K23" s="32"/>
      <c r="L23" s="45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6.95" hidden="1" customHeight="1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5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hidden="1" customHeight="1">
      <c r="A25" s="32"/>
      <c r="B25" s="33"/>
      <c r="C25" s="32"/>
      <c r="D25" s="27" t="s">
        <v>30</v>
      </c>
      <c r="E25" s="32"/>
      <c r="F25" s="32"/>
      <c r="G25" s="32"/>
      <c r="H25" s="32"/>
      <c r="I25" s="27" t="s">
        <v>23</v>
      </c>
      <c r="J25" s="25" t="str">
        <f>IF('Rekapitulácia stavby'!AN19="","",'Rekapitulácia stavby'!AN19)</f>
        <v/>
      </c>
      <c r="K25" s="32"/>
      <c r="L25" s="45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hidden="1" customHeight="1">
      <c r="A26" s="32"/>
      <c r="B26" s="33"/>
      <c r="C26" s="32"/>
      <c r="D26" s="32"/>
      <c r="E26" s="25" t="str">
        <f>IF('Rekapitulácia stavby'!E20="","",'Rekapitulácia stavby'!E20)</f>
        <v xml:space="preserve"> </v>
      </c>
      <c r="F26" s="32"/>
      <c r="G26" s="32"/>
      <c r="H26" s="32"/>
      <c r="I26" s="27" t="s">
        <v>25</v>
      </c>
      <c r="J26" s="25" t="str">
        <f>IF('Rekapitulácia stavby'!AN20="","",'Rekapitulácia stavby'!AN20)</f>
        <v/>
      </c>
      <c r="K26" s="32"/>
      <c r="L26" s="45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5" hidden="1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5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hidden="1" customHeight="1">
      <c r="A28" s="32"/>
      <c r="B28" s="33"/>
      <c r="C28" s="32"/>
      <c r="D28" s="27" t="s">
        <v>32</v>
      </c>
      <c r="E28" s="32"/>
      <c r="F28" s="32"/>
      <c r="G28" s="32"/>
      <c r="H28" s="32"/>
      <c r="I28" s="32"/>
      <c r="J28" s="32"/>
      <c r="K28" s="32"/>
      <c r="L28" s="45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hidden="1" customHeight="1">
      <c r="A29" s="102"/>
      <c r="B29" s="103"/>
      <c r="C29" s="102"/>
      <c r="D29" s="102"/>
      <c r="E29" s="251" t="s">
        <v>1</v>
      </c>
      <c r="F29" s="251"/>
      <c r="G29" s="251"/>
      <c r="H29" s="251"/>
      <c r="I29" s="102"/>
      <c r="J29" s="102"/>
      <c r="K29" s="102"/>
      <c r="L29" s="104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</row>
    <row r="30" spans="1:31" s="2" customFormat="1" ht="6.95" hidden="1" customHeight="1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5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hidden="1" customHeight="1">
      <c r="A31" s="32"/>
      <c r="B31" s="33"/>
      <c r="C31" s="32"/>
      <c r="D31" s="69"/>
      <c r="E31" s="69"/>
      <c r="F31" s="69"/>
      <c r="G31" s="69"/>
      <c r="H31" s="69"/>
      <c r="I31" s="69"/>
      <c r="J31" s="69"/>
      <c r="K31" s="69"/>
      <c r="L31" s="45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35" hidden="1" customHeight="1">
      <c r="A32" s="32"/>
      <c r="B32" s="33"/>
      <c r="C32" s="32"/>
      <c r="D32" s="105" t="s">
        <v>33</v>
      </c>
      <c r="E32" s="32"/>
      <c r="F32" s="32"/>
      <c r="G32" s="32"/>
      <c r="H32" s="32"/>
      <c r="I32" s="32"/>
      <c r="J32" s="74">
        <f>ROUND(J132, 2)</f>
        <v>0</v>
      </c>
      <c r="K32" s="32"/>
      <c r="L32" s="45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hidden="1" customHeight="1">
      <c r="A33" s="32"/>
      <c r="B33" s="33"/>
      <c r="C33" s="32"/>
      <c r="D33" s="69"/>
      <c r="E33" s="69"/>
      <c r="F33" s="69"/>
      <c r="G33" s="69"/>
      <c r="H33" s="69"/>
      <c r="I33" s="69"/>
      <c r="J33" s="69"/>
      <c r="K33" s="69"/>
      <c r="L33" s="45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hidden="1" customHeight="1">
      <c r="A34" s="32"/>
      <c r="B34" s="33"/>
      <c r="C34" s="32"/>
      <c r="D34" s="32"/>
      <c r="E34" s="32"/>
      <c r="F34" s="36" t="s">
        <v>35</v>
      </c>
      <c r="G34" s="32"/>
      <c r="H34" s="32"/>
      <c r="I34" s="36" t="s">
        <v>34</v>
      </c>
      <c r="J34" s="36" t="s">
        <v>36</v>
      </c>
      <c r="K34" s="32"/>
      <c r="L34" s="45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3"/>
      <c r="C35" s="32"/>
      <c r="D35" s="106" t="s">
        <v>37</v>
      </c>
      <c r="E35" s="38" t="s">
        <v>38</v>
      </c>
      <c r="F35" s="107">
        <f>ROUND((SUM(BE132:BE192)),  2)</f>
        <v>0</v>
      </c>
      <c r="G35" s="108"/>
      <c r="H35" s="108"/>
      <c r="I35" s="109">
        <v>0.2</v>
      </c>
      <c r="J35" s="107">
        <f>ROUND(((SUM(BE132:BE192))*I35),  2)</f>
        <v>0</v>
      </c>
      <c r="K35" s="32"/>
      <c r="L35" s="45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3"/>
      <c r="C36" s="32"/>
      <c r="D36" s="32"/>
      <c r="E36" s="38" t="s">
        <v>39</v>
      </c>
      <c r="F36" s="107">
        <f>ROUND((SUM(BF132:BF192)),  2)</f>
        <v>0</v>
      </c>
      <c r="G36" s="108"/>
      <c r="H36" s="108"/>
      <c r="I36" s="109">
        <v>0.2</v>
      </c>
      <c r="J36" s="107">
        <f>ROUND(((SUM(BF132:BF192))*I36),  2)</f>
        <v>0</v>
      </c>
      <c r="K36" s="32"/>
      <c r="L36" s="45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40</v>
      </c>
      <c r="F37" s="110">
        <f>ROUND((SUM(BG132:BG192)),  2)</f>
        <v>0</v>
      </c>
      <c r="G37" s="32"/>
      <c r="H37" s="32"/>
      <c r="I37" s="111">
        <v>0.2</v>
      </c>
      <c r="J37" s="110">
        <f>0</f>
        <v>0</v>
      </c>
      <c r="K37" s="32"/>
      <c r="L37" s="45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hidden="1" customHeight="1">
      <c r="A38" s="32"/>
      <c r="B38" s="33"/>
      <c r="C38" s="32"/>
      <c r="D38" s="32"/>
      <c r="E38" s="27" t="s">
        <v>41</v>
      </c>
      <c r="F38" s="110">
        <f>ROUND((SUM(BH132:BH192)),  2)</f>
        <v>0</v>
      </c>
      <c r="G38" s="32"/>
      <c r="H38" s="32"/>
      <c r="I38" s="111">
        <v>0.2</v>
      </c>
      <c r="J38" s="110">
        <f>0</f>
        <v>0</v>
      </c>
      <c r="K38" s="32"/>
      <c r="L38" s="45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38" t="s">
        <v>42</v>
      </c>
      <c r="F39" s="107">
        <f>ROUND((SUM(BI132:BI192)),  2)</f>
        <v>0</v>
      </c>
      <c r="G39" s="108"/>
      <c r="H39" s="108"/>
      <c r="I39" s="109">
        <v>0</v>
      </c>
      <c r="J39" s="107">
        <f>0</f>
        <v>0</v>
      </c>
      <c r="K39" s="32"/>
      <c r="L39" s="45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6.95" hidden="1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5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35" hidden="1" customHeight="1">
      <c r="A41" s="32"/>
      <c r="B41" s="33"/>
      <c r="C41" s="112"/>
      <c r="D41" s="113" t="s">
        <v>43</v>
      </c>
      <c r="E41" s="63"/>
      <c r="F41" s="63"/>
      <c r="G41" s="114" t="s">
        <v>44</v>
      </c>
      <c r="H41" s="115" t="s">
        <v>45</v>
      </c>
      <c r="I41" s="63"/>
      <c r="J41" s="116">
        <f>SUM(J32:J39)</f>
        <v>0</v>
      </c>
      <c r="K41" s="117"/>
      <c r="L41" s="45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45" hidden="1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5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45" hidden="1" customHeight="1">
      <c r="B43" s="20"/>
      <c r="L43" s="20"/>
    </row>
    <row r="44" spans="1:31" s="1" customFormat="1" ht="14.45" hidden="1" customHeight="1">
      <c r="B44" s="20"/>
      <c r="L44" s="20"/>
    </row>
    <row r="45" spans="1:31" s="1" customFormat="1" ht="14.45" hidden="1" customHeight="1">
      <c r="B45" s="20"/>
      <c r="L45" s="20"/>
    </row>
    <row r="46" spans="1:31" s="1" customFormat="1" ht="14.45" hidden="1" customHeight="1">
      <c r="B46" s="20"/>
      <c r="L46" s="20"/>
    </row>
    <row r="47" spans="1:31" s="1" customFormat="1" ht="14.45" hidden="1" customHeight="1">
      <c r="B47" s="20"/>
      <c r="L47" s="20"/>
    </row>
    <row r="48" spans="1:31" s="1" customFormat="1" ht="14.45" hidden="1" customHeight="1">
      <c r="B48" s="20"/>
      <c r="L48" s="20"/>
    </row>
    <row r="49" spans="1:31" s="1" customFormat="1" ht="14.45" hidden="1" customHeight="1">
      <c r="B49" s="20"/>
      <c r="L49" s="20"/>
    </row>
    <row r="50" spans="1:31" s="2" customFormat="1" ht="14.45" hidden="1" customHeight="1">
      <c r="B50" s="45"/>
      <c r="D50" s="46" t="s">
        <v>46</v>
      </c>
      <c r="E50" s="47"/>
      <c r="F50" s="47"/>
      <c r="G50" s="46" t="s">
        <v>47</v>
      </c>
      <c r="H50" s="47"/>
      <c r="I50" s="47"/>
      <c r="J50" s="47"/>
      <c r="K50" s="47"/>
      <c r="L50" s="45"/>
    </row>
    <row r="51" spans="1:31" ht="11.25" hidden="1">
      <c r="B51" s="20"/>
      <c r="L51" s="20"/>
    </row>
    <row r="52" spans="1:31" ht="11.25" hidden="1">
      <c r="B52" s="20"/>
      <c r="L52" s="20"/>
    </row>
    <row r="53" spans="1:31" ht="11.25" hidden="1">
      <c r="B53" s="20"/>
      <c r="L53" s="20"/>
    </row>
    <row r="54" spans="1:31" ht="11.25" hidden="1">
      <c r="B54" s="20"/>
      <c r="L54" s="20"/>
    </row>
    <row r="55" spans="1:31" ht="11.25" hidden="1">
      <c r="B55" s="20"/>
      <c r="L55" s="20"/>
    </row>
    <row r="56" spans="1:31" ht="11.25" hidden="1">
      <c r="B56" s="20"/>
      <c r="L56" s="20"/>
    </row>
    <row r="57" spans="1:31" ht="11.25" hidden="1">
      <c r="B57" s="20"/>
      <c r="L57" s="20"/>
    </row>
    <row r="58" spans="1:31" ht="11.25" hidden="1">
      <c r="B58" s="20"/>
      <c r="L58" s="20"/>
    </row>
    <row r="59" spans="1:31" ht="11.25" hidden="1">
      <c r="B59" s="20"/>
      <c r="L59" s="20"/>
    </row>
    <row r="60" spans="1:31" ht="11.25" hidden="1">
      <c r="B60" s="20"/>
      <c r="L60" s="20"/>
    </row>
    <row r="61" spans="1:31" s="2" customFormat="1" ht="12.75" hidden="1">
      <c r="A61" s="32"/>
      <c r="B61" s="33"/>
      <c r="C61" s="32"/>
      <c r="D61" s="48" t="s">
        <v>48</v>
      </c>
      <c r="E61" s="35"/>
      <c r="F61" s="118" t="s">
        <v>49</v>
      </c>
      <c r="G61" s="48" t="s">
        <v>48</v>
      </c>
      <c r="H61" s="35"/>
      <c r="I61" s="35"/>
      <c r="J61" s="119" t="s">
        <v>49</v>
      </c>
      <c r="K61" s="35"/>
      <c r="L61" s="45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 hidden="1">
      <c r="B62" s="20"/>
      <c r="L62" s="20"/>
    </row>
    <row r="63" spans="1:31" ht="11.25" hidden="1">
      <c r="B63" s="20"/>
      <c r="L63" s="20"/>
    </row>
    <row r="64" spans="1:31" ht="11.25" hidden="1">
      <c r="B64" s="20"/>
      <c r="L64" s="20"/>
    </row>
    <row r="65" spans="1:31" s="2" customFormat="1" ht="12.75" hidden="1">
      <c r="A65" s="32"/>
      <c r="B65" s="33"/>
      <c r="C65" s="32"/>
      <c r="D65" s="46" t="s">
        <v>50</v>
      </c>
      <c r="E65" s="49"/>
      <c r="F65" s="49"/>
      <c r="G65" s="46" t="s">
        <v>51</v>
      </c>
      <c r="H65" s="49"/>
      <c r="I65" s="49"/>
      <c r="J65" s="49"/>
      <c r="K65" s="49"/>
      <c r="L65" s="45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 hidden="1">
      <c r="B66" s="20"/>
      <c r="L66" s="20"/>
    </row>
    <row r="67" spans="1:31" ht="11.25" hidden="1">
      <c r="B67" s="20"/>
      <c r="L67" s="20"/>
    </row>
    <row r="68" spans="1:31" ht="11.25" hidden="1">
      <c r="B68" s="20"/>
      <c r="L68" s="20"/>
    </row>
    <row r="69" spans="1:31" ht="11.25" hidden="1">
      <c r="B69" s="20"/>
      <c r="L69" s="20"/>
    </row>
    <row r="70" spans="1:31" ht="11.25" hidden="1">
      <c r="B70" s="20"/>
      <c r="L70" s="20"/>
    </row>
    <row r="71" spans="1:31" ht="11.25" hidden="1">
      <c r="B71" s="20"/>
      <c r="L71" s="20"/>
    </row>
    <row r="72" spans="1:31" ht="11.25" hidden="1">
      <c r="B72" s="20"/>
      <c r="L72" s="20"/>
    </row>
    <row r="73" spans="1:31" ht="11.25" hidden="1">
      <c r="B73" s="20"/>
      <c r="L73" s="20"/>
    </row>
    <row r="74" spans="1:31" ht="11.25" hidden="1">
      <c r="B74" s="20"/>
      <c r="L74" s="20"/>
    </row>
    <row r="75" spans="1:31" ht="11.25" hidden="1">
      <c r="B75" s="20"/>
      <c r="L75" s="20"/>
    </row>
    <row r="76" spans="1:31" s="2" customFormat="1" ht="12.75" hidden="1">
      <c r="A76" s="32"/>
      <c r="B76" s="33"/>
      <c r="C76" s="32"/>
      <c r="D76" s="48" t="s">
        <v>48</v>
      </c>
      <c r="E76" s="35"/>
      <c r="F76" s="118" t="s">
        <v>49</v>
      </c>
      <c r="G76" s="48" t="s">
        <v>48</v>
      </c>
      <c r="H76" s="35"/>
      <c r="I76" s="35"/>
      <c r="J76" s="119" t="s">
        <v>49</v>
      </c>
      <c r="K76" s="35"/>
      <c r="L76" s="45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hidden="1" customHeight="1">
      <c r="A77" s="32"/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45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78" spans="1:31" ht="11.25" hidden="1"/>
    <row r="79" spans="1:31" ht="11.25" hidden="1"/>
    <row r="80" spans="1:31" ht="11.25" hidden="1"/>
    <row r="81" spans="1:31" s="2" customFormat="1" ht="6.95" hidden="1" customHeight="1">
      <c r="A81" s="32"/>
      <c r="B81" s="52"/>
      <c r="C81" s="53"/>
      <c r="D81" s="53"/>
      <c r="E81" s="53"/>
      <c r="F81" s="53"/>
      <c r="G81" s="53"/>
      <c r="H81" s="53"/>
      <c r="I81" s="53"/>
      <c r="J81" s="53"/>
      <c r="K81" s="53"/>
      <c r="L81" s="45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5" hidden="1" customHeight="1">
      <c r="A82" s="32"/>
      <c r="B82" s="33"/>
      <c r="C82" s="21" t="s">
        <v>159</v>
      </c>
      <c r="D82" s="32"/>
      <c r="E82" s="32"/>
      <c r="F82" s="32"/>
      <c r="G82" s="32"/>
      <c r="H82" s="32"/>
      <c r="I82" s="32"/>
      <c r="J82" s="32"/>
      <c r="K82" s="32"/>
      <c r="L82" s="45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5" hidden="1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5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hidden="1" customHeight="1">
      <c r="A84" s="32"/>
      <c r="B84" s="33"/>
      <c r="C84" s="27" t="s">
        <v>15</v>
      </c>
      <c r="D84" s="32"/>
      <c r="E84" s="32"/>
      <c r="F84" s="32"/>
      <c r="G84" s="32"/>
      <c r="H84" s="32"/>
      <c r="I84" s="32"/>
      <c r="J84" s="32"/>
      <c r="K84" s="32"/>
      <c r="L84" s="45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hidden="1" customHeight="1">
      <c r="A85" s="32"/>
      <c r="B85" s="33"/>
      <c r="C85" s="32"/>
      <c r="D85" s="32"/>
      <c r="E85" s="266" t="str">
        <f>E7</f>
        <v>Prístavba materskej škôlky v meste Podolínec</v>
      </c>
      <c r="F85" s="267"/>
      <c r="G85" s="267"/>
      <c r="H85" s="267"/>
      <c r="I85" s="32"/>
      <c r="J85" s="32"/>
      <c r="K85" s="32"/>
      <c r="L85" s="45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hidden="1" customHeight="1">
      <c r="B86" s="20"/>
      <c r="C86" s="27" t="s">
        <v>155</v>
      </c>
      <c r="L86" s="20"/>
    </row>
    <row r="87" spans="1:31" s="2" customFormat="1" ht="16.5" hidden="1" customHeight="1">
      <c r="A87" s="32"/>
      <c r="B87" s="33"/>
      <c r="C87" s="32"/>
      <c r="D87" s="32"/>
      <c r="E87" s="266" t="s">
        <v>790</v>
      </c>
      <c r="F87" s="268"/>
      <c r="G87" s="268"/>
      <c r="H87" s="268"/>
      <c r="I87" s="32"/>
      <c r="J87" s="32"/>
      <c r="K87" s="32"/>
      <c r="L87" s="45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hidden="1" customHeight="1">
      <c r="A88" s="32"/>
      <c r="B88" s="33"/>
      <c r="C88" s="27" t="s">
        <v>157</v>
      </c>
      <c r="D88" s="32"/>
      <c r="E88" s="32"/>
      <c r="F88" s="32"/>
      <c r="G88" s="32"/>
      <c r="H88" s="32"/>
      <c r="I88" s="32"/>
      <c r="J88" s="32"/>
      <c r="K88" s="32"/>
      <c r="L88" s="45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hidden="1" customHeight="1">
      <c r="A89" s="32"/>
      <c r="B89" s="33"/>
      <c r="C89" s="32"/>
      <c r="D89" s="32"/>
      <c r="E89" s="227" t="str">
        <f>E11</f>
        <v>6 - Rozvody vody, kanal. a techn.potrubia v základoch</v>
      </c>
      <c r="F89" s="268"/>
      <c r="G89" s="268"/>
      <c r="H89" s="268"/>
      <c r="I89" s="32"/>
      <c r="J89" s="32"/>
      <c r="K89" s="32"/>
      <c r="L89" s="45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6.95" hidden="1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5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hidden="1" customHeight="1">
      <c r="A91" s="32"/>
      <c r="B91" s="33"/>
      <c r="C91" s="27" t="s">
        <v>19</v>
      </c>
      <c r="D91" s="32"/>
      <c r="E91" s="32"/>
      <c r="F91" s="25" t="str">
        <f>F14</f>
        <v>Podolínec</v>
      </c>
      <c r="G91" s="32"/>
      <c r="H91" s="32"/>
      <c r="I91" s="27" t="s">
        <v>21</v>
      </c>
      <c r="J91" s="58" t="str">
        <f>IF(J14="","",J14)</f>
        <v>05_2022</v>
      </c>
      <c r="K91" s="32"/>
      <c r="L91" s="45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5" hidden="1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5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5.2" hidden="1" customHeight="1">
      <c r="A93" s="32"/>
      <c r="B93" s="33"/>
      <c r="C93" s="27" t="s">
        <v>22</v>
      </c>
      <c r="D93" s="32"/>
      <c r="E93" s="32"/>
      <c r="F93" s="25" t="str">
        <f>E17</f>
        <v>Mesto Podolínec</v>
      </c>
      <c r="G93" s="32"/>
      <c r="H93" s="32"/>
      <c r="I93" s="27" t="s">
        <v>27</v>
      </c>
      <c r="J93" s="30" t="str">
        <f>E23</f>
        <v>AIP projekt s.r.o.</v>
      </c>
      <c r="K93" s="32"/>
      <c r="L93" s="45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15.2" hidden="1" customHeight="1">
      <c r="A94" s="32"/>
      <c r="B94" s="33"/>
      <c r="C94" s="27" t="s">
        <v>26</v>
      </c>
      <c r="D94" s="32"/>
      <c r="E94" s="32"/>
      <c r="F94" s="25">
        <f>IF(E20="","",E20)</f>
        <v>0</v>
      </c>
      <c r="G94" s="32"/>
      <c r="H94" s="32"/>
      <c r="I94" s="27" t="s">
        <v>30</v>
      </c>
      <c r="J94" s="30" t="str">
        <f>E26</f>
        <v xml:space="preserve"> </v>
      </c>
      <c r="K94" s="32"/>
      <c r="L94" s="45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35" hidden="1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5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hidden="1" customHeight="1">
      <c r="A96" s="32"/>
      <c r="B96" s="33"/>
      <c r="C96" s="120" t="s">
        <v>160</v>
      </c>
      <c r="D96" s="112"/>
      <c r="E96" s="112"/>
      <c r="F96" s="112"/>
      <c r="G96" s="112"/>
      <c r="H96" s="112"/>
      <c r="I96" s="112"/>
      <c r="J96" s="121" t="s">
        <v>161</v>
      </c>
      <c r="K96" s="112"/>
      <c r="L96" s="45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hidden="1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5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hidden="1" customHeight="1">
      <c r="A98" s="32"/>
      <c r="B98" s="33"/>
      <c r="C98" s="122" t="s">
        <v>162</v>
      </c>
      <c r="D98" s="32"/>
      <c r="E98" s="32"/>
      <c r="F98" s="32"/>
      <c r="G98" s="32"/>
      <c r="H98" s="32"/>
      <c r="I98" s="32"/>
      <c r="J98" s="74">
        <f>J132</f>
        <v>0</v>
      </c>
      <c r="K98" s="32"/>
      <c r="L98" s="45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163</v>
      </c>
    </row>
    <row r="99" spans="1:47" s="9" customFormat="1" ht="24.95" hidden="1" customHeight="1">
      <c r="B99" s="123"/>
      <c r="D99" s="124" t="s">
        <v>164</v>
      </c>
      <c r="E99" s="125"/>
      <c r="F99" s="125"/>
      <c r="G99" s="125"/>
      <c r="H99" s="125"/>
      <c r="I99" s="125"/>
      <c r="J99" s="126">
        <f>J133</f>
        <v>0</v>
      </c>
      <c r="L99" s="123"/>
    </row>
    <row r="100" spans="1:47" s="10" customFormat="1" ht="19.899999999999999" hidden="1" customHeight="1">
      <c r="B100" s="127"/>
      <c r="D100" s="128" t="s">
        <v>168</v>
      </c>
      <c r="E100" s="129"/>
      <c r="F100" s="129"/>
      <c r="G100" s="129"/>
      <c r="H100" s="129"/>
      <c r="I100" s="129"/>
      <c r="J100" s="130">
        <f>J134</f>
        <v>0</v>
      </c>
      <c r="L100" s="127"/>
    </row>
    <row r="101" spans="1:47" s="10" customFormat="1" ht="19.899999999999999" hidden="1" customHeight="1">
      <c r="B101" s="127"/>
      <c r="D101" s="128" t="s">
        <v>165</v>
      </c>
      <c r="E101" s="129"/>
      <c r="F101" s="129"/>
      <c r="G101" s="129"/>
      <c r="H101" s="129"/>
      <c r="I101" s="129"/>
      <c r="J101" s="130">
        <f>J136</f>
        <v>0</v>
      </c>
      <c r="L101" s="127"/>
    </row>
    <row r="102" spans="1:47" s="10" customFormat="1" ht="19.899999999999999" hidden="1" customHeight="1">
      <c r="B102" s="127"/>
      <c r="D102" s="128" t="s">
        <v>794</v>
      </c>
      <c r="E102" s="129"/>
      <c r="F102" s="129"/>
      <c r="G102" s="129"/>
      <c r="H102" s="129"/>
      <c r="I102" s="129"/>
      <c r="J102" s="130">
        <f>J147</f>
        <v>0</v>
      </c>
      <c r="L102" s="127"/>
    </row>
    <row r="103" spans="1:47" s="10" customFormat="1" ht="19.899999999999999" hidden="1" customHeight="1">
      <c r="B103" s="127"/>
      <c r="D103" s="128" t="s">
        <v>167</v>
      </c>
      <c r="E103" s="129"/>
      <c r="F103" s="129"/>
      <c r="G103" s="129"/>
      <c r="H103" s="129"/>
      <c r="I103" s="129"/>
      <c r="J103" s="130">
        <f>J150</f>
        <v>0</v>
      </c>
      <c r="L103" s="127"/>
    </row>
    <row r="104" spans="1:47" s="10" customFormat="1" ht="19.899999999999999" hidden="1" customHeight="1">
      <c r="B104" s="127"/>
      <c r="D104" s="128" t="s">
        <v>2168</v>
      </c>
      <c r="E104" s="129"/>
      <c r="F104" s="129"/>
      <c r="G104" s="129"/>
      <c r="H104" s="129"/>
      <c r="I104" s="129"/>
      <c r="J104" s="130">
        <f>J154</f>
        <v>0</v>
      </c>
      <c r="L104" s="127"/>
    </row>
    <row r="105" spans="1:47" s="10" customFormat="1" ht="19.899999999999999" hidden="1" customHeight="1">
      <c r="B105" s="127"/>
      <c r="D105" s="128" t="s">
        <v>171</v>
      </c>
      <c r="E105" s="129"/>
      <c r="F105" s="129"/>
      <c r="G105" s="129"/>
      <c r="H105" s="129"/>
      <c r="I105" s="129"/>
      <c r="J105" s="130">
        <f>J175</f>
        <v>0</v>
      </c>
      <c r="L105" s="127"/>
    </row>
    <row r="106" spans="1:47" s="9" customFormat="1" ht="24.95" hidden="1" customHeight="1">
      <c r="B106" s="123"/>
      <c r="D106" s="124" t="s">
        <v>2852</v>
      </c>
      <c r="E106" s="125"/>
      <c r="F106" s="125"/>
      <c r="G106" s="125"/>
      <c r="H106" s="125"/>
      <c r="I106" s="125"/>
      <c r="J106" s="126">
        <f>J180</f>
        <v>0</v>
      </c>
      <c r="L106" s="123"/>
    </row>
    <row r="107" spans="1:47" s="10" customFormat="1" ht="19.899999999999999" hidden="1" customHeight="1">
      <c r="B107" s="127"/>
      <c r="D107" s="128" t="s">
        <v>2853</v>
      </c>
      <c r="E107" s="129"/>
      <c r="F107" s="129"/>
      <c r="G107" s="129"/>
      <c r="H107" s="129"/>
      <c r="I107" s="129"/>
      <c r="J107" s="130">
        <f>J181</f>
        <v>0</v>
      </c>
      <c r="L107" s="127"/>
    </row>
    <row r="108" spans="1:47" s="9" customFormat="1" ht="24.95" hidden="1" customHeight="1">
      <c r="B108" s="123"/>
      <c r="D108" s="124" t="s">
        <v>172</v>
      </c>
      <c r="E108" s="125"/>
      <c r="F108" s="125"/>
      <c r="G108" s="125"/>
      <c r="H108" s="125"/>
      <c r="I108" s="125"/>
      <c r="J108" s="126">
        <f>J183</f>
        <v>0</v>
      </c>
      <c r="L108" s="123"/>
    </row>
    <row r="109" spans="1:47" s="10" customFormat="1" ht="19.899999999999999" hidden="1" customHeight="1">
      <c r="B109" s="127"/>
      <c r="D109" s="128" t="s">
        <v>173</v>
      </c>
      <c r="E109" s="129"/>
      <c r="F109" s="129"/>
      <c r="G109" s="129"/>
      <c r="H109" s="129"/>
      <c r="I109" s="129"/>
      <c r="J109" s="130">
        <f>J184</f>
        <v>0</v>
      </c>
      <c r="L109" s="127"/>
    </row>
    <row r="110" spans="1:47" s="9" customFormat="1" ht="24.95" hidden="1" customHeight="1">
      <c r="B110" s="123"/>
      <c r="D110" s="124" t="s">
        <v>174</v>
      </c>
      <c r="E110" s="125"/>
      <c r="F110" s="125"/>
      <c r="G110" s="125"/>
      <c r="H110" s="125"/>
      <c r="I110" s="125"/>
      <c r="J110" s="126">
        <f>J191</f>
        <v>0</v>
      </c>
      <c r="L110" s="123"/>
    </row>
    <row r="111" spans="1:47" s="2" customFormat="1" ht="21.75" hidden="1" customHeight="1">
      <c r="A111" s="32"/>
      <c r="B111" s="33"/>
      <c r="C111" s="32"/>
      <c r="D111" s="32"/>
      <c r="E111" s="32"/>
      <c r="F111" s="32"/>
      <c r="G111" s="32"/>
      <c r="H111" s="32"/>
      <c r="I111" s="32"/>
      <c r="J111" s="32"/>
      <c r="K111" s="32"/>
      <c r="L111" s="45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47" s="2" customFormat="1" ht="6.95" hidden="1" customHeight="1">
      <c r="A112" s="32"/>
      <c r="B112" s="50"/>
      <c r="C112" s="51"/>
      <c r="D112" s="51"/>
      <c r="E112" s="51"/>
      <c r="F112" s="51"/>
      <c r="G112" s="51"/>
      <c r="H112" s="51"/>
      <c r="I112" s="51"/>
      <c r="J112" s="51"/>
      <c r="K112" s="51"/>
      <c r="L112" s="45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31" ht="11.25" hidden="1"/>
    <row r="114" spans="1:31" ht="11.25" hidden="1"/>
    <row r="115" spans="1:31" ht="11.25" hidden="1"/>
    <row r="116" spans="1:31" s="2" customFormat="1" ht="6.95" customHeight="1">
      <c r="A116" s="32"/>
      <c r="B116" s="52"/>
      <c r="C116" s="53"/>
      <c r="D116" s="53"/>
      <c r="E116" s="53"/>
      <c r="F116" s="53"/>
      <c r="G116" s="53"/>
      <c r="H116" s="53"/>
      <c r="I116" s="53"/>
      <c r="J116" s="53"/>
      <c r="K116" s="53"/>
      <c r="L116" s="45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31" s="2" customFormat="1" ht="24.95" customHeight="1">
      <c r="A117" s="32"/>
      <c r="B117" s="33"/>
      <c r="C117" s="21" t="s">
        <v>175</v>
      </c>
      <c r="D117" s="32"/>
      <c r="E117" s="32"/>
      <c r="F117" s="32"/>
      <c r="G117" s="32"/>
      <c r="H117" s="32"/>
      <c r="I117" s="32"/>
      <c r="J117" s="32"/>
      <c r="K117" s="32"/>
      <c r="L117" s="45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31" s="2" customFormat="1" ht="6.95" customHeight="1">
      <c r="A118" s="32"/>
      <c r="B118" s="33"/>
      <c r="C118" s="32"/>
      <c r="D118" s="32"/>
      <c r="E118" s="32"/>
      <c r="F118" s="32"/>
      <c r="G118" s="32"/>
      <c r="H118" s="32"/>
      <c r="I118" s="32"/>
      <c r="J118" s="32"/>
      <c r="K118" s="32"/>
      <c r="L118" s="45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31" s="2" customFormat="1" ht="12" customHeight="1">
      <c r="A119" s="32"/>
      <c r="B119" s="33"/>
      <c r="C119" s="27" t="s">
        <v>15</v>
      </c>
      <c r="D119" s="32"/>
      <c r="E119" s="32"/>
      <c r="F119" s="32"/>
      <c r="G119" s="32"/>
      <c r="H119" s="32"/>
      <c r="I119" s="32"/>
      <c r="J119" s="32"/>
      <c r="K119" s="32"/>
      <c r="L119" s="45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31" s="2" customFormat="1" ht="16.5" customHeight="1">
      <c r="A120" s="32"/>
      <c r="B120" s="33"/>
      <c r="C120" s="32"/>
      <c r="D120" s="32"/>
      <c r="E120" s="266" t="str">
        <f>E7</f>
        <v>Prístavba materskej škôlky v meste Podolínec</v>
      </c>
      <c r="F120" s="267"/>
      <c r="G120" s="267"/>
      <c r="H120" s="267"/>
      <c r="I120" s="32"/>
      <c r="J120" s="32"/>
      <c r="K120" s="32"/>
      <c r="L120" s="45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31" s="1" customFormat="1" ht="12" customHeight="1">
      <c r="B121" s="20"/>
      <c r="C121" s="27" t="s">
        <v>155</v>
      </c>
      <c r="L121" s="20"/>
    </row>
    <row r="122" spans="1:31" s="2" customFormat="1" ht="16.5" customHeight="1">
      <c r="A122" s="32"/>
      <c r="B122" s="33"/>
      <c r="C122" s="32"/>
      <c r="D122" s="32"/>
      <c r="E122" s="266" t="s">
        <v>790</v>
      </c>
      <c r="F122" s="268"/>
      <c r="G122" s="268"/>
      <c r="H122" s="268"/>
      <c r="I122" s="32"/>
      <c r="J122" s="32"/>
      <c r="K122" s="32"/>
      <c r="L122" s="45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31" s="2" customFormat="1" ht="12" customHeight="1">
      <c r="A123" s="32"/>
      <c r="B123" s="33"/>
      <c r="C123" s="27" t="s">
        <v>157</v>
      </c>
      <c r="D123" s="32"/>
      <c r="E123" s="32"/>
      <c r="F123" s="32"/>
      <c r="G123" s="32"/>
      <c r="H123" s="32"/>
      <c r="I123" s="32"/>
      <c r="J123" s="32"/>
      <c r="K123" s="32"/>
      <c r="L123" s="45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31" s="2" customFormat="1" ht="16.5" customHeight="1">
      <c r="A124" s="32"/>
      <c r="B124" s="33"/>
      <c r="C124" s="32"/>
      <c r="D124" s="32"/>
      <c r="E124" s="227" t="str">
        <f>E11</f>
        <v>6 - Rozvody vody, kanal. a techn.potrubia v základoch</v>
      </c>
      <c r="F124" s="268"/>
      <c r="G124" s="268"/>
      <c r="H124" s="268"/>
      <c r="I124" s="32"/>
      <c r="J124" s="32"/>
      <c r="K124" s="32"/>
      <c r="L124" s="45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31" s="2" customFormat="1" ht="6.95" customHeight="1">
      <c r="A125" s="32"/>
      <c r="B125" s="33"/>
      <c r="C125" s="32"/>
      <c r="D125" s="32"/>
      <c r="E125" s="32"/>
      <c r="F125" s="32"/>
      <c r="G125" s="32"/>
      <c r="H125" s="32"/>
      <c r="I125" s="32"/>
      <c r="J125" s="32"/>
      <c r="K125" s="32"/>
      <c r="L125" s="45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31" s="2" customFormat="1" ht="12" customHeight="1">
      <c r="A126" s="32"/>
      <c r="B126" s="33"/>
      <c r="C126" s="27" t="s">
        <v>19</v>
      </c>
      <c r="D126" s="32"/>
      <c r="E126" s="32"/>
      <c r="F126" s="25" t="str">
        <f>F14</f>
        <v>Podolínec</v>
      </c>
      <c r="G126" s="32"/>
      <c r="H126" s="32"/>
      <c r="I126" s="27" t="s">
        <v>21</v>
      </c>
      <c r="J126" s="58" t="str">
        <f>IF(J14="","",J14)</f>
        <v>05_2022</v>
      </c>
      <c r="K126" s="32"/>
      <c r="L126" s="45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</row>
    <row r="127" spans="1:31" s="2" customFormat="1" ht="6.95" customHeight="1">
      <c r="A127" s="32"/>
      <c r="B127" s="33"/>
      <c r="C127" s="32"/>
      <c r="D127" s="32"/>
      <c r="E127" s="32"/>
      <c r="F127" s="32"/>
      <c r="G127" s="32"/>
      <c r="H127" s="32"/>
      <c r="I127" s="32"/>
      <c r="J127" s="32"/>
      <c r="K127" s="32"/>
      <c r="L127" s="45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</row>
    <row r="128" spans="1:31" s="2" customFormat="1" ht="15.2" customHeight="1">
      <c r="A128" s="32"/>
      <c r="B128" s="33"/>
      <c r="C128" s="27" t="s">
        <v>22</v>
      </c>
      <c r="D128" s="32"/>
      <c r="E128" s="32"/>
      <c r="F128" s="25" t="str">
        <f>E17</f>
        <v>Mesto Podolínec</v>
      </c>
      <c r="G128" s="32"/>
      <c r="H128" s="32"/>
      <c r="I128" s="27" t="s">
        <v>27</v>
      </c>
      <c r="J128" s="30" t="str">
        <f>E23</f>
        <v>AIP projekt s.r.o.</v>
      </c>
      <c r="K128" s="32"/>
      <c r="L128" s="45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</row>
    <row r="129" spans="1:65" s="2" customFormat="1" ht="15.2" customHeight="1">
      <c r="A129" s="32"/>
      <c r="B129" s="33"/>
      <c r="C129" s="27" t="s">
        <v>26</v>
      </c>
      <c r="D129" s="32"/>
      <c r="E129" s="32"/>
      <c r="F129" s="25"/>
      <c r="G129" s="32"/>
      <c r="H129" s="32"/>
      <c r="I129" s="27" t="s">
        <v>30</v>
      </c>
      <c r="J129" s="30" t="str">
        <f>E26</f>
        <v xml:space="preserve"> </v>
      </c>
      <c r="K129" s="32"/>
      <c r="L129" s="45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</row>
    <row r="130" spans="1:65" s="2" customFormat="1" ht="10.35" customHeight="1">
      <c r="A130" s="32"/>
      <c r="B130" s="33"/>
      <c r="C130" s="32"/>
      <c r="D130" s="32"/>
      <c r="E130" s="32"/>
      <c r="F130" s="32"/>
      <c r="G130" s="32"/>
      <c r="H130" s="32"/>
      <c r="I130" s="32"/>
      <c r="J130" s="32"/>
      <c r="K130" s="32"/>
      <c r="L130" s="45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</row>
    <row r="131" spans="1:65" s="11" customFormat="1" ht="29.25" customHeight="1">
      <c r="A131" s="131"/>
      <c r="B131" s="132"/>
      <c r="C131" s="133" t="s">
        <v>176</v>
      </c>
      <c r="D131" s="134" t="s">
        <v>58</v>
      </c>
      <c r="E131" s="134" t="s">
        <v>54</v>
      </c>
      <c r="F131" s="134" t="s">
        <v>55</v>
      </c>
      <c r="G131" s="134" t="s">
        <v>177</v>
      </c>
      <c r="H131" s="134" t="s">
        <v>178</v>
      </c>
      <c r="I131" s="134" t="s">
        <v>179</v>
      </c>
      <c r="J131" s="135" t="s">
        <v>161</v>
      </c>
      <c r="K131" s="136" t="s">
        <v>180</v>
      </c>
      <c r="L131" s="137"/>
      <c r="M131" s="65" t="s">
        <v>1</v>
      </c>
      <c r="N131" s="66" t="s">
        <v>37</v>
      </c>
      <c r="O131" s="66" t="s">
        <v>181</v>
      </c>
      <c r="P131" s="66" t="s">
        <v>182</v>
      </c>
      <c r="Q131" s="66" t="s">
        <v>183</v>
      </c>
      <c r="R131" s="66" t="s">
        <v>184</v>
      </c>
      <c r="S131" s="66" t="s">
        <v>185</v>
      </c>
      <c r="T131" s="67" t="s">
        <v>186</v>
      </c>
      <c r="U131" s="131"/>
      <c r="V131" s="131"/>
      <c r="W131" s="131"/>
      <c r="X131" s="131"/>
      <c r="Y131" s="131"/>
      <c r="Z131" s="131"/>
      <c r="AA131" s="131"/>
      <c r="AB131" s="131"/>
      <c r="AC131" s="131"/>
      <c r="AD131" s="131"/>
      <c r="AE131" s="131"/>
    </row>
    <row r="132" spans="1:65" s="2" customFormat="1" ht="22.9" customHeight="1">
      <c r="A132" s="32"/>
      <c r="B132" s="33"/>
      <c r="C132" s="72" t="s">
        <v>162</v>
      </c>
      <c r="D132" s="32"/>
      <c r="E132" s="32"/>
      <c r="F132" s="32"/>
      <c r="G132" s="32"/>
      <c r="H132" s="32"/>
      <c r="I132" s="32"/>
      <c r="J132" s="138">
        <f>BK132</f>
        <v>0</v>
      </c>
      <c r="K132" s="32"/>
      <c r="L132" s="33"/>
      <c r="M132" s="68"/>
      <c r="N132" s="59"/>
      <c r="O132" s="69"/>
      <c r="P132" s="139">
        <f>P133+P180+P183+P191</f>
        <v>0</v>
      </c>
      <c r="Q132" s="69"/>
      <c r="R132" s="139">
        <f>R133+R180+R183+R191</f>
        <v>5.1224669200000008</v>
      </c>
      <c r="S132" s="69"/>
      <c r="T132" s="140">
        <f>T133+T180+T183+T191</f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T132" s="17" t="s">
        <v>72</v>
      </c>
      <c r="AU132" s="17" t="s">
        <v>163</v>
      </c>
      <c r="BK132" s="141">
        <f>BK133+BK180+BK183+BK191</f>
        <v>0</v>
      </c>
    </row>
    <row r="133" spans="1:65" s="12" customFormat="1" ht="25.9" customHeight="1">
      <c r="B133" s="142"/>
      <c r="D133" s="143" t="s">
        <v>72</v>
      </c>
      <c r="E133" s="144" t="s">
        <v>187</v>
      </c>
      <c r="F133" s="144" t="s">
        <v>188</v>
      </c>
      <c r="I133" s="145"/>
      <c r="J133" s="146">
        <f>BK133</f>
        <v>0</v>
      </c>
      <c r="L133" s="142"/>
      <c r="M133" s="147"/>
      <c r="N133" s="148"/>
      <c r="O133" s="148"/>
      <c r="P133" s="149">
        <f>P134+P136+P147+P150+P154+P175</f>
        <v>0</v>
      </c>
      <c r="Q133" s="148"/>
      <c r="R133" s="149">
        <f>R134+R136+R147+R150+R154+R175</f>
        <v>1.6710919999999997E-2</v>
      </c>
      <c r="S133" s="148"/>
      <c r="T133" s="150">
        <f>T134+T136+T147+T150+T154+T175</f>
        <v>0</v>
      </c>
      <c r="AR133" s="143" t="s">
        <v>80</v>
      </c>
      <c r="AT133" s="151" t="s">
        <v>72</v>
      </c>
      <c r="AU133" s="151" t="s">
        <v>73</v>
      </c>
      <c r="AY133" s="143" t="s">
        <v>189</v>
      </c>
      <c r="BK133" s="152">
        <f>BK134+BK136+BK147+BK150+BK154+BK175</f>
        <v>0</v>
      </c>
    </row>
    <row r="134" spans="1:65" s="12" customFormat="1" ht="22.9" customHeight="1">
      <c r="B134" s="142"/>
      <c r="D134" s="143" t="s">
        <v>72</v>
      </c>
      <c r="E134" s="153" t="s">
        <v>350</v>
      </c>
      <c r="F134" s="153" t="s">
        <v>351</v>
      </c>
      <c r="I134" s="145"/>
      <c r="J134" s="154">
        <f>BK134</f>
        <v>0</v>
      </c>
      <c r="L134" s="142"/>
      <c r="M134" s="147"/>
      <c r="N134" s="148"/>
      <c r="O134" s="148"/>
      <c r="P134" s="149">
        <f>P135</f>
        <v>0</v>
      </c>
      <c r="Q134" s="148"/>
      <c r="R134" s="149">
        <f>R135</f>
        <v>0</v>
      </c>
      <c r="S134" s="148"/>
      <c r="T134" s="150">
        <f>T135</f>
        <v>0</v>
      </c>
      <c r="AR134" s="143" t="s">
        <v>80</v>
      </c>
      <c r="AT134" s="151" t="s">
        <v>72</v>
      </c>
      <c r="AU134" s="151" t="s">
        <v>80</v>
      </c>
      <c r="AY134" s="143" t="s">
        <v>189</v>
      </c>
      <c r="BK134" s="152">
        <f>BK135</f>
        <v>0</v>
      </c>
    </row>
    <row r="135" spans="1:65" s="2" customFormat="1" ht="33" customHeight="1">
      <c r="A135" s="32"/>
      <c r="B135" s="155"/>
      <c r="C135" s="156" t="s">
        <v>80</v>
      </c>
      <c r="D135" s="156" t="s">
        <v>191</v>
      </c>
      <c r="E135" s="157" t="s">
        <v>352</v>
      </c>
      <c r="F135" s="158" t="s">
        <v>353</v>
      </c>
      <c r="G135" s="159" t="s">
        <v>218</v>
      </c>
      <c r="H135" s="160">
        <v>4.05</v>
      </c>
      <c r="I135" s="161"/>
      <c r="J135" s="162">
        <f>ROUND(I135*H135,2)</f>
        <v>0</v>
      </c>
      <c r="K135" s="163"/>
      <c r="L135" s="33"/>
      <c r="M135" s="164" t="s">
        <v>1</v>
      </c>
      <c r="N135" s="165" t="s">
        <v>39</v>
      </c>
      <c r="O135" s="61"/>
      <c r="P135" s="166">
        <f>O135*H135</f>
        <v>0</v>
      </c>
      <c r="Q135" s="166">
        <v>0</v>
      </c>
      <c r="R135" s="166">
        <f>Q135*H135</f>
        <v>0</v>
      </c>
      <c r="S135" s="166">
        <v>0</v>
      </c>
      <c r="T135" s="167">
        <f>S135*H135</f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68" t="s">
        <v>130</v>
      </c>
      <c r="AT135" s="168" t="s">
        <v>191</v>
      </c>
      <c r="AU135" s="168" t="s">
        <v>86</v>
      </c>
      <c r="AY135" s="17" t="s">
        <v>189</v>
      </c>
      <c r="BE135" s="169">
        <f>IF(N135="základná",J135,0)</f>
        <v>0</v>
      </c>
      <c r="BF135" s="169">
        <f>IF(N135="znížená",J135,0)</f>
        <v>0</v>
      </c>
      <c r="BG135" s="169">
        <f>IF(N135="zákl. prenesená",J135,0)</f>
        <v>0</v>
      </c>
      <c r="BH135" s="169">
        <f>IF(N135="zníž. prenesená",J135,0)</f>
        <v>0</v>
      </c>
      <c r="BI135" s="169">
        <f>IF(N135="nulová",J135,0)</f>
        <v>0</v>
      </c>
      <c r="BJ135" s="17" t="s">
        <v>86</v>
      </c>
      <c r="BK135" s="169">
        <f>ROUND(I135*H135,2)</f>
        <v>0</v>
      </c>
      <c r="BL135" s="17" t="s">
        <v>130</v>
      </c>
      <c r="BM135" s="168" t="s">
        <v>86</v>
      </c>
    </row>
    <row r="136" spans="1:65" s="12" customFormat="1" ht="22.9" customHeight="1">
      <c r="B136" s="142"/>
      <c r="D136" s="143" t="s">
        <v>72</v>
      </c>
      <c r="E136" s="153" t="s">
        <v>80</v>
      </c>
      <c r="F136" s="153" t="s">
        <v>190</v>
      </c>
      <c r="I136" s="145"/>
      <c r="J136" s="154">
        <f>BK136</f>
        <v>0</v>
      </c>
      <c r="L136" s="142"/>
      <c r="M136" s="147"/>
      <c r="N136" s="148"/>
      <c r="O136" s="148"/>
      <c r="P136" s="149">
        <f>SUM(P137:P146)</f>
        <v>0</v>
      </c>
      <c r="Q136" s="148"/>
      <c r="R136" s="149">
        <f>SUM(R137:R146)</f>
        <v>0</v>
      </c>
      <c r="S136" s="148"/>
      <c r="T136" s="150">
        <f>SUM(T137:T146)</f>
        <v>0</v>
      </c>
      <c r="AR136" s="143" t="s">
        <v>80</v>
      </c>
      <c r="AT136" s="151" t="s">
        <v>72</v>
      </c>
      <c r="AU136" s="151" t="s">
        <v>80</v>
      </c>
      <c r="AY136" s="143" t="s">
        <v>189</v>
      </c>
      <c r="BK136" s="152">
        <f>SUM(BK137:BK146)</f>
        <v>0</v>
      </c>
    </row>
    <row r="137" spans="1:65" s="2" customFormat="1" ht="24.2" customHeight="1">
      <c r="A137" s="32"/>
      <c r="B137" s="155"/>
      <c r="C137" s="156" t="s">
        <v>86</v>
      </c>
      <c r="D137" s="156" t="s">
        <v>191</v>
      </c>
      <c r="E137" s="157" t="s">
        <v>2854</v>
      </c>
      <c r="F137" s="158" t="s">
        <v>2855</v>
      </c>
      <c r="G137" s="159" t="s">
        <v>194</v>
      </c>
      <c r="H137" s="160">
        <v>11.04</v>
      </c>
      <c r="I137" s="161"/>
      <c r="J137" s="162">
        <f t="shared" ref="J137:J146" si="0">ROUND(I137*H137,2)</f>
        <v>0</v>
      </c>
      <c r="K137" s="163"/>
      <c r="L137" s="33"/>
      <c r="M137" s="164" t="s">
        <v>1</v>
      </c>
      <c r="N137" s="165" t="s">
        <v>39</v>
      </c>
      <c r="O137" s="61"/>
      <c r="P137" s="166">
        <f t="shared" ref="P137:P146" si="1">O137*H137</f>
        <v>0</v>
      </c>
      <c r="Q137" s="166">
        <v>0</v>
      </c>
      <c r="R137" s="166">
        <f t="shared" ref="R137:R146" si="2">Q137*H137</f>
        <v>0</v>
      </c>
      <c r="S137" s="166">
        <v>0</v>
      </c>
      <c r="T137" s="167">
        <f t="shared" ref="T137:T146" si="3">S137*H137</f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68" t="s">
        <v>130</v>
      </c>
      <c r="AT137" s="168" t="s">
        <v>191</v>
      </c>
      <c r="AU137" s="168" t="s">
        <v>86</v>
      </c>
      <c r="AY137" s="17" t="s">
        <v>189</v>
      </c>
      <c r="BE137" s="169">
        <f t="shared" ref="BE137:BE146" si="4">IF(N137="základná",J137,0)</f>
        <v>0</v>
      </c>
      <c r="BF137" s="169">
        <f t="shared" ref="BF137:BF146" si="5">IF(N137="znížená",J137,0)</f>
        <v>0</v>
      </c>
      <c r="BG137" s="169">
        <f t="shared" ref="BG137:BG146" si="6">IF(N137="zákl. prenesená",J137,0)</f>
        <v>0</v>
      </c>
      <c r="BH137" s="169">
        <f t="shared" ref="BH137:BH146" si="7">IF(N137="zníž. prenesená",J137,0)</f>
        <v>0</v>
      </c>
      <c r="BI137" s="169">
        <f t="shared" ref="BI137:BI146" si="8">IF(N137="nulová",J137,0)</f>
        <v>0</v>
      </c>
      <c r="BJ137" s="17" t="s">
        <v>86</v>
      </c>
      <c r="BK137" s="169">
        <f t="shared" ref="BK137:BK146" si="9">ROUND(I137*H137,2)</f>
        <v>0</v>
      </c>
      <c r="BL137" s="17" t="s">
        <v>130</v>
      </c>
      <c r="BM137" s="168" t="s">
        <v>130</v>
      </c>
    </row>
    <row r="138" spans="1:65" s="2" customFormat="1" ht="21.75" customHeight="1">
      <c r="A138" s="32"/>
      <c r="B138" s="155"/>
      <c r="C138" s="156" t="s">
        <v>103</v>
      </c>
      <c r="D138" s="156" t="s">
        <v>191</v>
      </c>
      <c r="E138" s="157" t="s">
        <v>2856</v>
      </c>
      <c r="F138" s="158" t="s">
        <v>2857</v>
      </c>
      <c r="G138" s="159" t="s">
        <v>194</v>
      </c>
      <c r="H138" s="160">
        <v>11.04</v>
      </c>
      <c r="I138" s="161"/>
      <c r="J138" s="162">
        <f t="shared" si="0"/>
        <v>0</v>
      </c>
      <c r="K138" s="163"/>
      <c r="L138" s="33"/>
      <c r="M138" s="164" t="s">
        <v>1</v>
      </c>
      <c r="N138" s="165" t="s">
        <v>39</v>
      </c>
      <c r="O138" s="61"/>
      <c r="P138" s="166">
        <f t="shared" si="1"/>
        <v>0</v>
      </c>
      <c r="Q138" s="166">
        <v>0</v>
      </c>
      <c r="R138" s="166">
        <f t="shared" si="2"/>
        <v>0</v>
      </c>
      <c r="S138" s="166">
        <v>0</v>
      </c>
      <c r="T138" s="167">
        <f t="shared" si="3"/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68" t="s">
        <v>130</v>
      </c>
      <c r="AT138" s="168" t="s">
        <v>191</v>
      </c>
      <c r="AU138" s="168" t="s">
        <v>86</v>
      </c>
      <c r="AY138" s="17" t="s">
        <v>189</v>
      </c>
      <c r="BE138" s="169">
        <f t="shared" si="4"/>
        <v>0</v>
      </c>
      <c r="BF138" s="169">
        <f t="shared" si="5"/>
        <v>0</v>
      </c>
      <c r="BG138" s="169">
        <f t="shared" si="6"/>
        <v>0</v>
      </c>
      <c r="BH138" s="169">
        <f t="shared" si="7"/>
        <v>0</v>
      </c>
      <c r="BI138" s="169">
        <f t="shared" si="8"/>
        <v>0</v>
      </c>
      <c r="BJ138" s="17" t="s">
        <v>86</v>
      </c>
      <c r="BK138" s="169">
        <f t="shared" si="9"/>
        <v>0</v>
      </c>
      <c r="BL138" s="17" t="s">
        <v>130</v>
      </c>
      <c r="BM138" s="168" t="s">
        <v>136</v>
      </c>
    </row>
    <row r="139" spans="1:65" s="2" customFormat="1" ht="21.75" customHeight="1">
      <c r="A139" s="32"/>
      <c r="B139" s="155"/>
      <c r="C139" s="156" t="s">
        <v>130</v>
      </c>
      <c r="D139" s="156" t="s">
        <v>191</v>
      </c>
      <c r="E139" s="157" t="s">
        <v>2858</v>
      </c>
      <c r="F139" s="158" t="s">
        <v>2859</v>
      </c>
      <c r="G139" s="159" t="s">
        <v>194</v>
      </c>
      <c r="H139" s="160">
        <v>8.16</v>
      </c>
      <c r="I139" s="161"/>
      <c r="J139" s="162">
        <f t="shared" si="0"/>
        <v>0</v>
      </c>
      <c r="K139" s="163"/>
      <c r="L139" s="33"/>
      <c r="M139" s="164" t="s">
        <v>1</v>
      </c>
      <c r="N139" s="165" t="s">
        <v>39</v>
      </c>
      <c r="O139" s="61"/>
      <c r="P139" s="166">
        <f t="shared" si="1"/>
        <v>0</v>
      </c>
      <c r="Q139" s="166">
        <v>0</v>
      </c>
      <c r="R139" s="166">
        <f t="shared" si="2"/>
        <v>0</v>
      </c>
      <c r="S139" s="166">
        <v>0</v>
      </c>
      <c r="T139" s="167">
        <f t="shared" si="3"/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68" t="s">
        <v>130</v>
      </c>
      <c r="AT139" s="168" t="s">
        <v>191</v>
      </c>
      <c r="AU139" s="168" t="s">
        <v>86</v>
      </c>
      <c r="AY139" s="17" t="s">
        <v>189</v>
      </c>
      <c r="BE139" s="169">
        <f t="shared" si="4"/>
        <v>0</v>
      </c>
      <c r="BF139" s="169">
        <f t="shared" si="5"/>
        <v>0</v>
      </c>
      <c r="BG139" s="169">
        <f t="shared" si="6"/>
        <v>0</v>
      </c>
      <c r="BH139" s="169">
        <f t="shared" si="7"/>
        <v>0</v>
      </c>
      <c r="BI139" s="169">
        <f t="shared" si="8"/>
        <v>0</v>
      </c>
      <c r="BJ139" s="17" t="s">
        <v>86</v>
      </c>
      <c r="BK139" s="169">
        <f t="shared" si="9"/>
        <v>0</v>
      </c>
      <c r="BL139" s="17" t="s">
        <v>130</v>
      </c>
      <c r="BM139" s="168" t="s">
        <v>204</v>
      </c>
    </row>
    <row r="140" spans="1:65" s="2" customFormat="1" ht="37.9" customHeight="1">
      <c r="A140" s="32"/>
      <c r="B140" s="155"/>
      <c r="C140" s="156" t="s">
        <v>133</v>
      </c>
      <c r="D140" s="156" t="s">
        <v>191</v>
      </c>
      <c r="E140" s="157" t="s">
        <v>212</v>
      </c>
      <c r="F140" s="158" t="s">
        <v>213</v>
      </c>
      <c r="G140" s="159" t="s">
        <v>194</v>
      </c>
      <c r="H140" s="160">
        <v>106.08</v>
      </c>
      <c r="I140" s="161"/>
      <c r="J140" s="162">
        <f t="shared" si="0"/>
        <v>0</v>
      </c>
      <c r="K140" s="163"/>
      <c r="L140" s="33"/>
      <c r="M140" s="164" t="s">
        <v>1</v>
      </c>
      <c r="N140" s="165" t="s">
        <v>39</v>
      </c>
      <c r="O140" s="61"/>
      <c r="P140" s="166">
        <f t="shared" si="1"/>
        <v>0</v>
      </c>
      <c r="Q140" s="166">
        <v>0</v>
      </c>
      <c r="R140" s="166">
        <f t="shared" si="2"/>
        <v>0</v>
      </c>
      <c r="S140" s="166">
        <v>0</v>
      </c>
      <c r="T140" s="167">
        <f t="shared" si="3"/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68" t="s">
        <v>130</v>
      </c>
      <c r="AT140" s="168" t="s">
        <v>191</v>
      </c>
      <c r="AU140" s="168" t="s">
        <v>86</v>
      </c>
      <c r="AY140" s="17" t="s">
        <v>189</v>
      </c>
      <c r="BE140" s="169">
        <f t="shared" si="4"/>
        <v>0</v>
      </c>
      <c r="BF140" s="169">
        <f t="shared" si="5"/>
        <v>0</v>
      </c>
      <c r="BG140" s="169">
        <f t="shared" si="6"/>
        <v>0</v>
      </c>
      <c r="BH140" s="169">
        <f t="shared" si="7"/>
        <v>0</v>
      </c>
      <c r="BI140" s="169">
        <f t="shared" si="8"/>
        <v>0</v>
      </c>
      <c r="BJ140" s="17" t="s">
        <v>86</v>
      </c>
      <c r="BK140" s="169">
        <f t="shared" si="9"/>
        <v>0</v>
      </c>
      <c r="BL140" s="17" t="s">
        <v>130</v>
      </c>
      <c r="BM140" s="168" t="s">
        <v>2860</v>
      </c>
    </row>
    <row r="141" spans="1:65" s="2" customFormat="1" ht="24.2" customHeight="1">
      <c r="A141" s="32"/>
      <c r="B141" s="155"/>
      <c r="C141" s="156" t="s">
        <v>136</v>
      </c>
      <c r="D141" s="156" t="s">
        <v>191</v>
      </c>
      <c r="E141" s="157" t="s">
        <v>577</v>
      </c>
      <c r="F141" s="158" t="s">
        <v>578</v>
      </c>
      <c r="G141" s="159" t="s">
        <v>194</v>
      </c>
      <c r="H141" s="160">
        <v>8.16</v>
      </c>
      <c r="I141" s="161"/>
      <c r="J141" s="162">
        <f t="shared" si="0"/>
        <v>0</v>
      </c>
      <c r="K141" s="163"/>
      <c r="L141" s="33"/>
      <c r="M141" s="164" t="s">
        <v>1</v>
      </c>
      <c r="N141" s="165" t="s">
        <v>39</v>
      </c>
      <c r="O141" s="61"/>
      <c r="P141" s="166">
        <f t="shared" si="1"/>
        <v>0</v>
      </c>
      <c r="Q141" s="166">
        <v>0</v>
      </c>
      <c r="R141" s="166">
        <f t="shared" si="2"/>
        <v>0</v>
      </c>
      <c r="S141" s="166">
        <v>0</v>
      </c>
      <c r="T141" s="167">
        <f t="shared" si="3"/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68" t="s">
        <v>130</v>
      </c>
      <c r="AT141" s="168" t="s">
        <v>191</v>
      </c>
      <c r="AU141" s="168" t="s">
        <v>86</v>
      </c>
      <c r="AY141" s="17" t="s">
        <v>189</v>
      </c>
      <c r="BE141" s="169">
        <f t="shared" si="4"/>
        <v>0</v>
      </c>
      <c r="BF141" s="169">
        <f t="shared" si="5"/>
        <v>0</v>
      </c>
      <c r="BG141" s="169">
        <f t="shared" si="6"/>
        <v>0</v>
      </c>
      <c r="BH141" s="169">
        <f t="shared" si="7"/>
        <v>0</v>
      </c>
      <c r="BI141" s="169">
        <f t="shared" si="8"/>
        <v>0</v>
      </c>
      <c r="BJ141" s="17" t="s">
        <v>86</v>
      </c>
      <c r="BK141" s="169">
        <f t="shared" si="9"/>
        <v>0</v>
      </c>
      <c r="BL141" s="17" t="s">
        <v>130</v>
      </c>
      <c r="BM141" s="168" t="s">
        <v>207</v>
      </c>
    </row>
    <row r="142" spans="1:65" s="2" customFormat="1" ht="16.5" customHeight="1">
      <c r="A142" s="32"/>
      <c r="B142" s="155"/>
      <c r="C142" s="156" t="s">
        <v>208</v>
      </c>
      <c r="D142" s="156" t="s">
        <v>191</v>
      </c>
      <c r="E142" s="157" t="s">
        <v>579</v>
      </c>
      <c r="F142" s="158" t="s">
        <v>580</v>
      </c>
      <c r="G142" s="159" t="s">
        <v>194</v>
      </c>
      <c r="H142" s="160">
        <v>8.16</v>
      </c>
      <c r="I142" s="161"/>
      <c r="J142" s="162">
        <f t="shared" si="0"/>
        <v>0</v>
      </c>
      <c r="K142" s="163"/>
      <c r="L142" s="33"/>
      <c r="M142" s="164" t="s">
        <v>1</v>
      </c>
      <c r="N142" s="165" t="s">
        <v>39</v>
      </c>
      <c r="O142" s="61"/>
      <c r="P142" s="166">
        <f t="shared" si="1"/>
        <v>0</v>
      </c>
      <c r="Q142" s="166">
        <v>0</v>
      </c>
      <c r="R142" s="166">
        <f t="shared" si="2"/>
        <v>0</v>
      </c>
      <c r="S142" s="166">
        <v>0</v>
      </c>
      <c r="T142" s="167">
        <f t="shared" si="3"/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68" t="s">
        <v>130</v>
      </c>
      <c r="AT142" s="168" t="s">
        <v>191</v>
      </c>
      <c r="AU142" s="168" t="s">
        <v>86</v>
      </c>
      <c r="AY142" s="17" t="s">
        <v>189</v>
      </c>
      <c r="BE142" s="169">
        <f t="shared" si="4"/>
        <v>0</v>
      </c>
      <c r="BF142" s="169">
        <f t="shared" si="5"/>
        <v>0</v>
      </c>
      <c r="BG142" s="169">
        <f t="shared" si="6"/>
        <v>0</v>
      </c>
      <c r="BH142" s="169">
        <f t="shared" si="7"/>
        <v>0</v>
      </c>
      <c r="BI142" s="169">
        <f t="shared" si="8"/>
        <v>0</v>
      </c>
      <c r="BJ142" s="17" t="s">
        <v>86</v>
      </c>
      <c r="BK142" s="169">
        <f t="shared" si="9"/>
        <v>0</v>
      </c>
      <c r="BL142" s="17" t="s">
        <v>130</v>
      </c>
      <c r="BM142" s="168" t="s">
        <v>211</v>
      </c>
    </row>
    <row r="143" spans="1:65" s="2" customFormat="1" ht="24.2" customHeight="1">
      <c r="A143" s="32"/>
      <c r="B143" s="155"/>
      <c r="C143" s="156" t="s">
        <v>201</v>
      </c>
      <c r="D143" s="156" t="s">
        <v>191</v>
      </c>
      <c r="E143" s="157" t="s">
        <v>216</v>
      </c>
      <c r="F143" s="158" t="s">
        <v>217</v>
      </c>
      <c r="G143" s="159" t="s">
        <v>218</v>
      </c>
      <c r="H143" s="160">
        <v>14.688000000000001</v>
      </c>
      <c r="I143" s="161"/>
      <c r="J143" s="162">
        <f t="shared" si="0"/>
        <v>0</v>
      </c>
      <c r="K143" s="163"/>
      <c r="L143" s="33"/>
      <c r="M143" s="164" t="s">
        <v>1</v>
      </c>
      <c r="N143" s="165" t="s">
        <v>39</v>
      </c>
      <c r="O143" s="61"/>
      <c r="P143" s="166">
        <f t="shared" si="1"/>
        <v>0</v>
      </c>
      <c r="Q143" s="166">
        <v>0</v>
      </c>
      <c r="R143" s="166">
        <f t="shared" si="2"/>
        <v>0</v>
      </c>
      <c r="S143" s="166">
        <v>0</v>
      </c>
      <c r="T143" s="167">
        <f t="shared" si="3"/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68" t="s">
        <v>130</v>
      </c>
      <c r="AT143" s="168" t="s">
        <v>191</v>
      </c>
      <c r="AU143" s="168" t="s">
        <v>86</v>
      </c>
      <c r="AY143" s="17" t="s">
        <v>189</v>
      </c>
      <c r="BE143" s="169">
        <f t="shared" si="4"/>
        <v>0</v>
      </c>
      <c r="BF143" s="169">
        <f t="shared" si="5"/>
        <v>0</v>
      </c>
      <c r="BG143" s="169">
        <f t="shared" si="6"/>
        <v>0</v>
      </c>
      <c r="BH143" s="169">
        <f t="shared" si="7"/>
        <v>0</v>
      </c>
      <c r="BI143" s="169">
        <f t="shared" si="8"/>
        <v>0</v>
      </c>
      <c r="BJ143" s="17" t="s">
        <v>86</v>
      </c>
      <c r="BK143" s="169">
        <f t="shared" si="9"/>
        <v>0</v>
      </c>
      <c r="BL143" s="17" t="s">
        <v>130</v>
      </c>
      <c r="BM143" s="168" t="s">
        <v>2861</v>
      </c>
    </row>
    <row r="144" spans="1:65" s="2" customFormat="1" ht="24.2" customHeight="1">
      <c r="A144" s="32"/>
      <c r="B144" s="155"/>
      <c r="C144" s="156" t="s">
        <v>215</v>
      </c>
      <c r="D144" s="156" t="s">
        <v>191</v>
      </c>
      <c r="E144" s="157" t="s">
        <v>2862</v>
      </c>
      <c r="F144" s="158" t="s">
        <v>480</v>
      </c>
      <c r="G144" s="159" t="s">
        <v>194</v>
      </c>
      <c r="H144" s="160">
        <v>2.88</v>
      </c>
      <c r="I144" s="161"/>
      <c r="J144" s="162">
        <f t="shared" si="0"/>
        <v>0</v>
      </c>
      <c r="K144" s="163"/>
      <c r="L144" s="33"/>
      <c r="M144" s="164" t="s">
        <v>1</v>
      </c>
      <c r="N144" s="165" t="s">
        <v>39</v>
      </c>
      <c r="O144" s="61"/>
      <c r="P144" s="166">
        <f t="shared" si="1"/>
        <v>0</v>
      </c>
      <c r="Q144" s="166">
        <v>0</v>
      </c>
      <c r="R144" s="166">
        <f t="shared" si="2"/>
        <v>0</v>
      </c>
      <c r="S144" s="166">
        <v>0</v>
      </c>
      <c r="T144" s="167">
        <f t="shared" si="3"/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68" t="s">
        <v>130</v>
      </c>
      <c r="AT144" s="168" t="s">
        <v>191</v>
      </c>
      <c r="AU144" s="168" t="s">
        <v>86</v>
      </c>
      <c r="AY144" s="17" t="s">
        <v>189</v>
      </c>
      <c r="BE144" s="169">
        <f t="shared" si="4"/>
        <v>0</v>
      </c>
      <c r="BF144" s="169">
        <f t="shared" si="5"/>
        <v>0</v>
      </c>
      <c r="BG144" s="169">
        <f t="shared" si="6"/>
        <v>0</v>
      </c>
      <c r="BH144" s="169">
        <f t="shared" si="7"/>
        <v>0</v>
      </c>
      <c r="BI144" s="169">
        <f t="shared" si="8"/>
        <v>0</v>
      </c>
      <c r="BJ144" s="17" t="s">
        <v>86</v>
      </c>
      <c r="BK144" s="169">
        <f t="shared" si="9"/>
        <v>0</v>
      </c>
      <c r="BL144" s="17" t="s">
        <v>130</v>
      </c>
      <c r="BM144" s="168" t="s">
        <v>214</v>
      </c>
    </row>
    <row r="145" spans="1:65" s="2" customFormat="1" ht="24.2" customHeight="1">
      <c r="A145" s="32"/>
      <c r="B145" s="155"/>
      <c r="C145" s="156" t="s">
        <v>204</v>
      </c>
      <c r="D145" s="156" t="s">
        <v>191</v>
      </c>
      <c r="E145" s="157" t="s">
        <v>223</v>
      </c>
      <c r="F145" s="158" t="s">
        <v>224</v>
      </c>
      <c r="G145" s="159" t="s">
        <v>194</v>
      </c>
      <c r="H145" s="160">
        <v>5.52</v>
      </c>
      <c r="I145" s="161"/>
      <c r="J145" s="162">
        <f t="shared" si="0"/>
        <v>0</v>
      </c>
      <c r="K145" s="163"/>
      <c r="L145" s="33"/>
      <c r="M145" s="164" t="s">
        <v>1</v>
      </c>
      <c r="N145" s="165" t="s">
        <v>39</v>
      </c>
      <c r="O145" s="61"/>
      <c r="P145" s="166">
        <f t="shared" si="1"/>
        <v>0</v>
      </c>
      <c r="Q145" s="166">
        <v>0</v>
      </c>
      <c r="R145" s="166">
        <f t="shared" si="2"/>
        <v>0</v>
      </c>
      <c r="S145" s="166">
        <v>0</v>
      </c>
      <c r="T145" s="167">
        <f t="shared" si="3"/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68" t="s">
        <v>130</v>
      </c>
      <c r="AT145" s="168" t="s">
        <v>191</v>
      </c>
      <c r="AU145" s="168" t="s">
        <v>86</v>
      </c>
      <c r="AY145" s="17" t="s">
        <v>189</v>
      </c>
      <c r="BE145" s="169">
        <f t="shared" si="4"/>
        <v>0</v>
      </c>
      <c r="BF145" s="169">
        <f t="shared" si="5"/>
        <v>0</v>
      </c>
      <c r="BG145" s="169">
        <f t="shared" si="6"/>
        <v>0</v>
      </c>
      <c r="BH145" s="169">
        <f t="shared" si="7"/>
        <v>0</v>
      </c>
      <c r="BI145" s="169">
        <f t="shared" si="8"/>
        <v>0</v>
      </c>
      <c r="BJ145" s="17" t="s">
        <v>86</v>
      </c>
      <c r="BK145" s="169">
        <f t="shared" si="9"/>
        <v>0</v>
      </c>
      <c r="BL145" s="17" t="s">
        <v>130</v>
      </c>
      <c r="BM145" s="168" t="s">
        <v>219</v>
      </c>
    </row>
    <row r="146" spans="1:65" s="2" customFormat="1" ht="16.5" customHeight="1">
      <c r="A146" s="32"/>
      <c r="B146" s="155"/>
      <c r="C146" s="170" t="s">
        <v>222</v>
      </c>
      <c r="D146" s="170" t="s">
        <v>226</v>
      </c>
      <c r="E146" s="171" t="s">
        <v>227</v>
      </c>
      <c r="F146" s="172" t="s">
        <v>228</v>
      </c>
      <c r="G146" s="173" t="s">
        <v>194</v>
      </c>
      <c r="H146" s="174">
        <v>6.63</v>
      </c>
      <c r="I146" s="175"/>
      <c r="J146" s="176">
        <f t="shared" si="0"/>
        <v>0</v>
      </c>
      <c r="K146" s="177"/>
      <c r="L146" s="178"/>
      <c r="M146" s="179" t="s">
        <v>1</v>
      </c>
      <c r="N146" s="180" t="s">
        <v>39</v>
      </c>
      <c r="O146" s="61"/>
      <c r="P146" s="166">
        <f t="shared" si="1"/>
        <v>0</v>
      </c>
      <c r="Q146" s="166">
        <v>0</v>
      </c>
      <c r="R146" s="166">
        <f t="shared" si="2"/>
        <v>0</v>
      </c>
      <c r="S146" s="166">
        <v>0</v>
      </c>
      <c r="T146" s="167">
        <f t="shared" si="3"/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68" t="s">
        <v>201</v>
      </c>
      <c r="AT146" s="168" t="s">
        <v>226</v>
      </c>
      <c r="AU146" s="168" t="s">
        <v>86</v>
      </c>
      <c r="AY146" s="17" t="s">
        <v>189</v>
      </c>
      <c r="BE146" s="169">
        <f t="shared" si="4"/>
        <v>0</v>
      </c>
      <c r="BF146" s="169">
        <f t="shared" si="5"/>
        <v>0</v>
      </c>
      <c r="BG146" s="169">
        <f t="shared" si="6"/>
        <v>0</v>
      </c>
      <c r="BH146" s="169">
        <f t="shared" si="7"/>
        <v>0</v>
      </c>
      <c r="BI146" s="169">
        <f t="shared" si="8"/>
        <v>0</v>
      </c>
      <c r="BJ146" s="17" t="s">
        <v>86</v>
      </c>
      <c r="BK146" s="169">
        <f t="shared" si="9"/>
        <v>0</v>
      </c>
      <c r="BL146" s="17" t="s">
        <v>130</v>
      </c>
      <c r="BM146" s="168" t="s">
        <v>7</v>
      </c>
    </row>
    <row r="147" spans="1:65" s="12" customFormat="1" ht="22.9" customHeight="1">
      <c r="B147" s="142"/>
      <c r="D147" s="143" t="s">
        <v>72</v>
      </c>
      <c r="E147" s="153" t="s">
        <v>86</v>
      </c>
      <c r="F147" s="153" t="s">
        <v>846</v>
      </c>
      <c r="I147" s="145"/>
      <c r="J147" s="154">
        <f>BK147</f>
        <v>0</v>
      </c>
      <c r="L147" s="142"/>
      <c r="M147" s="147"/>
      <c r="N147" s="148"/>
      <c r="O147" s="148"/>
      <c r="P147" s="149">
        <f>SUM(P148:P149)</f>
        <v>0</v>
      </c>
      <c r="Q147" s="148"/>
      <c r="R147" s="149">
        <f>SUM(R148:R149)</f>
        <v>0</v>
      </c>
      <c r="S147" s="148"/>
      <c r="T147" s="150">
        <f>SUM(T148:T149)</f>
        <v>0</v>
      </c>
      <c r="AR147" s="143" t="s">
        <v>80</v>
      </c>
      <c r="AT147" s="151" t="s">
        <v>72</v>
      </c>
      <c r="AU147" s="151" t="s">
        <v>80</v>
      </c>
      <c r="AY147" s="143" t="s">
        <v>189</v>
      </c>
      <c r="BK147" s="152">
        <f>SUM(BK148:BK149)</f>
        <v>0</v>
      </c>
    </row>
    <row r="148" spans="1:65" s="2" customFormat="1" ht="37.9" customHeight="1">
      <c r="A148" s="32"/>
      <c r="B148" s="155"/>
      <c r="C148" s="156" t="s">
        <v>207</v>
      </c>
      <c r="D148" s="156" t="s">
        <v>191</v>
      </c>
      <c r="E148" s="157" t="s">
        <v>2863</v>
      </c>
      <c r="F148" s="158" t="s">
        <v>2864</v>
      </c>
      <c r="G148" s="159" t="s">
        <v>243</v>
      </c>
      <c r="H148" s="160">
        <v>7</v>
      </c>
      <c r="I148" s="161"/>
      <c r="J148" s="162">
        <f>ROUND(I148*H148,2)</f>
        <v>0</v>
      </c>
      <c r="K148" s="163"/>
      <c r="L148" s="33"/>
      <c r="M148" s="164" t="s">
        <v>1</v>
      </c>
      <c r="N148" s="165" t="s">
        <v>39</v>
      </c>
      <c r="O148" s="61"/>
      <c r="P148" s="166">
        <f>O148*H148</f>
        <v>0</v>
      </c>
      <c r="Q148" s="166">
        <v>0</v>
      </c>
      <c r="R148" s="166">
        <f>Q148*H148</f>
        <v>0</v>
      </c>
      <c r="S148" s="166">
        <v>0</v>
      </c>
      <c r="T148" s="167">
        <f>S148*H148</f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68" t="s">
        <v>130</v>
      </c>
      <c r="AT148" s="168" t="s">
        <v>191</v>
      </c>
      <c r="AU148" s="168" t="s">
        <v>86</v>
      </c>
      <c r="AY148" s="17" t="s">
        <v>189</v>
      </c>
      <c r="BE148" s="169">
        <f>IF(N148="základná",J148,0)</f>
        <v>0</v>
      </c>
      <c r="BF148" s="169">
        <f>IF(N148="znížená",J148,0)</f>
        <v>0</v>
      </c>
      <c r="BG148" s="169">
        <f>IF(N148="zákl. prenesená",J148,0)</f>
        <v>0</v>
      </c>
      <c r="BH148" s="169">
        <f>IF(N148="zníž. prenesená",J148,0)</f>
        <v>0</v>
      </c>
      <c r="BI148" s="169">
        <f>IF(N148="nulová",J148,0)</f>
        <v>0</v>
      </c>
      <c r="BJ148" s="17" t="s">
        <v>86</v>
      </c>
      <c r="BK148" s="169">
        <f>ROUND(I148*H148,2)</f>
        <v>0</v>
      </c>
      <c r="BL148" s="17" t="s">
        <v>130</v>
      </c>
      <c r="BM148" s="168" t="s">
        <v>225</v>
      </c>
    </row>
    <row r="149" spans="1:65" s="2" customFormat="1" ht="37.9" customHeight="1">
      <c r="A149" s="32"/>
      <c r="B149" s="155"/>
      <c r="C149" s="156" t="s">
        <v>231</v>
      </c>
      <c r="D149" s="156" t="s">
        <v>191</v>
      </c>
      <c r="E149" s="157" t="s">
        <v>2865</v>
      </c>
      <c r="F149" s="158" t="s">
        <v>2866</v>
      </c>
      <c r="G149" s="159" t="s">
        <v>238</v>
      </c>
      <c r="H149" s="160">
        <v>1</v>
      </c>
      <c r="I149" s="161"/>
      <c r="J149" s="162">
        <f>ROUND(I149*H149,2)</f>
        <v>0</v>
      </c>
      <c r="K149" s="163"/>
      <c r="L149" s="33"/>
      <c r="M149" s="164" t="s">
        <v>1</v>
      </c>
      <c r="N149" s="165" t="s">
        <v>39</v>
      </c>
      <c r="O149" s="61"/>
      <c r="P149" s="166">
        <f>O149*H149</f>
        <v>0</v>
      </c>
      <c r="Q149" s="166">
        <v>0</v>
      </c>
      <c r="R149" s="166">
        <f>Q149*H149</f>
        <v>0</v>
      </c>
      <c r="S149" s="166">
        <v>0</v>
      </c>
      <c r="T149" s="167">
        <f>S149*H149</f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68" t="s">
        <v>130</v>
      </c>
      <c r="AT149" s="168" t="s">
        <v>191</v>
      </c>
      <c r="AU149" s="168" t="s">
        <v>86</v>
      </c>
      <c r="AY149" s="17" t="s">
        <v>189</v>
      </c>
      <c r="BE149" s="169">
        <f>IF(N149="základná",J149,0)</f>
        <v>0</v>
      </c>
      <c r="BF149" s="169">
        <f>IF(N149="znížená",J149,0)</f>
        <v>0</v>
      </c>
      <c r="BG149" s="169">
        <f>IF(N149="zákl. prenesená",J149,0)</f>
        <v>0</v>
      </c>
      <c r="BH149" s="169">
        <f>IF(N149="zníž. prenesená",J149,0)</f>
        <v>0</v>
      </c>
      <c r="BI149" s="169">
        <f>IF(N149="nulová",J149,0)</f>
        <v>0</v>
      </c>
      <c r="BJ149" s="17" t="s">
        <v>86</v>
      </c>
      <c r="BK149" s="169">
        <f>ROUND(I149*H149,2)</f>
        <v>0</v>
      </c>
      <c r="BL149" s="17" t="s">
        <v>130</v>
      </c>
      <c r="BM149" s="168" t="s">
        <v>229</v>
      </c>
    </row>
    <row r="150" spans="1:65" s="12" customFormat="1" ht="22.9" customHeight="1">
      <c r="B150" s="142"/>
      <c r="D150" s="143" t="s">
        <v>72</v>
      </c>
      <c r="E150" s="153" t="s">
        <v>201</v>
      </c>
      <c r="F150" s="153" t="s">
        <v>235</v>
      </c>
      <c r="I150" s="145"/>
      <c r="J150" s="154">
        <f>BK150</f>
        <v>0</v>
      </c>
      <c r="L150" s="142"/>
      <c r="M150" s="147"/>
      <c r="N150" s="148"/>
      <c r="O150" s="148"/>
      <c r="P150" s="149">
        <f>SUM(P151:P153)</f>
        <v>0</v>
      </c>
      <c r="Q150" s="148"/>
      <c r="R150" s="149">
        <f>SUM(R151:R153)</f>
        <v>2.14E-3</v>
      </c>
      <c r="S150" s="148"/>
      <c r="T150" s="150">
        <f>SUM(T151:T153)</f>
        <v>0</v>
      </c>
      <c r="AR150" s="143" t="s">
        <v>80</v>
      </c>
      <c r="AT150" s="151" t="s">
        <v>72</v>
      </c>
      <c r="AU150" s="151" t="s">
        <v>80</v>
      </c>
      <c r="AY150" s="143" t="s">
        <v>189</v>
      </c>
      <c r="BK150" s="152">
        <f>SUM(BK151:BK153)</f>
        <v>0</v>
      </c>
    </row>
    <row r="151" spans="1:65" s="2" customFormat="1" ht="24.2" customHeight="1">
      <c r="A151" s="32"/>
      <c r="B151" s="155"/>
      <c r="C151" s="156" t="s">
        <v>211</v>
      </c>
      <c r="D151" s="156" t="s">
        <v>191</v>
      </c>
      <c r="E151" s="157" t="s">
        <v>2867</v>
      </c>
      <c r="F151" s="158" t="s">
        <v>2868</v>
      </c>
      <c r="G151" s="159" t="s">
        <v>243</v>
      </c>
      <c r="H151" s="160">
        <v>3</v>
      </c>
      <c r="I151" s="161"/>
      <c r="J151" s="162">
        <f>ROUND(I151*H151,2)</f>
        <v>0</v>
      </c>
      <c r="K151" s="163"/>
      <c r="L151" s="33"/>
      <c r="M151" s="164" t="s">
        <v>1</v>
      </c>
      <c r="N151" s="165" t="s">
        <v>39</v>
      </c>
      <c r="O151" s="61"/>
      <c r="P151" s="166">
        <f>O151*H151</f>
        <v>0</v>
      </c>
      <c r="Q151" s="166">
        <v>0</v>
      </c>
      <c r="R151" s="166">
        <f>Q151*H151</f>
        <v>0</v>
      </c>
      <c r="S151" s="166">
        <v>0</v>
      </c>
      <c r="T151" s="167">
        <f>S151*H151</f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68" t="s">
        <v>130</v>
      </c>
      <c r="AT151" s="168" t="s">
        <v>191</v>
      </c>
      <c r="AU151" s="168" t="s">
        <v>86</v>
      </c>
      <c r="AY151" s="17" t="s">
        <v>189</v>
      </c>
      <c r="BE151" s="169">
        <f>IF(N151="základná",J151,0)</f>
        <v>0</v>
      </c>
      <c r="BF151" s="169">
        <f>IF(N151="znížená",J151,0)</f>
        <v>0</v>
      </c>
      <c r="BG151" s="169">
        <f>IF(N151="zákl. prenesená",J151,0)</f>
        <v>0</v>
      </c>
      <c r="BH151" s="169">
        <f>IF(N151="zníž. prenesená",J151,0)</f>
        <v>0</v>
      </c>
      <c r="BI151" s="169">
        <f>IF(N151="nulová",J151,0)</f>
        <v>0</v>
      </c>
      <c r="BJ151" s="17" t="s">
        <v>86</v>
      </c>
      <c r="BK151" s="169">
        <f>ROUND(I151*H151,2)</f>
        <v>0</v>
      </c>
      <c r="BL151" s="17" t="s">
        <v>130</v>
      </c>
      <c r="BM151" s="168" t="s">
        <v>234</v>
      </c>
    </row>
    <row r="152" spans="1:65" s="2" customFormat="1" ht="24.2" customHeight="1">
      <c r="A152" s="32"/>
      <c r="B152" s="155"/>
      <c r="C152" s="170" t="s">
        <v>240</v>
      </c>
      <c r="D152" s="170" t="s">
        <v>226</v>
      </c>
      <c r="E152" s="171" t="s">
        <v>2869</v>
      </c>
      <c r="F152" s="172" t="s">
        <v>2870</v>
      </c>
      <c r="G152" s="173" t="s">
        <v>243</v>
      </c>
      <c r="H152" s="174">
        <v>3</v>
      </c>
      <c r="I152" s="175"/>
      <c r="J152" s="176">
        <f>ROUND(I152*H152,2)</f>
        <v>0</v>
      </c>
      <c r="K152" s="177"/>
      <c r="L152" s="178"/>
      <c r="M152" s="179" t="s">
        <v>1</v>
      </c>
      <c r="N152" s="180" t="s">
        <v>39</v>
      </c>
      <c r="O152" s="61"/>
      <c r="P152" s="166">
        <f>O152*H152</f>
        <v>0</v>
      </c>
      <c r="Q152" s="166">
        <v>6.6E-4</v>
      </c>
      <c r="R152" s="166">
        <f>Q152*H152</f>
        <v>1.98E-3</v>
      </c>
      <c r="S152" s="166">
        <v>0</v>
      </c>
      <c r="T152" s="167">
        <f>S152*H152</f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68" t="s">
        <v>201</v>
      </c>
      <c r="AT152" s="168" t="s">
        <v>226</v>
      </c>
      <c r="AU152" s="168" t="s">
        <v>86</v>
      </c>
      <c r="AY152" s="17" t="s">
        <v>189</v>
      </c>
      <c r="BE152" s="169">
        <f>IF(N152="základná",J152,0)</f>
        <v>0</v>
      </c>
      <c r="BF152" s="169">
        <f>IF(N152="znížená",J152,0)</f>
        <v>0</v>
      </c>
      <c r="BG152" s="169">
        <f>IF(N152="zákl. prenesená",J152,0)</f>
        <v>0</v>
      </c>
      <c r="BH152" s="169">
        <f>IF(N152="zníž. prenesená",J152,0)</f>
        <v>0</v>
      </c>
      <c r="BI152" s="169">
        <f>IF(N152="nulová",J152,0)</f>
        <v>0</v>
      </c>
      <c r="BJ152" s="17" t="s">
        <v>86</v>
      </c>
      <c r="BK152" s="169">
        <f>ROUND(I152*H152,2)</f>
        <v>0</v>
      </c>
      <c r="BL152" s="17" t="s">
        <v>130</v>
      </c>
      <c r="BM152" s="168" t="s">
        <v>239</v>
      </c>
    </row>
    <row r="153" spans="1:65" s="2" customFormat="1" ht="24.2" customHeight="1">
      <c r="A153" s="32"/>
      <c r="B153" s="155"/>
      <c r="C153" s="170" t="s">
        <v>214</v>
      </c>
      <c r="D153" s="170" t="s">
        <v>226</v>
      </c>
      <c r="E153" s="171" t="s">
        <v>2871</v>
      </c>
      <c r="F153" s="172" t="s">
        <v>2872</v>
      </c>
      <c r="G153" s="173" t="s">
        <v>238</v>
      </c>
      <c r="H153" s="174">
        <v>1</v>
      </c>
      <c r="I153" s="175"/>
      <c r="J153" s="176">
        <f>ROUND(I153*H153,2)</f>
        <v>0</v>
      </c>
      <c r="K153" s="177"/>
      <c r="L153" s="178"/>
      <c r="M153" s="179" t="s">
        <v>1</v>
      </c>
      <c r="N153" s="180" t="s">
        <v>39</v>
      </c>
      <c r="O153" s="61"/>
      <c r="P153" s="166">
        <f>O153*H153</f>
        <v>0</v>
      </c>
      <c r="Q153" s="166">
        <v>1.6000000000000001E-4</v>
      </c>
      <c r="R153" s="166">
        <f>Q153*H153</f>
        <v>1.6000000000000001E-4</v>
      </c>
      <c r="S153" s="166">
        <v>0</v>
      </c>
      <c r="T153" s="167">
        <f>S153*H153</f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68" t="s">
        <v>201</v>
      </c>
      <c r="AT153" s="168" t="s">
        <v>226</v>
      </c>
      <c r="AU153" s="168" t="s">
        <v>86</v>
      </c>
      <c r="AY153" s="17" t="s">
        <v>189</v>
      </c>
      <c r="BE153" s="169">
        <f>IF(N153="základná",J153,0)</f>
        <v>0</v>
      </c>
      <c r="BF153" s="169">
        <f>IF(N153="znížená",J153,0)</f>
        <v>0</v>
      </c>
      <c r="BG153" s="169">
        <f>IF(N153="zákl. prenesená",J153,0)</f>
        <v>0</v>
      </c>
      <c r="BH153" s="169">
        <f>IF(N153="zníž. prenesená",J153,0)</f>
        <v>0</v>
      </c>
      <c r="BI153" s="169">
        <f>IF(N153="nulová",J153,0)</f>
        <v>0</v>
      </c>
      <c r="BJ153" s="17" t="s">
        <v>86</v>
      </c>
      <c r="BK153" s="169">
        <f>ROUND(I153*H153,2)</f>
        <v>0</v>
      </c>
      <c r="BL153" s="17" t="s">
        <v>130</v>
      </c>
      <c r="BM153" s="168" t="s">
        <v>244</v>
      </c>
    </row>
    <row r="154" spans="1:65" s="12" customFormat="1" ht="22.9" customHeight="1">
      <c r="B154" s="142"/>
      <c r="D154" s="143" t="s">
        <v>72</v>
      </c>
      <c r="E154" s="153" t="s">
        <v>2043</v>
      </c>
      <c r="F154" s="153" t="s">
        <v>2044</v>
      </c>
      <c r="I154" s="145"/>
      <c r="J154" s="154">
        <f>BK154</f>
        <v>0</v>
      </c>
      <c r="L154" s="142"/>
      <c r="M154" s="147"/>
      <c r="N154" s="148"/>
      <c r="O154" s="148"/>
      <c r="P154" s="149">
        <f>SUM(P155:P174)</f>
        <v>0</v>
      </c>
      <c r="Q154" s="148"/>
      <c r="R154" s="149">
        <f>SUM(R155:R174)</f>
        <v>1.1006999999999999E-2</v>
      </c>
      <c r="S154" s="148"/>
      <c r="T154" s="150">
        <f>SUM(T155:T174)</f>
        <v>0</v>
      </c>
      <c r="AR154" s="143" t="s">
        <v>86</v>
      </c>
      <c r="AT154" s="151" t="s">
        <v>72</v>
      </c>
      <c r="AU154" s="151" t="s">
        <v>80</v>
      </c>
      <c r="AY154" s="143" t="s">
        <v>189</v>
      </c>
      <c r="BK154" s="152">
        <f>SUM(BK155:BK174)</f>
        <v>0</v>
      </c>
    </row>
    <row r="155" spans="1:65" s="2" customFormat="1" ht="16.5" customHeight="1">
      <c r="A155" s="32"/>
      <c r="B155" s="155"/>
      <c r="C155" s="156" t="s">
        <v>248</v>
      </c>
      <c r="D155" s="156" t="s">
        <v>191</v>
      </c>
      <c r="E155" s="157" t="s">
        <v>2873</v>
      </c>
      <c r="F155" s="158" t="s">
        <v>2874</v>
      </c>
      <c r="G155" s="159" t="s">
        <v>243</v>
      </c>
      <c r="H155" s="160">
        <v>15</v>
      </c>
      <c r="I155" s="161"/>
      <c r="J155" s="162">
        <f t="shared" ref="J155:J174" si="10">ROUND(I155*H155,2)</f>
        <v>0</v>
      </c>
      <c r="K155" s="163"/>
      <c r="L155" s="33"/>
      <c r="M155" s="164" t="s">
        <v>1</v>
      </c>
      <c r="N155" s="165" t="s">
        <v>39</v>
      </c>
      <c r="O155" s="61"/>
      <c r="P155" s="166">
        <f t="shared" ref="P155:P174" si="11">O155*H155</f>
        <v>0</v>
      </c>
      <c r="Q155" s="166">
        <v>0</v>
      </c>
      <c r="R155" s="166">
        <f t="shared" ref="R155:R174" si="12">Q155*H155</f>
        <v>0</v>
      </c>
      <c r="S155" s="166">
        <v>0</v>
      </c>
      <c r="T155" s="167">
        <f t="shared" ref="T155:T174" si="13">S155*H155</f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68" t="s">
        <v>214</v>
      </c>
      <c r="AT155" s="168" t="s">
        <v>191</v>
      </c>
      <c r="AU155" s="168" t="s">
        <v>86</v>
      </c>
      <c r="AY155" s="17" t="s">
        <v>189</v>
      </c>
      <c r="BE155" s="169">
        <f t="shared" ref="BE155:BE174" si="14">IF(N155="základná",J155,0)</f>
        <v>0</v>
      </c>
      <c r="BF155" s="169">
        <f t="shared" ref="BF155:BF174" si="15">IF(N155="znížená",J155,0)</f>
        <v>0</v>
      </c>
      <c r="BG155" s="169">
        <f t="shared" ref="BG155:BG174" si="16">IF(N155="zákl. prenesená",J155,0)</f>
        <v>0</v>
      </c>
      <c r="BH155" s="169">
        <f t="shared" ref="BH155:BH174" si="17">IF(N155="zníž. prenesená",J155,0)</f>
        <v>0</v>
      </c>
      <c r="BI155" s="169">
        <f t="shared" ref="BI155:BI174" si="18">IF(N155="nulová",J155,0)</f>
        <v>0</v>
      </c>
      <c r="BJ155" s="17" t="s">
        <v>86</v>
      </c>
      <c r="BK155" s="169">
        <f t="shared" ref="BK155:BK174" si="19">ROUND(I155*H155,2)</f>
        <v>0</v>
      </c>
      <c r="BL155" s="17" t="s">
        <v>214</v>
      </c>
      <c r="BM155" s="168" t="s">
        <v>247</v>
      </c>
    </row>
    <row r="156" spans="1:65" s="2" customFormat="1" ht="16.5" customHeight="1">
      <c r="A156" s="32"/>
      <c r="B156" s="155"/>
      <c r="C156" s="156" t="s">
        <v>219</v>
      </c>
      <c r="D156" s="156" t="s">
        <v>191</v>
      </c>
      <c r="E156" s="157" t="s">
        <v>2875</v>
      </c>
      <c r="F156" s="158" t="s">
        <v>2876</v>
      </c>
      <c r="G156" s="159" t="s">
        <v>243</v>
      </c>
      <c r="H156" s="160">
        <v>30</v>
      </c>
      <c r="I156" s="161"/>
      <c r="J156" s="162">
        <f t="shared" si="10"/>
        <v>0</v>
      </c>
      <c r="K156" s="163"/>
      <c r="L156" s="33"/>
      <c r="M156" s="164" t="s">
        <v>1</v>
      </c>
      <c r="N156" s="165" t="s">
        <v>39</v>
      </c>
      <c r="O156" s="61"/>
      <c r="P156" s="166">
        <f t="shared" si="11"/>
        <v>0</v>
      </c>
      <c r="Q156" s="166">
        <v>0</v>
      </c>
      <c r="R156" s="166">
        <f t="shared" si="12"/>
        <v>0</v>
      </c>
      <c r="S156" s="166">
        <v>0</v>
      </c>
      <c r="T156" s="167">
        <f t="shared" si="13"/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68" t="s">
        <v>214</v>
      </c>
      <c r="AT156" s="168" t="s">
        <v>191</v>
      </c>
      <c r="AU156" s="168" t="s">
        <v>86</v>
      </c>
      <c r="AY156" s="17" t="s">
        <v>189</v>
      </c>
      <c r="BE156" s="169">
        <f t="shared" si="14"/>
        <v>0</v>
      </c>
      <c r="BF156" s="169">
        <f t="shared" si="15"/>
        <v>0</v>
      </c>
      <c r="BG156" s="169">
        <f t="shared" si="16"/>
        <v>0</v>
      </c>
      <c r="BH156" s="169">
        <f t="shared" si="17"/>
        <v>0</v>
      </c>
      <c r="BI156" s="169">
        <f t="shared" si="18"/>
        <v>0</v>
      </c>
      <c r="BJ156" s="17" t="s">
        <v>86</v>
      </c>
      <c r="BK156" s="169">
        <f t="shared" si="19"/>
        <v>0</v>
      </c>
      <c r="BL156" s="17" t="s">
        <v>214</v>
      </c>
      <c r="BM156" s="168" t="s">
        <v>251</v>
      </c>
    </row>
    <row r="157" spans="1:65" s="2" customFormat="1" ht="16.5" customHeight="1">
      <c r="A157" s="32"/>
      <c r="B157" s="155"/>
      <c r="C157" s="156" t="s">
        <v>255</v>
      </c>
      <c r="D157" s="156" t="s">
        <v>191</v>
      </c>
      <c r="E157" s="157" t="s">
        <v>2877</v>
      </c>
      <c r="F157" s="158" t="s">
        <v>2878</v>
      </c>
      <c r="G157" s="159" t="s">
        <v>243</v>
      </c>
      <c r="H157" s="160">
        <v>1</v>
      </c>
      <c r="I157" s="161"/>
      <c r="J157" s="162">
        <f t="shared" si="10"/>
        <v>0</v>
      </c>
      <c r="K157" s="163"/>
      <c r="L157" s="33"/>
      <c r="M157" s="164" t="s">
        <v>1</v>
      </c>
      <c r="N157" s="165" t="s">
        <v>39</v>
      </c>
      <c r="O157" s="61"/>
      <c r="P157" s="166">
        <f t="shared" si="11"/>
        <v>0</v>
      </c>
      <c r="Q157" s="166">
        <v>0</v>
      </c>
      <c r="R157" s="166">
        <f t="shared" si="12"/>
        <v>0</v>
      </c>
      <c r="S157" s="166">
        <v>0</v>
      </c>
      <c r="T157" s="167">
        <f t="shared" si="13"/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68" t="s">
        <v>214</v>
      </c>
      <c r="AT157" s="168" t="s">
        <v>191</v>
      </c>
      <c r="AU157" s="168" t="s">
        <v>86</v>
      </c>
      <c r="AY157" s="17" t="s">
        <v>189</v>
      </c>
      <c r="BE157" s="169">
        <f t="shared" si="14"/>
        <v>0</v>
      </c>
      <c r="BF157" s="169">
        <f t="shared" si="15"/>
        <v>0</v>
      </c>
      <c r="BG157" s="169">
        <f t="shared" si="16"/>
        <v>0</v>
      </c>
      <c r="BH157" s="169">
        <f t="shared" si="17"/>
        <v>0</v>
      </c>
      <c r="BI157" s="169">
        <f t="shared" si="18"/>
        <v>0</v>
      </c>
      <c r="BJ157" s="17" t="s">
        <v>86</v>
      </c>
      <c r="BK157" s="169">
        <f t="shared" si="19"/>
        <v>0</v>
      </c>
      <c r="BL157" s="17" t="s">
        <v>214</v>
      </c>
      <c r="BM157" s="168" t="s">
        <v>254</v>
      </c>
    </row>
    <row r="158" spans="1:65" s="2" customFormat="1" ht="16.5" customHeight="1">
      <c r="A158" s="32"/>
      <c r="B158" s="155"/>
      <c r="C158" s="156" t="s">
        <v>7</v>
      </c>
      <c r="D158" s="156" t="s">
        <v>191</v>
      </c>
      <c r="E158" s="157" t="s">
        <v>2879</v>
      </c>
      <c r="F158" s="158" t="s">
        <v>2880</v>
      </c>
      <c r="G158" s="159" t="s">
        <v>238</v>
      </c>
      <c r="H158" s="160">
        <v>10</v>
      </c>
      <c r="I158" s="161"/>
      <c r="J158" s="162">
        <f t="shared" si="10"/>
        <v>0</v>
      </c>
      <c r="K158" s="163"/>
      <c r="L158" s="33"/>
      <c r="M158" s="164" t="s">
        <v>1</v>
      </c>
      <c r="N158" s="165" t="s">
        <v>39</v>
      </c>
      <c r="O158" s="61"/>
      <c r="P158" s="166">
        <f t="shared" si="11"/>
        <v>0</v>
      </c>
      <c r="Q158" s="166">
        <v>1.94E-4</v>
      </c>
      <c r="R158" s="166">
        <f t="shared" si="12"/>
        <v>1.9399999999999999E-3</v>
      </c>
      <c r="S158" s="166">
        <v>0</v>
      </c>
      <c r="T158" s="167">
        <f t="shared" si="13"/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68" t="s">
        <v>214</v>
      </c>
      <c r="AT158" s="168" t="s">
        <v>191</v>
      </c>
      <c r="AU158" s="168" t="s">
        <v>86</v>
      </c>
      <c r="AY158" s="17" t="s">
        <v>189</v>
      </c>
      <c r="BE158" s="169">
        <f t="shared" si="14"/>
        <v>0</v>
      </c>
      <c r="BF158" s="169">
        <f t="shared" si="15"/>
        <v>0</v>
      </c>
      <c r="BG158" s="169">
        <f t="shared" si="16"/>
        <v>0</v>
      </c>
      <c r="BH158" s="169">
        <f t="shared" si="17"/>
        <v>0</v>
      </c>
      <c r="BI158" s="169">
        <f t="shared" si="18"/>
        <v>0</v>
      </c>
      <c r="BJ158" s="17" t="s">
        <v>86</v>
      </c>
      <c r="BK158" s="169">
        <f t="shared" si="19"/>
        <v>0</v>
      </c>
      <c r="BL158" s="17" t="s">
        <v>214</v>
      </c>
      <c r="BM158" s="168" t="s">
        <v>258</v>
      </c>
    </row>
    <row r="159" spans="1:65" s="2" customFormat="1" ht="16.5" customHeight="1">
      <c r="A159" s="32"/>
      <c r="B159" s="155"/>
      <c r="C159" s="170" t="s">
        <v>262</v>
      </c>
      <c r="D159" s="170" t="s">
        <v>226</v>
      </c>
      <c r="E159" s="171" t="s">
        <v>2881</v>
      </c>
      <c r="F159" s="172" t="s">
        <v>2882</v>
      </c>
      <c r="G159" s="173" t="s">
        <v>238</v>
      </c>
      <c r="H159" s="174">
        <v>10</v>
      </c>
      <c r="I159" s="175"/>
      <c r="J159" s="176">
        <f t="shared" si="10"/>
        <v>0</v>
      </c>
      <c r="K159" s="177"/>
      <c r="L159" s="178"/>
      <c r="M159" s="179" t="s">
        <v>1</v>
      </c>
      <c r="N159" s="180" t="s">
        <v>39</v>
      </c>
      <c r="O159" s="61"/>
      <c r="P159" s="166">
        <f t="shared" si="11"/>
        <v>0</v>
      </c>
      <c r="Q159" s="166">
        <v>1.6000000000000001E-4</v>
      </c>
      <c r="R159" s="166">
        <f t="shared" si="12"/>
        <v>1.6000000000000001E-3</v>
      </c>
      <c r="S159" s="166">
        <v>0</v>
      </c>
      <c r="T159" s="167">
        <f t="shared" si="13"/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68" t="s">
        <v>247</v>
      </c>
      <c r="AT159" s="168" t="s">
        <v>226</v>
      </c>
      <c r="AU159" s="168" t="s">
        <v>86</v>
      </c>
      <c r="AY159" s="17" t="s">
        <v>189</v>
      </c>
      <c r="BE159" s="169">
        <f t="shared" si="14"/>
        <v>0</v>
      </c>
      <c r="BF159" s="169">
        <f t="shared" si="15"/>
        <v>0</v>
      </c>
      <c r="BG159" s="169">
        <f t="shared" si="16"/>
        <v>0</v>
      </c>
      <c r="BH159" s="169">
        <f t="shared" si="17"/>
        <v>0</v>
      </c>
      <c r="BI159" s="169">
        <f t="shared" si="18"/>
        <v>0</v>
      </c>
      <c r="BJ159" s="17" t="s">
        <v>86</v>
      </c>
      <c r="BK159" s="169">
        <f t="shared" si="19"/>
        <v>0</v>
      </c>
      <c r="BL159" s="17" t="s">
        <v>214</v>
      </c>
      <c r="BM159" s="168" t="s">
        <v>261</v>
      </c>
    </row>
    <row r="160" spans="1:65" s="2" customFormat="1" ht="16.5" customHeight="1">
      <c r="A160" s="32"/>
      <c r="B160" s="155"/>
      <c r="C160" s="156" t="s">
        <v>225</v>
      </c>
      <c r="D160" s="156" t="s">
        <v>191</v>
      </c>
      <c r="E160" s="157" t="s">
        <v>2883</v>
      </c>
      <c r="F160" s="158" t="s">
        <v>2884</v>
      </c>
      <c r="G160" s="159" t="s">
        <v>238</v>
      </c>
      <c r="H160" s="160">
        <v>17</v>
      </c>
      <c r="I160" s="161"/>
      <c r="J160" s="162">
        <f t="shared" si="10"/>
        <v>0</v>
      </c>
      <c r="K160" s="163"/>
      <c r="L160" s="33"/>
      <c r="M160" s="164" t="s">
        <v>1</v>
      </c>
      <c r="N160" s="165" t="s">
        <v>39</v>
      </c>
      <c r="O160" s="61"/>
      <c r="P160" s="166">
        <f t="shared" si="11"/>
        <v>0</v>
      </c>
      <c r="Q160" s="166">
        <v>2.5500000000000002E-4</v>
      </c>
      <c r="R160" s="166">
        <f t="shared" si="12"/>
        <v>4.3350000000000003E-3</v>
      </c>
      <c r="S160" s="166">
        <v>0</v>
      </c>
      <c r="T160" s="167">
        <f t="shared" si="13"/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68" t="s">
        <v>214</v>
      </c>
      <c r="AT160" s="168" t="s">
        <v>191</v>
      </c>
      <c r="AU160" s="168" t="s">
        <v>86</v>
      </c>
      <c r="AY160" s="17" t="s">
        <v>189</v>
      </c>
      <c r="BE160" s="169">
        <f t="shared" si="14"/>
        <v>0</v>
      </c>
      <c r="BF160" s="169">
        <f t="shared" si="15"/>
        <v>0</v>
      </c>
      <c r="BG160" s="169">
        <f t="shared" si="16"/>
        <v>0</v>
      </c>
      <c r="BH160" s="169">
        <f t="shared" si="17"/>
        <v>0</v>
      </c>
      <c r="BI160" s="169">
        <f t="shared" si="18"/>
        <v>0</v>
      </c>
      <c r="BJ160" s="17" t="s">
        <v>86</v>
      </c>
      <c r="BK160" s="169">
        <f t="shared" si="19"/>
        <v>0</v>
      </c>
      <c r="BL160" s="17" t="s">
        <v>214</v>
      </c>
      <c r="BM160" s="168" t="s">
        <v>265</v>
      </c>
    </row>
    <row r="161" spans="1:65" s="2" customFormat="1" ht="16.5" customHeight="1">
      <c r="A161" s="32"/>
      <c r="B161" s="155"/>
      <c r="C161" s="170" t="s">
        <v>269</v>
      </c>
      <c r="D161" s="170" t="s">
        <v>226</v>
      </c>
      <c r="E161" s="171" t="s">
        <v>2885</v>
      </c>
      <c r="F161" s="172" t="s">
        <v>2886</v>
      </c>
      <c r="G161" s="173" t="s">
        <v>238</v>
      </c>
      <c r="H161" s="174">
        <v>17</v>
      </c>
      <c r="I161" s="175"/>
      <c r="J161" s="176">
        <f t="shared" si="10"/>
        <v>0</v>
      </c>
      <c r="K161" s="177"/>
      <c r="L161" s="178"/>
      <c r="M161" s="179" t="s">
        <v>1</v>
      </c>
      <c r="N161" s="180" t="s">
        <v>39</v>
      </c>
      <c r="O161" s="61"/>
      <c r="P161" s="166">
        <f t="shared" si="11"/>
        <v>0</v>
      </c>
      <c r="Q161" s="166">
        <v>0</v>
      </c>
      <c r="R161" s="166">
        <f t="shared" si="12"/>
        <v>0</v>
      </c>
      <c r="S161" s="166">
        <v>0</v>
      </c>
      <c r="T161" s="167">
        <f t="shared" si="13"/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68" t="s">
        <v>247</v>
      </c>
      <c r="AT161" s="168" t="s">
        <v>226</v>
      </c>
      <c r="AU161" s="168" t="s">
        <v>86</v>
      </c>
      <c r="AY161" s="17" t="s">
        <v>189</v>
      </c>
      <c r="BE161" s="169">
        <f t="shared" si="14"/>
        <v>0</v>
      </c>
      <c r="BF161" s="169">
        <f t="shared" si="15"/>
        <v>0</v>
      </c>
      <c r="BG161" s="169">
        <f t="shared" si="16"/>
        <v>0</v>
      </c>
      <c r="BH161" s="169">
        <f t="shared" si="17"/>
        <v>0</v>
      </c>
      <c r="BI161" s="169">
        <f t="shared" si="18"/>
        <v>0</v>
      </c>
      <c r="BJ161" s="17" t="s">
        <v>86</v>
      </c>
      <c r="BK161" s="169">
        <f t="shared" si="19"/>
        <v>0</v>
      </c>
      <c r="BL161" s="17" t="s">
        <v>214</v>
      </c>
      <c r="BM161" s="168" t="s">
        <v>268</v>
      </c>
    </row>
    <row r="162" spans="1:65" s="2" customFormat="1" ht="16.5" customHeight="1">
      <c r="A162" s="32"/>
      <c r="B162" s="155"/>
      <c r="C162" s="156" t="s">
        <v>229</v>
      </c>
      <c r="D162" s="156" t="s">
        <v>191</v>
      </c>
      <c r="E162" s="157" t="s">
        <v>2887</v>
      </c>
      <c r="F162" s="158" t="s">
        <v>2888</v>
      </c>
      <c r="G162" s="159" t="s">
        <v>238</v>
      </c>
      <c r="H162" s="160">
        <v>6</v>
      </c>
      <c r="I162" s="161"/>
      <c r="J162" s="162">
        <f t="shared" si="10"/>
        <v>0</v>
      </c>
      <c r="K162" s="163"/>
      <c r="L162" s="33"/>
      <c r="M162" s="164" t="s">
        <v>1</v>
      </c>
      <c r="N162" s="165" t="s">
        <v>39</v>
      </c>
      <c r="O162" s="61"/>
      <c r="P162" s="166">
        <f t="shared" si="11"/>
        <v>0</v>
      </c>
      <c r="Q162" s="166">
        <v>2.5500000000000002E-4</v>
      </c>
      <c r="R162" s="166">
        <f t="shared" si="12"/>
        <v>1.5300000000000001E-3</v>
      </c>
      <c r="S162" s="166">
        <v>0</v>
      </c>
      <c r="T162" s="167">
        <f t="shared" si="13"/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68" t="s">
        <v>214</v>
      </c>
      <c r="AT162" s="168" t="s">
        <v>191</v>
      </c>
      <c r="AU162" s="168" t="s">
        <v>86</v>
      </c>
      <c r="AY162" s="17" t="s">
        <v>189</v>
      </c>
      <c r="BE162" s="169">
        <f t="shared" si="14"/>
        <v>0</v>
      </c>
      <c r="BF162" s="169">
        <f t="shared" si="15"/>
        <v>0</v>
      </c>
      <c r="BG162" s="169">
        <f t="shared" si="16"/>
        <v>0</v>
      </c>
      <c r="BH162" s="169">
        <f t="shared" si="17"/>
        <v>0</v>
      </c>
      <c r="BI162" s="169">
        <f t="shared" si="18"/>
        <v>0</v>
      </c>
      <c r="BJ162" s="17" t="s">
        <v>86</v>
      </c>
      <c r="BK162" s="169">
        <f t="shared" si="19"/>
        <v>0</v>
      </c>
      <c r="BL162" s="17" t="s">
        <v>214</v>
      </c>
      <c r="BM162" s="168" t="s">
        <v>272</v>
      </c>
    </row>
    <row r="163" spans="1:65" s="2" customFormat="1" ht="24.2" customHeight="1">
      <c r="A163" s="32"/>
      <c r="B163" s="155"/>
      <c r="C163" s="170" t="s">
        <v>276</v>
      </c>
      <c r="D163" s="170" t="s">
        <v>226</v>
      </c>
      <c r="E163" s="171" t="s">
        <v>2889</v>
      </c>
      <c r="F163" s="172" t="s">
        <v>2890</v>
      </c>
      <c r="G163" s="173" t="s">
        <v>238</v>
      </c>
      <c r="H163" s="174">
        <v>3</v>
      </c>
      <c r="I163" s="175"/>
      <c r="J163" s="176">
        <f t="shared" si="10"/>
        <v>0</v>
      </c>
      <c r="K163" s="177"/>
      <c r="L163" s="178"/>
      <c r="M163" s="179" t="s">
        <v>1</v>
      </c>
      <c r="N163" s="180" t="s">
        <v>39</v>
      </c>
      <c r="O163" s="61"/>
      <c r="P163" s="166">
        <f t="shared" si="11"/>
        <v>0</v>
      </c>
      <c r="Q163" s="166">
        <v>0</v>
      </c>
      <c r="R163" s="166">
        <f t="shared" si="12"/>
        <v>0</v>
      </c>
      <c r="S163" s="166">
        <v>0</v>
      </c>
      <c r="T163" s="167">
        <f t="shared" si="13"/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68" t="s">
        <v>247</v>
      </c>
      <c r="AT163" s="168" t="s">
        <v>226</v>
      </c>
      <c r="AU163" s="168" t="s">
        <v>86</v>
      </c>
      <c r="AY163" s="17" t="s">
        <v>189</v>
      </c>
      <c r="BE163" s="169">
        <f t="shared" si="14"/>
        <v>0</v>
      </c>
      <c r="BF163" s="169">
        <f t="shared" si="15"/>
        <v>0</v>
      </c>
      <c r="BG163" s="169">
        <f t="shared" si="16"/>
        <v>0</v>
      </c>
      <c r="BH163" s="169">
        <f t="shared" si="17"/>
        <v>0</v>
      </c>
      <c r="BI163" s="169">
        <f t="shared" si="18"/>
        <v>0</v>
      </c>
      <c r="BJ163" s="17" t="s">
        <v>86</v>
      </c>
      <c r="BK163" s="169">
        <f t="shared" si="19"/>
        <v>0</v>
      </c>
      <c r="BL163" s="17" t="s">
        <v>214</v>
      </c>
      <c r="BM163" s="168" t="s">
        <v>275</v>
      </c>
    </row>
    <row r="164" spans="1:65" s="2" customFormat="1" ht="24.2" customHeight="1">
      <c r="A164" s="32"/>
      <c r="B164" s="155"/>
      <c r="C164" s="170" t="s">
        <v>234</v>
      </c>
      <c r="D164" s="170" t="s">
        <v>226</v>
      </c>
      <c r="E164" s="171" t="s">
        <v>2891</v>
      </c>
      <c r="F164" s="172" t="s">
        <v>2892</v>
      </c>
      <c r="G164" s="173" t="s">
        <v>238</v>
      </c>
      <c r="H164" s="174">
        <v>3</v>
      </c>
      <c r="I164" s="175"/>
      <c r="J164" s="176">
        <f t="shared" si="10"/>
        <v>0</v>
      </c>
      <c r="K164" s="177"/>
      <c r="L164" s="178"/>
      <c r="M164" s="179" t="s">
        <v>1</v>
      </c>
      <c r="N164" s="180" t="s">
        <v>39</v>
      </c>
      <c r="O164" s="61"/>
      <c r="P164" s="166">
        <f t="shared" si="11"/>
        <v>0</v>
      </c>
      <c r="Q164" s="166">
        <v>0</v>
      </c>
      <c r="R164" s="166">
        <f t="shared" si="12"/>
        <v>0</v>
      </c>
      <c r="S164" s="166">
        <v>0</v>
      </c>
      <c r="T164" s="167">
        <f t="shared" si="13"/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68" t="s">
        <v>247</v>
      </c>
      <c r="AT164" s="168" t="s">
        <v>226</v>
      </c>
      <c r="AU164" s="168" t="s">
        <v>86</v>
      </c>
      <c r="AY164" s="17" t="s">
        <v>189</v>
      </c>
      <c r="BE164" s="169">
        <f t="shared" si="14"/>
        <v>0</v>
      </c>
      <c r="BF164" s="169">
        <f t="shared" si="15"/>
        <v>0</v>
      </c>
      <c r="BG164" s="169">
        <f t="shared" si="16"/>
        <v>0</v>
      </c>
      <c r="BH164" s="169">
        <f t="shared" si="17"/>
        <v>0</v>
      </c>
      <c r="BI164" s="169">
        <f t="shared" si="18"/>
        <v>0</v>
      </c>
      <c r="BJ164" s="17" t="s">
        <v>86</v>
      </c>
      <c r="BK164" s="169">
        <f t="shared" si="19"/>
        <v>0</v>
      </c>
      <c r="BL164" s="17" t="s">
        <v>214</v>
      </c>
      <c r="BM164" s="168" t="s">
        <v>279</v>
      </c>
    </row>
    <row r="165" spans="1:65" s="2" customFormat="1" ht="16.5" customHeight="1">
      <c r="A165" s="32"/>
      <c r="B165" s="155"/>
      <c r="C165" s="156" t="s">
        <v>283</v>
      </c>
      <c r="D165" s="156" t="s">
        <v>191</v>
      </c>
      <c r="E165" s="157" t="s">
        <v>2893</v>
      </c>
      <c r="F165" s="158" t="s">
        <v>2894</v>
      </c>
      <c r="G165" s="159" t="s">
        <v>238</v>
      </c>
      <c r="H165" s="160">
        <v>3</v>
      </c>
      <c r="I165" s="161"/>
      <c r="J165" s="162">
        <f t="shared" si="10"/>
        <v>0</v>
      </c>
      <c r="K165" s="163"/>
      <c r="L165" s="33"/>
      <c r="M165" s="164" t="s">
        <v>1</v>
      </c>
      <c r="N165" s="165" t="s">
        <v>39</v>
      </c>
      <c r="O165" s="61"/>
      <c r="P165" s="166">
        <f t="shared" si="11"/>
        <v>0</v>
      </c>
      <c r="Q165" s="166">
        <v>1.94E-4</v>
      </c>
      <c r="R165" s="166">
        <f t="shared" si="12"/>
        <v>5.8200000000000005E-4</v>
      </c>
      <c r="S165" s="166">
        <v>0</v>
      </c>
      <c r="T165" s="167">
        <f t="shared" si="13"/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68" t="s">
        <v>214</v>
      </c>
      <c r="AT165" s="168" t="s">
        <v>191</v>
      </c>
      <c r="AU165" s="168" t="s">
        <v>86</v>
      </c>
      <c r="AY165" s="17" t="s">
        <v>189</v>
      </c>
      <c r="BE165" s="169">
        <f t="shared" si="14"/>
        <v>0</v>
      </c>
      <c r="BF165" s="169">
        <f t="shared" si="15"/>
        <v>0</v>
      </c>
      <c r="BG165" s="169">
        <f t="shared" si="16"/>
        <v>0</v>
      </c>
      <c r="BH165" s="169">
        <f t="shared" si="17"/>
        <v>0</v>
      </c>
      <c r="BI165" s="169">
        <f t="shared" si="18"/>
        <v>0</v>
      </c>
      <c r="BJ165" s="17" t="s">
        <v>86</v>
      </c>
      <c r="BK165" s="169">
        <f t="shared" si="19"/>
        <v>0</v>
      </c>
      <c r="BL165" s="17" t="s">
        <v>214</v>
      </c>
      <c r="BM165" s="168" t="s">
        <v>282</v>
      </c>
    </row>
    <row r="166" spans="1:65" s="2" customFormat="1" ht="24.2" customHeight="1">
      <c r="A166" s="32"/>
      <c r="B166" s="155"/>
      <c r="C166" s="170" t="s">
        <v>239</v>
      </c>
      <c r="D166" s="170" t="s">
        <v>226</v>
      </c>
      <c r="E166" s="171" t="s">
        <v>2895</v>
      </c>
      <c r="F166" s="172" t="s">
        <v>2896</v>
      </c>
      <c r="G166" s="173" t="s">
        <v>238</v>
      </c>
      <c r="H166" s="174">
        <v>3</v>
      </c>
      <c r="I166" s="175"/>
      <c r="J166" s="176">
        <f t="shared" si="10"/>
        <v>0</v>
      </c>
      <c r="K166" s="177"/>
      <c r="L166" s="178"/>
      <c r="M166" s="179" t="s">
        <v>1</v>
      </c>
      <c r="N166" s="180" t="s">
        <v>39</v>
      </c>
      <c r="O166" s="61"/>
      <c r="P166" s="166">
        <f t="shared" si="11"/>
        <v>0</v>
      </c>
      <c r="Q166" s="166">
        <v>0</v>
      </c>
      <c r="R166" s="166">
        <f t="shared" si="12"/>
        <v>0</v>
      </c>
      <c r="S166" s="166">
        <v>0</v>
      </c>
      <c r="T166" s="167">
        <f t="shared" si="13"/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68" t="s">
        <v>247</v>
      </c>
      <c r="AT166" s="168" t="s">
        <v>226</v>
      </c>
      <c r="AU166" s="168" t="s">
        <v>86</v>
      </c>
      <c r="AY166" s="17" t="s">
        <v>189</v>
      </c>
      <c r="BE166" s="169">
        <f t="shared" si="14"/>
        <v>0</v>
      </c>
      <c r="BF166" s="169">
        <f t="shared" si="15"/>
        <v>0</v>
      </c>
      <c r="BG166" s="169">
        <f t="shared" si="16"/>
        <v>0</v>
      </c>
      <c r="BH166" s="169">
        <f t="shared" si="17"/>
        <v>0</v>
      </c>
      <c r="BI166" s="169">
        <f t="shared" si="18"/>
        <v>0</v>
      </c>
      <c r="BJ166" s="17" t="s">
        <v>86</v>
      </c>
      <c r="BK166" s="169">
        <f t="shared" si="19"/>
        <v>0</v>
      </c>
      <c r="BL166" s="17" t="s">
        <v>214</v>
      </c>
      <c r="BM166" s="168" t="s">
        <v>286</v>
      </c>
    </row>
    <row r="167" spans="1:65" s="2" customFormat="1" ht="16.5" customHeight="1">
      <c r="A167" s="32"/>
      <c r="B167" s="155"/>
      <c r="C167" s="156" t="s">
        <v>290</v>
      </c>
      <c r="D167" s="156" t="s">
        <v>191</v>
      </c>
      <c r="E167" s="157" t="s">
        <v>2897</v>
      </c>
      <c r="F167" s="158" t="s">
        <v>2898</v>
      </c>
      <c r="G167" s="159" t="s">
        <v>238</v>
      </c>
      <c r="H167" s="160">
        <v>4</v>
      </c>
      <c r="I167" s="161"/>
      <c r="J167" s="162">
        <f t="shared" si="10"/>
        <v>0</v>
      </c>
      <c r="K167" s="163"/>
      <c r="L167" s="33"/>
      <c r="M167" s="164" t="s">
        <v>1</v>
      </c>
      <c r="N167" s="165" t="s">
        <v>39</v>
      </c>
      <c r="O167" s="61"/>
      <c r="P167" s="166">
        <f t="shared" si="11"/>
        <v>0</v>
      </c>
      <c r="Q167" s="166">
        <v>2.5500000000000002E-4</v>
      </c>
      <c r="R167" s="166">
        <f t="shared" si="12"/>
        <v>1.0200000000000001E-3</v>
      </c>
      <c r="S167" s="166">
        <v>0</v>
      </c>
      <c r="T167" s="167">
        <f t="shared" si="13"/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68" t="s">
        <v>214</v>
      </c>
      <c r="AT167" s="168" t="s">
        <v>191</v>
      </c>
      <c r="AU167" s="168" t="s">
        <v>86</v>
      </c>
      <c r="AY167" s="17" t="s">
        <v>189</v>
      </c>
      <c r="BE167" s="169">
        <f t="shared" si="14"/>
        <v>0</v>
      </c>
      <c r="BF167" s="169">
        <f t="shared" si="15"/>
        <v>0</v>
      </c>
      <c r="BG167" s="169">
        <f t="shared" si="16"/>
        <v>0</v>
      </c>
      <c r="BH167" s="169">
        <f t="shared" si="17"/>
        <v>0</v>
      </c>
      <c r="BI167" s="169">
        <f t="shared" si="18"/>
        <v>0</v>
      </c>
      <c r="BJ167" s="17" t="s">
        <v>86</v>
      </c>
      <c r="BK167" s="169">
        <f t="shared" si="19"/>
        <v>0</v>
      </c>
      <c r="BL167" s="17" t="s">
        <v>214</v>
      </c>
      <c r="BM167" s="168" t="s">
        <v>289</v>
      </c>
    </row>
    <row r="168" spans="1:65" s="2" customFormat="1" ht="24.2" customHeight="1">
      <c r="A168" s="32"/>
      <c r="B168" s="155"/>
      <c r="C168" s="170" t="s">
        <v>244</v>
      </c>
      <c r="D168" s="170" t="s">
        <v>226</v>
      </c>
      <c r="E168" s="171" t="s">
        <v>2899</v>
      </c>
      <c r="F168" s="172" t="s">
        <v>2900</v>
      </c>
      <c r="G168" s="173" t="s">
        <v>238</v>
      </c>
      <c r="H168" s="174">
        <v>4</v>
      </c>
      <c r="I168" s="175"/>
      <c r="J168" s="176">
        <f t="shared" si="10"/>
        <v>0</v>
      </c>
      <c r="K168" s="177"/>
      <c r="L168" s="178"/>
      <c r="M168" s="179" t="s">
        <v>1</v>
      </c>
      <c r="N168" s="180" t="s">
        <v>39</v>
      </c>
      <c r="O168" s="61"/>
      <c r="P168" s="166">
        <f t="shared" si="11"/>
        <v>0</v>
      </c>
      <c r="Q168" s="166">
        <v>0</v>
      </c>
      <c r="R168" s="166">
        <f t="shared" si="12"/>
        <v>0</v>
      </c>
      <c r="S168" s="166">
        <v>0</v>
      </c>
      <c r="T168" s="167">
        <f t="shared" si="13"/>
        <v>0</v>
      </c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R168" s="168" t="s">
        <v>247</v>
      </c>
      <c r="AT168" s="168" t="s">
        <v>226</v>
      </c>
      <c r="AU168" s="168" t="s">
        <v>86</v>
      </c>
      <c r="AY168" s="17" t="s">
        <v>189</v>
      </c>
      <c r="BE168" s="169">
        <f t="shared" si="14"/>
        <v>0</v>
      </c>
      <c r="BF168" s="169">
        <f t="shared" si="15"/>
        <v>0</v>
      </c>
      <c r="BG168" s="169">
        <f t="shared" si="16"/>
        <v>0</v>
      </c>
      <c r="BH168" s="169">
        <f t="shared" si="17"/>
        <v>0</v>
      </c>
      <c r="BI168" s="169">
        <f t="shared" si="18"/>
        <v>0</v>
      </c>
      <c r="BJ168" s="17" t="s">
        <v>86</v>
      </c>
      <c r="BK168" s="169">
        <f t="shared" si="19"/>
        <v>0</v>
      </c>
      <c r="BL168" s="17" t="s">
        <v>214</v>
      </c>
      <c r="BM168" s="168" t="s">
        <v>293</v>
      </c>
    </row>
    <row r="169" spans="1:65" s="2" customFormat="1" ht="16.5" customHeight="1">
      <c r="A169" s="32"/>
      <c r="B169" s="155"/>
      <c r="C169" s="156" t="s">
        <v>297</v>
      </c>
      <c r="D169" s="156" t="s">
        <v>191</v>
      </c>
      <c r="E169" s="157" t="s">
        <v>2901</v>
      </c>
      <c r="F169" s="158" t="s">
        <v>2902</v>
      </c>
      <c r="G169" s="159" t="s">
        <v>238</v>
      </c>
      <c r="H169" s="160">
        <v>1</v>
      </c>
      <c r="I169" s="161"/>
      <c r="J169" s="162">
        <f t="shared" si="10"/>
        <v>0</v>
      </c>
      <c r="K169" s="163"/>
      <c r="L169" s="33"/>
      <c r="M169" s="164" t="s">
        <v>1</v>
      </c>
      <c r="N169" s="165" t="s">
        <v>39</v>
      </c>
      <c r="O169" s="61"/>
      <c r="P169" s="166">
        <f t="shared" si="11"/>
        <v>0</v>
      </c>
      <c r="Q169" s="166">
        <v>0</v>
      </c>
      <c r="R169" s="166">
        <f t="shared" si="12"/>
        <v>0</v>
      </c>
      <c r="S169" s="166">
        <v>0</v>
      </c>
      <c r="T169" s="167">
        <f t="shared" si="13"/>
        <v>0</v>
      </c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R169" s="168" t="s">
        <v>214</v>
      </c>
      <c r="AT169" s="168" t="s">
        <v>191</v>
      </c>
      <c r="AU169" s="168" t="s">
        <v>86</v>
      </c>
      <c r="AY169" s="17" t="s">
        <v>189</v>
      </c>
      <c r="BE169" s="169">
        <f t="shared" si="14"/>
        <v>0</v>
      </c>
      <c r="BF169" s="169">
        <f t="shared" si="15"/>
        <v>0</v>
      </c>
      <c r="BG169" s="169">
        <f t="shared" si="16"/>
        <v>0</v>
      </c>
      <c r="BH169" s="169">
        <f t="shared" si="17"/>
        <v>0</v>
      </c>
      <c r="BI169" s="169">
        <f t="shared" si="18"/>
        <v>0</v>
      </c>
      <c r="BJ169" s="17" t="s">
        <v>86</v>
      </c>
      <c r="BK169" s="169">
        <f t="shared" si="19"/>
        <v>0</v>
      </c>
      <c r="BL169" s="17" t="s">
        <v>214</v>
      </c>
      <c r="BM169" s="168" t="s">
        <v>296</v>
      </c>
    </row>
    <row r="170" spans="1:65" s="2" customFormat="1" ht="24.2" customHeight="1">
      <c r="A170" s="32"/>
      <c r="B170" s="155"/>
      <c r="C170" s="170" t="s">
        <v>247</v>
      </c>
      <c r="D170" s="170" t="s">
        <v>226</v>
      </c>
      <c r="E170" s="171" t="s">
        <v>2903</v>
      </c>
      <c r="F170" s="172" t="s">
        <v>2904</v>
      </c>
      <c r="G170" s="173" t="s">
        <v>238</v>
      </c>
      <c r="H170" s="174">
        <v>1</v>
      </c>
      <c r="I170" s="175"/>
      <c r="J170" s="176">
        <f t="shared" si="10"/>
        <v>0</v>
      </c>
      <c r="K170" s="177"/>
      <c r="L170" s="178"/>
      <c r="M170" s="179" t="s">
        <v>1</v>
      </c>
      <c r="N170" s="180" t="s">
        <v>39</v>
      </c>
      <c r="O170" s="61"/>
      <c r="P170" s="166">
        <f t="shared" si="11"/>
        <v>0</v>
      </c>
      <c r="Q170" s="166">
        <v>0</v>
      </c>
      <c r="R170" s="166">
        <f t="shared" si="12"/>
        <v>0</v>
      </c>
      <c r="S170" s="166">
        <v>0</v>
      </c>
      <c r="T170" s="167">
        <f t="shared" si="13"/>
        <v>0</v>
      </c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R170" s="168" t="s">
        <v>247</v>
      </c>
      <c r="AT170" s="168" t="s">
        <v>226</v>
      </c>
      <c r="AU170" s="168" t="s">
        <v>86</v>
      </c>
      <c r="AY170" s="17" t="s">
        <v>189</v>
      </c>
      <c r="BE170" s="169">
        <f t="shared" si="14"/>
        <v>0</v>
      </c>
      <c r="BF170" s="169">
        <f t="shared" si="15"/>
        <v>0</v>
      </c>
      <c r="BG170" s="169">
        <f t="shared" si="16"/>
        <v>0</v>
      </c>
      <c r="BH170" s="169">
        <f t="shared" si="17"/>
        <v>0</v>
      </c>
      <c r="BI170" s="169">
        <f t="shared" si="18"/>
        <v>0</v>
      </c>
      <c r="BJ170" s="17" t="s">
        <v>86</v>
      </c>
      <c r="BK170" s="169">
        <f t="shared" si="19"/>
        <v>0</v>
      </c>
      <c r="BL170" s="17" t="s">
        <v>214</v>
      </c>
      <c r="BM170" s="168" t="s">
        <v>300</v>
      </c>
    </row>
    <row r="171" spans="1:65" s="2" customFormat="1" ht="24.2" customHeight="1">
      <c r="A171" s="32"/>
      <c r="B171" s="155"/>
      <c r="C171" s="156" t="s">
        <v>304</v>
      </c>
      <c r="D171" s="156" t="s">
        <v>191</v>
      </c>
      <c r="E171" s="157" t="s">
        <v>2278</v>
      </c>
      <c r="F171" s="158" t="s">
        <v>2279</v>
      </c>
      <c r="G171" s="159" t="s">
        <v>243</v>
      </c>
      <c r="H171" s="160">
        <v>46.5</v>
      </c>
      <c r="I171" s="161"/>
      <c r="J171" s="162">
        <f t="shared" si="10"/>
        <v>0</v>
      </c>
      <c r="K171" s="163"/>
      <c r="L171" s="33"/>
      <c r="M171" s="164" t="s">
        <v>1</v>
      </c>
      <c r="N171" s="165" t="s">
        <v>39</v>
      </c>
      <c r="O171" s="61"/>
      <c r="P171" s="166">
        <f t="shared" si="11"/>
        <v>0</v>
      </c>
      <c r="Q171" s="166">
        <v>0</v>
      </c>
      <c r="R171" s="166">
        <f t="shared" si="12"/>
        <v>0</v>
      </c>
      <c r="S171" s="166">
        <v>0</v>
      </c>
      <c r="T171" s="167">
        <f t="shared" si="13"/>
        <v>0</v>
      </c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R171" s="168" t="s">
        <v>214</v>
      </c>
      <c r="AT171" s="168" t="s">
        <v>191</v>
      </c>
      <c r="AU171" s="168" t="s">
        <v>86</v>
      </c>
      <c r="AY171" s="17" t="s">
        <v>189</v>
      </c>
      <c r="BE171" s="169">
        <f t="shared" si="14"/>
        <v>0</v>
      </c>
      <c r="BF171" s="169">
        <f t="shared" si="15"/>
        <v>0</v>
      </c>
      <c r="BG171" s="169">
        <f t="shared" si="16"/>
        <v>0</v>
      </c>
      <c r="BH171" s="169">
        <f t="shared" si="17"/>
        <v>0</v>
      </c>
      <c r="BI171" s="169">
        <f t="shared" si="18"/>
        <v>0</v>
      </c>
      <c r="BJ171" s="17" t="s">
        <v>86</v>
      </c>
      <c r="BK171" s="169">
        <f t="shared" si="19"/>
        <v>0</v>
      </c>
      <c r="BL171" s="17" t="s">
        <v>214</v>
      </c>
      <c r="BM171" s="168" t="s">
        <v>303</v>
      </c>
    </row>
    <row r="172" spans="1:65" s="2" customFormat="1" ht="24.2" customHeight="1">
      <c r="A172" s="32"/>
      <c r="B172" s="155"/>
      <c r="C172" s="156" t="s">
        <v>251</v>
      </c>
      <c r="D172" s="156" t="s">
        <v>191</v>
      </c>
      <c r="E172" s="157" t="s">
        <v>2280</v>
      </c>
      <c r="F172" s="158" t="s">
        <v>2281</v>
      </c>
      <c r="G172" s="159" t="s">
        <v>511</v>
      </c>
      <c r="H172" s="186"/>
      <c r="I172" s="161"/>
      <c r="J172" s="162">
        <f t="shared" si="10"/>
        <v>0</v>
      </c>
      <c r="K172" s="163"/>
      <c r="L172" s="33"/>
      <c r="M172" s="164" t="s">
        <v>1</v>
      </c>
      <c r="N172" s="165" t="s">
        <v>39</v>
      </c>
      <c r="O172" s="61"/>
      <c r="P172" s="166">
        <f t="shared" si="11"/>
        <v>0</v>
      </c>
      <c r="Q172" s="166">
        <v>0</v>
      </c>
      <c r="R172" s="166">
        <f t="shared" si="12"/>
        <v>0</v>
      </c>
      <c r="S172" s="166">
        <v>0</v>
      </c>
      <c r="T172" s="167">
        <f t="shared" si="13"/>
        <v>0</v>
      </c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R172" s="168" t="s">
        <v>214</v>
      </c>
      <c r="AT172" s="168" t="s">
        <v>191</v>
      </c>
      <c r="AU172" s="168" t="s">
        <v>86</v>
      </c>
      <c r="AY172" s="17" t="s">
        <v>189</v>
      </c>
      <c r="BE172" s="169">
        <f t="shared" si="14"/>
        <v>0</v>
      </c>
      <c r="BF172" s="169">
        <f t="shared" si="15"/>
        <v>0</v>
      </c>
      <c r="BG172" s="169">
        <f t="shared" si="16"/>
        <v>0</v>
      </c>
      <c r="BH172" s="169">
        <f t="shared" si="17"/>
        <v>0</v>
      </c>
      <c r="BI172" s="169">
        <f t="shared" si="18"/>
        <v>0</v>
      </c>
      <c r="BJ172" s="17" t="s">
        <v>86</v>
      </c>
      <c r="BK172" s="169">
        <f t="shared" si="19"/>
        <v>0</v>
      </c>
      <c r="BL172" s="17" t="s">
        <v>214</v>
      </c>
      <c r="BM172" s="168" t="s">
        <v>307</v>
      </c>
    </row>
    <row r="173" spans="1:65" s="2" customFormat="1" ht="24.2" customHeight="1">
      <c r="A173" s="32"/>
      <c r="B173" s="155"/>
      <c r="C173" s="156" t="s">
        <v>311</v>
      </c>
      <c r="D173" s="156" t="s">
        <v>191</v>
      </c>
      <c r="E173" s="157" t="s">
        <v>2282</v>
      </c>
      <c r="F173" s="158" t="s">
        <v>2283</v>
      </c>
      <c r="G173" s="159" t="s">
        <v>511</v>
      </c>
      <c r="H173" s="186"/>
      <c r="I173" s="161"/>
      <c r="J173" s="162">
        <f t="shared" si="10"/>
        <v>0</v>
      </c>
      <c r="K173" s="163"/>
      <c r="L173" s="33"/>
      <c r="M173" s="164" t="s">
        <v>1</v>
      </c>
      <c r="N173" s="165" t="s">
        <v>39</v>
      </c>
      <c r="O173" s="61"/>
      <c r="P173" s="166">
        <f t="shared" si="11"/>
        <v>0</v>
      </c>
      <c r="Q173" s="166">
        <v>0</v>
      </c>
      <c r="R173" s="166">
        <f t="shared" si="12"/>
        <v>0</v>
      </c>
      <c r="S173" s="166">
        <v>0</v>
      </c>
      <c r="T173" s="167">
        <f t="shared" si="13"/>
        <v>0</v>
      </c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R173" s="168" t="s">
        <v>214</v>
      </c>
      <c r="AT173" s="168" t="s">
        <v>191</v>
      </c>
      <c r="AU173" s="168" t="s">
        <v>86</v>
      </c>
      <c r="AY173" s="17" t="s">
        <v>189</v>
      </c>
      <c r="BE173" s="169">
        <f t="shared" si="14"/>
        <v>0</v>
      </c>
      <c r="BF173" s="169">
        <f t="shared" si="15"/>
        <v>0</v>
      </c>
      <c r="BG173" s="169">
        <f t="shared" si="16"/>
        <v>0</v>
      </c>
      <c r="BH173" s="169">
        <f t="shared" si="17"/>
        <v>0</v>
      </c>
      <c r="BI173" s="169">
        <f t="shared" si="18"/>
        <v>0</v>
      </c>
      <c r="BJ173" s="17" t="s">
        <v>86</v>
      </c>
      <c r="BK173" s="169">
        <f t="shared" si="19"/>
        <v>0</v>
      </c>
      <c r="BL173" s="17" t="s">
        <v>214</v>
      </c>
      <c r="BM173" s="168" t="s">
        <v>310</v>
      </c>
    </row>
    <row r="174" spans="1:65" s="2" customFormat="1" ht="24.2" customHeight="1">
      <c r="A174" s="32"/>
      <c r="B174" s="155"/>
      <c r="C174" s="156" t="s">
        <v>254</v>
      </c>
      <c r="D174" s="156" t="s">
        <v>191</v>
      </c>
      <c r="E174" s="157" t="s">
        <v>2284</v>
      </c>
      <c r="F174" s="158" t="s">
        <v>2285</v>
      </c>
      <c r="G174" s="159" t="s">
        <v>511</v>
      </c>
      <c r="H174" s="186"/>
      <c r="I174" s="161"/>
      <c r="J174" s="162">
        <f t="shared" si="10"/>
        <v>0</v>
      </c>
      <c r="K174" s="163"/>
      <c r="L174" s="33"/>
      <c r="M174" s="164" t="s">
        <v>1</v>
      </c>
      <c r="N174" s="165" t="s">
        <v>39</v>
      </c>
      <c r="O174" s="61"/>
      <c r="P174" s="166">
        <f t="shared" si="11"/>
        <v>0</v>
      </c>
      <c r="Q174" s="166">
        <v>0</v>
      </c>
      <c r="R174" s="166">
        <f t="shared" si="12"/>
        <v>0</v>
      </c>
      <c r="S174" s="166">
        <v>0</v>
      </c>
      <c r="T174" s="167">
        <f t="shared" si="13"/>
        <v>0</v>
      </c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R174" s="168" t="s">
        <v>214</v>
      </c>
      <c r="AT174" s="168" t="s">
        <v>191</v>
      </c>
      <c r="AU174" s="168" t="s">
        <v>86</v>
      </c>
      <c r="AY174" s="17" t="s">
        <v>189</v>
      </c>
      <c r="BE174" s="169">
        <f t="shared" si="14"/>
        <v>0</v>
      </c>
      <c r="BF174" s="169">
        <f t="shared" si="15"/>
        <v>0</v>
      </c>
      <c r="BG174" s="169">
        <f t="shared" si="16"/>
        <v>0</v>
      </c>
      <c r="BH174" s="169">
        <f t="shared" si="17"/>
        <v>0</v>
      </c>
      <c r="BI174" s="169">
        <f t="shared" si="18"/>
        <v>0</v>
      </c>
      <c r="BJ174" s="17" t="s">
        <v>86</v>
      </c>
      <c r="BK174" s="169">
        <f t="shared" si="19"/>
        <v>0</v>
      </c>
      <c r="BL174" s="17" t="s">
        <v>214</v>
      </c>
      <c r="BM174" s="168" t="s">
        <v>314</v>
      </c>
    </row>
    <row r="175" spans="1:65" s="12" customFormat="1" ht="22.9" customHeight="1">
      <c r="B175" s="142"/>
      <c r="D175" s="143" t="s">
        <v>72</v>
      </c>
      <c r="E175" s="153" t="s">
        <v>379</v>
      </c>
      <c r="F175" s="153" t="s">
        <v>380</v>
      </c>
      <c r="I175" s="145"/>
      <c r="J175" s="154">
        <f>BK175</f>
        <v>0</v>
      </c>
      <c r="L175" s="142"/>
      <c r="M175" s="147"/>
      <c r="N175" s="148"/>
      <c r="O175" s="148"/>
      <c r="P175" s="149">
        <f>SUM(P176:P179)</f>
        <v>0</v>
      </c>
      <c r="Q175" s="148"/>
      <c r="R175" s="149">
        <f>SUM(R176:R179)</f>
        <v>3.5639199999999999E-3</v>
      </c>
      <c r="S175" s="148"/>
      <c r="T175" s="150">
        <f>SUM(T176:T179)</f>
        <v>0</v>
      </c>
      <c r="AR175" s="143" t="s">
        <v>86</v>
      </c>
      <c r="AT175" s="151" t="s">
        <v>72</v>
      </c>
      <c r="AU175" s="151" t="s">
        <v>80</v>
      </c>
      <c r="AY175" s="143" t="s">
        <v>189</v>
      </c>
      <c r="BK175" s="152">
        <f>SUM(BK176:BK179)</f>
        <v>0</v>
      </c>
    </row>
    <row r="176" spans="1:65" s="2" customFormat="1" ht="24.2" customHeight="1">
      <c r="A176" s="32"/>
      <c r="B176" s="155"/>
      <c r="C176" s="156" t="s">
        <v>318</v>
      </c>
      <c r="D176" s="156" t="s">
        <v>191</v>
      </c>
      <c r="E176" s="157" t="s">
        <v>2905</v>
      </c>
      <c r="F176" s="158" t="s">
        <v>2315</v>
      </c>
      <c r="G176" s="159" t="s">
        <v>238</v>
      </c>
      <c r="H176" s="160">
        <v>1</v>
      </c>
      <c r="I176" s="161"/>
      <c r="J176" s="162">
        <f>ROUND(I176*H176,2)</f>
        <v>0</v>
      </c>
      <c r="K176" s="163"/>
      <c r="L176" s="33"/>
      <c r="M176" s="164" t="s">
        <v>1</v>
      </c>
      <c r="N176" s="165" t="s">
        <v>39</v>
      </c>
      <c r="O176" s="61"/>
      <c r="P176" s="166">
        <f>O176*H176</f>
        <v>0</v>
      </c>
      <c r="Q176" s="166">
        <v>6.3919999999999998E-5</v>
      </c>
      <c r="R176" s="166">
        <f>Q176*H176</f>
        <v>6.3919999999999998E-5</v>
      </c>
      <c r="S176" s="166">
        <v>0</v>
      </c>
      <c r="T176" s="167">
        <f>S176*H176</f>
        <v>0</v>
      </c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R176" s="168" t="s">
        <v>214</v>
      </c>
      <c r="AT176" s="168" t="s">
        <v>191</v>
      </c>
      <c r="AU176" s="168" t="s">
        <v>86</v>
      </c>
      <c r="AY176" s="17" t="s">
        <v>189</v>
      </c>
      <c r="BE176" s="169">
        <f>IF(N176="základná",J176,0)</f>
        <v>0</v>
      </c>
      <c r="BF176" s="169">
        <f>IF(N176="znížená",J176,0)</f>
        <v>0</v>
      </c>
      <c r="BG176" s="169">
        <f>IF(N176="zákl. prenesená",J176,0)</f>
        <v>0</v>
      </c>
      <c r="BH176" s="169">
        <f>IF(N176="zníž. prenesená",J176,0)</f>
        <v>0</v>
      </c>
      <c r="BI176" s="169">
        <f>IF(N176="nulová",J176,0)</f>
        <v>0</v>
      </c>
      <c r="BJ176" s="17" t="s">
        <v>86</v>
      </c>
      <c r="BK176" s="169">
        <f>ROUND(I176*H176,2)</f>
        <v>0</v>
      </c>
      <c r="BL176" s="17" t="s">
        <v>214</v>
      </c>
      <c r="BM176" s="168" t="s">
        <v>317</v>
      </c>
    </row>
    <row r="177" spans="1:65" s="2" customFormat="1" ht="16.5" customHeight="1">
      <c r="A177" s="32"/>
      <c r="B177" s="155"/>
      <c r="C177" s="170" t="s">
        <v>258</v>
      </c>
      <c r="D177" s="170" t="s">
        <v>226</v>
      </c>
      <c r="E177" s="171" t="s">
        <v>2906</v>
      </c>
      <c r="F177" s="172" t="s">
        <v>2907</v>
      </c>
      <c r="G177" s="173" t="s">
        <v>238</v>
      </c>
      <c r="H177" s="174">
        <v>1</v>
      </c>
      <c r="I177" s="175"/>
      <c r="J177" s="176">
        <f>ROUND(I177*H177,2)</f>
        <v>0</v>
      </c>
      <c r="K177" s="177"/>
      <c r="L177" s="178"/>
      <c r="M177" s="179" t="s">
        <v>1</v>
      </c>
      <c r="N177" s="180" t="s">
        <v>39</v>
      </c>
      <c r="O177" s="61"/>
      <c r="P177" s="166">
        <f>O177*H177</f>
        <v>0</v>
      </c>
      <c r="Q177" s="166">
        <v>3.5000000000000001E-3</v>
      </c>
      <c r="R177" s="166">
        <f>Q177*H177</f>
        <v>3.5000000000000001E-3</v>
      </c>
      <c r="S177" s="166">
        <v>0</v>
      </c>
      <c r="T177" s="167">
        <f>S177*H177</f>
        <v>0</v>
      </c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R177" s="168" t="s">
        <v>247</v>
      </c>
      <c r="AT177" s="168" t="s">
        <v>226</v>
      </c>
      <c r="AU177" s="168" t="s">
        <v>86</v>
      </c>
      <c r="AY177" s="17" t="s">
        <v>189</v>
      </c>
      <c r="BE177" s="169">
        <f>IF(N177="základná",J177,0)</f>
        <v>0</v>
      </c>
      <c r="BF177" s="169">
        <f>IF(N177="znížená",J177,0)</f>
        <v>0</v>
      </c>
      <c r="BG177" s="169">
        <f>IF(N177="zákl. prenesená",J177,0)</f>
        <v>0</v>
      </c>
      <c r="BH177" s="169">
        <f>IF(N177="zníž. prenesená",J177,0)</f>
        <v>0</v>
      </c>
      <c r="BI177" s="169">
        <f>IF(N177="nulová",J177,0)</f>
        <v>0</v>
      </c>
      <c r="BJ177" s="17" t="s">
        <v>86</v>
      </c>
      <c r="BK177" s="169">
        <f>ROUND(I177*H177,2)</f>
        <v>0</v>
      </c>
      <c r="BL177" s="17" t="s">
        <v>214</v>
      </c>
      <c r="BM177" s="168" t="s">
        <v>321</v>
      </c>
    </row>
    <row r="178" spans="1:65" s="2" customFormat="1" ht="24.2" customHeight="1">
      <c r="A178" s="32"/>
      <c r="B178" s="155"/>
      <c r="C178" s="156" t="s">
        <v>325</v>
      </c>
      <c r="D178" s="156" t="s">
        <v>191</v>
      </c>
      <c r="E178" s="157" t="s">
        <v>2367</v>
      </c>
      <c r="F178" s="158" t="s">
        <v>2368</v>
      </c>
      <c r="G178" s="159" t="s">
        <v>511</v>
      </c>
      <c r="H178" s="186"/>
      <c r="I178" s="161"/>
      <c r="J178" s="162">
        <f>ROUND(I178*H178,2)</f>
        <v>0</v>
      </c>
      <c r="K178" s="163"/>
      <c r="L178" s="33"/>
      <c r="M178" s="164" t="s">
        <v>1</v>
      </c>
      <c r="N178" s="165" t="s">
        <v>39</v>
      </c>
      <c r="O178" s="61"/>
      <c r="P178" s="166">
        <f>O178*H178</f>
        <v>0</v>
      </c>
      <c r="Q178" s="166">
        <v>0</v>
      </c>
      <c r="R178" s="166">
        <f>Q178*H178</f>
        <v>0</v>
      </c>
      <c r="S178" s="166">
        <v>0</v>
      </c>
      <c r="T178" s="167">
        <f>S178*H178</f>
        <v>0</v>
      </c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R178" s="168" t="s">
        <v>214</v>
      </c>
      <c r="AT178" s="168" t="s">
        <v>191</v>
      </c>
      <c r="AU178" s="168" t="s">
        <v>86</v>
      </c>
      <c r="AY178" s="17" t="s">
        <v>189</v>
      </c>
      <c r="BE178" s="169">
        <f>IF(N178="základná",J178,0)</f>
        <v>0</v>
      </c>
      <c r="BF178" s="169">
        <f>IF(N178="znížená",J178,0)</f>
        <v>0</v>
      </c>
      <c r="BG178" s="169">
        <f>IF(N178="zákl. prenesená",J178,0)</f>
        <v>0</v>
      </c>
      <c r="BH178" s="169">
        <f>IF(N178="zníž. prenesená",J178,0)</f>
        <v>0</v>
      </c>
      <c r="BI178" s="169">
        <f>IF(N178="nulová",J178,0)</f>
        <v>0</v>
      </c>
      <c r="BJ178" s="17" t="s">
        <v>86</v>
      </c>
      <c r="BK178" s="169">
        <f>ROUND(I178*H178,2)</f>
        <v>0</v>
      </c>
      <c r="BL178" s="17" t="s">
        <v>214</v>
      </c>
      <c r="BM178" s="168" t="s">
        <v>324</v>
      </c>
    </row>
    <row r="179" spans="1:65" s="2" customFormat="1" ht="24.2" customHeight="1">
      <c r="A179" s="32"/>
      <c r="B179" s="155"/>
      <c r="C179" s="156" t="s">
        <v>261</v>
      </c>
      <c r="D179" s="156" t="s">
        <v>191</v>
      </c>
      <c r="E179" s="157" t="s">
        <v>2908</v>
      </c>
      <c r="F179" s="158" t="s">
        <v>2909</v>
      </c>
      <c r="G179" s="159" t="s">
        <v>511</v>
      </c>
      <c r="H179" s="186"/>
      <c r="I179" s="161"/>
      <c r="J179" s="162">
        <f>ROUND(I179*H179,2)</f>
        <v>0</v>
      </c>
      <c r="K179" s="163"/>
      <c r="L179" s="33"/>
      <c r="M179" s="164" t="s">
        <v>1</v>
      </c>
      <c r="N179" s="165" t="s">
        <v>39</v>
      </c>
      <c r="O179" s="61"/>
      <c r="P179" s="166">
        <f>O179*H179</f>
        <v>0</v>
      </c>
      <c r="Q179" s="166">
        <v>0</v>
      </c>
      <c r="R179" s="166">
        <f>Q179*H179</f>
        <v>0</v>
      </c>
      <c r="S179" s="166">
        <v>0</v>
      </c>
      <c r="T179" s="167">
        <f>S179*H179</f>
        <v>0</v>
      </c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R179" s="168" t="s">
        <v>214</v>
      </c>
      <c r="AT179" s="168" t="s">
        <v>191</v>
      </c>
      <c r="AU179" s="168" t="s">
        <v>86</v>
      </c>
      <c r="AY179" s="17" t="s">
        <v>189</v>
      </c>
      <c r="BE179" s="169">
        <f>IF(N179="základná",J179,0)</f>
        <v>0</v>
      </c>
      <c r="BF179" s="169">
        <f>IF(N179="znížená",J179,0)</f>
        <v>0</v>
      </c>
      <c r="BG179" s="169">
        <f>IF(N179="zákl. prenesená",J179,0)</f>
        <v>0</v>
      </c>
      <c r="BH179" s="169">
        <f>IF(N179="zníž. prenesená",J179,0)</f>
        <v>0</v>
      </c>
      <c r="BI179" s="169">
        <f>IF(N179="nulová",J179,0)</f>
        <v>0</v>
      </c>
      <c r="BJ179" s="17" t="s">
        <v>86</v>
      </c>
      <c r="BK179" s="169">
        <f>ROUND(I179*H179,2)</f>
        <v>0</v>
      </c>
      <c r="BL179" s="17" t="s">
        <v>214</v>
      </c>
      <c r="BM179" s="168" t="s">
        <v>328</v>
      </c>
    </row>
    <row r="180" spans="1:65" s="12" customFormat="1" ht="25.9" customHeight="1">
      <c r="B180" s="142"/>
      <c r="D180" s="143" t="s">
        <v>72</v>
      </c>
      <c r="E180" s="144" t="s">
        <v>130</v>
      </c>
      <c r="F180" s="144" t="s">
        <v>230</v>
      </c>
      <c r="I180" s="145"/>
      <c r="J180" s="146">
        <f>BK180</f>
        <v>0</v>
      </c>
      <c r="L180" s="142"/>
      <c r="M180" s="147"/>
      <c r="N180" s="148"/>
      <c r="O180" s="148"/>
      <c r="P180" s="149">
        <f>P181</f>
        <v>0</v>
      </c>
      <c r="Q180" s="148"/>
      <c r="R180" s="149">
        <f>R181</f>
        <v>5.1051060000000001</v>
      </c>
      <c r="S180" s="148"/>
      <c r="T180" s="150">
        <f>T181</f>
        <v>0</v>
      </c>
      <c r="AR180" s="143" t="s">
        <v>80</v>
      </c>
      <c r="AT180" s="151" t="s">
        <v>72</v>
      </c>
      <c r="AU180" s="151" t="s">
        <v>73</v>
      </c>
      <c r="AY180" s="143" t="s">
        <v>189</v>
      </c>
      <c r="BK180" s="152">
        <f>BK181</f>
        <v>0</v>
      </c>
    </row>
    <row r="181" spans="1:65" s="12" customFormat="1" ht="22.9" customHeight="1">
      <c r="B181" s="142"/>
      <c r="D181" s="143" t="s">
        <v>72</v>
      </c>
      <c r="E181" s="153" t="s">
        <v>362</v>
      </c>
      <c r="F181" s="153" t="s">
        <v>363</v>
      </c>
      <c r="I181" s="145"/>
      <c r="J181" s="154">
        <f>BK181</f>
        <v>0</v>
      </c>
      <c r="L181" s="142"/>
      <c r="M181" s="147"/>
      <c r="N181" s="148"/>
      <c r="O181" s="148"/>
      <c r="P181" s="149">
        <f>P182</f>
        <v>0</v>
      </c>
      <c r="Q181" s="148"/>
      <c r="R181" s="149">
        <f>R182</f>
        <v>5.1051060000000001</v>
      </c>
      <c r="S181" s="148"/>
      <c r="T181" s="150">
        <f>T182</f>
        <v>0</v>
      </c>
      <c r="AR181" s="143" t="s">
        <v>86</v>
      </c>
      <c r="AT181" s="151" t="s">
        <v>72</v>
      </c>
      <c r="AU181" s="151" t="s">
        <v>80</v>
      </c>
      <c r="AY181" s="143" t="s">
        <v>189</v>
      </c>
      <c r="BK181" s="152">
        <f>BK182</f>
        <v>0</v>
      </c>
    </row>
    <row r="182" spans="1:65" s="2" customFormat="1" ht="33" customHeight="1">
      <c r="A182" s="32"/>
      <c r="B182" s="155"/>
      <c r="C182" s="156" t="s">
        <v>332</v>
      </c>
      <c r="D182" s="156" t="s">
        <v>191</v>
      </c>
      <c r="E182" s="157" t="s">
        <v>232</v>
      </c>
      <c r="F182" s="158" t="s">
        <v>233</v>
      </c>
      <c r="G182" s="159" t="s">
        <v>194</v>
      </c>
      <c r="H182" s="160">
        <v>2.7</v>
      </c>
      <c r="I182" s="161"/>
      <c r="J182" s="162">
        <f>ROUND(I182*H182,2)</f>
        <v>0</v>
      </c>
      <c r="K182" s="163"/>
      <c r="L182" s="33"/>
      <c r="M182" s="164" t="s">
        <v>1</v>
      </c>
      <c r="N182" s="165" t="s">
        <v>39</v>
      </c>
      <c r="O182" s="61"/>
      <c r="P182" s="166">
        <f>O182*H182</f>
        <v>0</v>
      </c>
      <c r="Q182" s="166">
        <v>1.8907799999999999</v>
      </c>
      <c r="R182" s="166">
        <f>Q182*H182</f>
        <v>5.1051060000000001</v>
      </c>
      <c r="S182" s="166">
        <v>0</v>
      </c>
      <c r="T182" s="167">
        <f>S182*H182</f>
        <v>0</v>
      </c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R182" s="168" t="s">
        <v>214</v>
      </c>
      <c r="AT182" s="168" t="s">
        <v>191</v>
      </c>
      <c r="AU182" s="168" t="s">
        <v>86</v>
      </c>
      <c r="AY182" s="17" t="s">
        <v>189</v>
      </c>
      <c r="BE182" s="169">
        <f>IF(N182="základná",J182,0)</f>
        <v>0</v>
      </c>
      <c r="BF182" s="169">
        <f>IF(N182="znížená",J182,0)</f>
        <v>0</v>
      </c>
      <c r="BG182" s="169">
        <f>IF(N182="zákl. prenesená",J182,0)</f>
        <v>0</v>
      </c>
      <c r="BH182" s="169">
        <f>IF(N182="zníž. prenesená",J182,0)</f>
        <v>0</v>
      </c>
      <c r="BI182" s="169">
        <f>IF(N182="nulová",J182,0)</f>
        <v>0</v>
      </c>
      <c r="BJ182" s="17" t="s">
        <v>86</v>
      </c>
      <c r="BK182" s="169">
        <f>ROUND(I182*H182,2)</f>
        <v>0</v>
      </c>
      <c r="BL182" s="17" t="s">
        <v>214</v>
      </c>
      <c r="BM182" s="168" t="s">
        <v>331</v>
      </c>
    </row>
    <row r="183" spans="1:65" s="12" customFormat="1" ht="25.9" customHeight="1">
      <c r="B183" s="142"/>
      <c r="D183" s="143" t="s">
        <v>72</v>
      </c>
      <c r="E183" s="144" t="s">
        <v>226</v>
      </c>
      <c r="F183" s="144" t="s">
        <v>433</v>
      </c>
      <c r="I183" s="145"/>
      <c r="J183" s="146">
        <f>BK183</f>
        <v>0</v>
      </c>
      <c r="L183" s="142"/>
      <c r="M183" s="147"/>
      <c r="N183" s="148"/>
      <c r="O183" s="148"/>
      <c r="P183" s="149">
        <f>P184</f>
        <v>0</v>
      </c>
      <c r="Q183" s="148"/>
      <c r="R183" s="149">
        <f>R184</f>
        <v>6.4999999999999997E-4</v>
      </c>
      <c r="S183" s="148"/>
      <c r="T183" s="150">
        <f>T184</f>
        <v>0</v>
      </c>
      <c r="AR183" s="143" t="s">
        <v>103</v>
      </c>
      <c r="AT183" s="151" t="s">
        <v>72</v>
      </c>
      <c r="AU183" s="151" t="s">
        <v>73</v>
      </c>
      <c r="AY183" s="143" t="s">
        <v>189</v>
      </c>
      <c r="BK183" s="152">
        <f>BK184</f>
        <v>0</v>
      </c>
    </row>
    <row r="184" spans="1:65" s="12" customFormat="1" ht="22.9" customHeight="1">
      <c r="B184" s="142"/>
      <c r="D184" s="143" t="s">
        <v>72</v>
      </c>
      <c r="E184" s="153" t="s">
        <v>434</v>
      </c>
      <c r="F184" s="153" t="s">
        <v>435</v>
      </c>
      <c r="I184" s="145"/>
      <c r="J184" s="154">
        <f>BK184</f>
        <v>0</v>
      </c>
      <c r="L184" s="142"/>
      <c r="M184" s="147"/>
      <c r="N184" s="148"/>
      <c r="O184" s="148"/>
      <c r="P184" s="149">
        <f>SUM(P185:P190)</f>
        <v>0</v>
      </c>
      <c r="Q184" s="148"/>
      <c r="R184" s="149">
        <f>SUM(R185:R190)</f>
        <v>6.4999999999999997E-4</v>
      </c>
      <c r="S184" s="148"/>
      <c r="T184" s="150">
        <f>SUM(T185:T190)</f>
        <v>0</v>
      </c>
      <c r="AR184" s="143" t="s">
        <v>103</v>
      </c>
      <c r="AT184" s="151" t="s">
        <v>72</v>
      </c>
      <c r="AU184" s="151" t="s">
        <v>80</v>
      </c>
      <c r="AY184" s="143" t="s">
        <v>189</v>
      </c>
      <c r="BK184" s="152">
        <f>SUM(BK185:BK190)</f>
        <v>0</v>
      </c>
    </row>
    <row r="185" spans="1:65" s="2" customFormat="1" ht="24.2" customHeight="1">
      <c r="A185" s="32"/>
      <c r="B185" s="155"/>
      <c r="C185" s="156" t="s">
        <v>265</v>
      </c>
      <c r="D185" s="156" t="s">
        <v>191</v>
      </c>
      <c r="E185" s="157" t="s">
        <v>2910</v>
      </c>
      <c r="F185" s="158" t="s">
        <v>2911</v>
      </c>
      <c r="G185" s="159" t="s">
        <v>238</v>
      </c>
      <c r="H185" s="160">
        <v>1</v>
      </c>
      <c r="I185" s="161"/>
      <c r="J185" s="162">
        <f t="shared" ref="J185:J190" si="20">ROUND(I185*H185,2)</f>
        <v>0</v>
      </c>
      <c r="K185" s="163"/>
      <c r="L185" s="33"/>
      <c r="M185" s="164" t="s">
        <v>1</v>
      </c>
      <c r="N185" s="165" t="s">
        <v>39</v>
      </c>
      <c r="O185" s="61"/>
      <c r="P185" s="166">
        <f t="shared" ref="P185:P190" si="21">O185*H185</f>
        <v>0</v>
      </c>
      <c r="Q185" s="166">
        <v>0</v>
      </c>
      <c r="R185" s="166">
        <f t="shared" ref="R185:R190" si="22">Q185*H185</f>
        <v>0</v>
      </c>
      <c r="S185" s="166">
        <v>0</v>
      </c>
      <c r="T185" s="167">
        <f t="shared" ref="T185:T190" si="23">S185*H185</f>
        <v>0</v>
      </c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R185" s="168" t="s">
        <v>303</v>
      </c>
      <c r="AT185" s="168" t="s">
        <v>191</v>
      </c>
      <c r="AU185" s="168" t="s">
        <v>86</v>
      </c>
      <c r="AY185" s="17" t="s">
        <v>189</v>
      </c>
      <c r="BE185" s="169">
        <f t="shared" ref="BE185:BE190" si="24">IF(N185="základná",J185,0)</f>
        <v>0</v>
      </c>
      <c r="BF185" s="169">
        <f t="shared" ref="BF185:BF190" si="25">IF(N185="znížená",J185,0)</f>
        <v>0</v>
      </c>
      <c r="BG185" s="169">
        <f t="shared" ref="BG185:BG190" si="26">IF(N185="zákl. prenesená",J185,0)</f>
        <v>0</v>
      </c>
      <c r="BH185" s="169">
        <f t="shared" ref="BH185:BH190" si="27">IF(N185="zníž. prenesená",J185,0)</f>
        <v>0</v>
      </c>
      <c r="BI185" s="169">
        <f t="shared" ref="BI185:BI190" si="28">IF(N185="nulová",J185,0)</f>
        <v>0</v>
      </c>
      <c r="BJ185" s="17" t="s">
        <v>86</v>
      </c>
      <c r="BK185" s="169">
        <f t="shared" ref="BK185:BK190" si="29">ROUND(I185*H185,2)</f>
        <v>0</v>
      </c>
      <c r="BL185" s="17" t="s">
        <v>303</v>
      </c>
      <c r="BM185" s="168" t="s">
        <v>335</v>
      </c>
    </row>
    <row r="186" spans="1:65" s="2" customFormat="1" ht="24.2" customHeight="1">
      <c r="A186" s="32"/>
      <c r="B186" s="155"/>
      <c r="C186" s="170" t="s">
        <v>339</v>
      </c>
      <c r="D186" s="170" t="s">
        <v>226</v>
      </c>
      <c r="E186" s="171" t="s">
        <v>2912</v>
      </c>
      <c r="F186" s="172" t="s">
        <v>2913</v>
      </c>
      <c r="G186" s="173" t="s">
        <v>238</v>
      </c>
      <c r="H186" s="174">
        <v>1</v>
      </c>
      <c r="I186" s="175"/>
      <c r="J186" s="176">
        <f t="shared" si="20"/>
        <v>0</v>
      </c>
      <c r="K186" s="177"/>
      <c r="L186" s="178"/>
      <c r="M186" s="179" t="s">
        <v>1</v>
      </c>
      <c r="N186" s="180" t="s">
        <v>39</v>
      </c>
      <c r="O186" s="61"/>
      <c r="P186" s="166">
        <f t="shared" si="21"/>
        <v>0</v>
      </c>
      <c r="Q186" s="166">
        <v>6.4999999999999997E-4</v>
      </c>
      <c r="R186" s="166">
        <f t="shared" si="22"/>
        <v>6.4999999999999997E-4</v>
      </c>
      <c r="S186" s="166">
        <v>0</v>
      </c>
      <c r="T186" s="167">
        <f t="shared" si="23"/>
        <v>0</v>
      </c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R186" s="168" t="s">
        <v>442</v>
      </c>
      <c r="AT186" s="168" t="s">
        <v>226</v>
      </c>
      <c r="AU186" s="168" t="s">
        <v>86</v>
      </c>
      <c r="AY186" s="17" t="s">
        <v>189</v>
      </c>
      <c r="BE186" s="169">
        <f t="shared" si="24"/>
        <v>0</v>
      </c>
      <c r="BF186" s="169">
        <f t="shared" si="25"/>
        <v>0</v>
      </c>
      <c r="BG186" s="169">
        <f t="shared" si="26"/>
        <v>0</v>
      </c>
      <c r="BH186" s="169">
        <f t="shared" si="27"/>
        <v>0</v>
      </c>
      <c r="BI186" s="169">
        <f t="shared" si="28"/>
        <v>0</v>
      </c>
      <c r="BJ186" s="17" t="s">
        <v>86</v>
      </c>
      <c r="BK186" s="169">
        <f t="shared" si="29"/>
        <v>0</v>
      </c>
      <c r="BL186" s="17" t="s">
        <v>303</v>
      </c>
      <c r="BM186" s="168" t="s">
        <v>338</v>
      </c>
    </row>
    <row r="187" spans="1:65" s="2" customFormat="1" ht="24.2" customHeight="1">
      <c r="A187" s="32"/>
      <c r="B187" s="155"/>
      <c r="C187" s="156" t="s">
        <v>268</v>
      </c>
      <c r="D187" s="156" t="s">
        <v>191</v>
      </c>
      <c r="E187" s="157" t="s">
        <v>2914</v>
      </c>
      <c r="F187" s="158" t="s">
        <v>2915</v>
      </c>
      <c r="G187" s="159" t="s">
        <v>243</v>
      </c>
      <c r="H187" s="160">
        <v>9</v>
      </c>
      <c r="I187" s="161"/>
      <c r="J187" s="162">
        <f t="shared" si="20"/>
        <v>0</v>
      </c>
      <c r="K187" s="163"/>
      <c r="L187" s="33"/>
      <c r="M187" s="164" t="s">
        <v>1</v>
      </c>
      <c r="N187" s="165" t="s">
        <v>39</v>
      </c>
      <c r="O187" s="61"/>
      <c r="P187" s="166">
        <f t="shared" si="21"/>
        <v>0</v>
      </c>
      <c r="Q187" s="166">
        <v>0</v>
      </c>
      <c r="R187" s="166">
        <f t="shared" si="22"/>
        <v>0</v>
      </c>
      <c r="S187" s="166">
        <v>0</v>
      </c>
      <c r="T187" s="167">
        <f t="shared" si="23"/>
        <v>0</v>
      </c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R187" s="168" t="s">
        <v>303</v>
      </c>
      <c r="AT187" s="168" t="s">
        <v>191</v>
      </c>
      <c r="AU187" s="168" t="s">
        <v>86</v>
      </c>
      <c r="AY187" s="17" t="s">
        <v>189</v>
      </c>
      <c r="BE187" s="169">
        <f t="shared" si="24"/>
        <v>0</v>
      </c>
      <c r="BF187" s="169">
        <f t="shared" si="25"/>
        <v>0</v>
      </c>
      <c r="BG187" s="169">
        <f t="shared" si="26"/>
        <v>0</v>
      </c>
      <c r="BH187" s="169">
        <f t="shared" si="27"/>
        <v>0</v>
      </c>
      <c r="BI187" s="169">
        <f t="shared" si="28"/>
        <v>0</v>
      </c>
      <c r="BJ187" s="17" t="s">
        <v>86</v>
      </c>
      <c r="BK187" s="169">
        <f t="shared" si="29"/>
        <v>0</v>
      </c>
      <c r="BL187" s="17" t="s">
        <v>303</v>
      </c>
      <c r="BM187" s="168" t="s">
        <v>342</v>
      </c>
    </row>
    <row r="188" spans="1:65" s="2" customFormat="1" ht="16.5" customHeight="1">
      <c r="A188" s="32"/>
      <c r="B188" s="155"/>
      <c r="C188" s="156" t="s">
        <v>346</v>
      </c>
      <c r="D188" s="156" t="s">
        <v>191</v>
      </c>
      <c r="E188" s="157" t="s">
        <v>2916</v>
      </c>
      <c r="F188" s="158" t="s">
        <v>2917</v>
      </c>
      <c r="G188" s="159" t="s">
        <v>2918</v>
      </c>
      <c r="H188" s="160">
        <v>1</v>
      </c>
      <c r="I188" s="161"/>
      <c r="J188" s="162">
        <f t="shared" si="20"/>
        <v>0</v>
      </c>
      <c r="K188" s="163"/>
      <c r="L188" s="33"/>
      <c r="M188" s="164" t="s">
        <v>1</v>
      </c>
      <c r="N188" s="165" t="s">
        <v>39</v>
      </c>
      <c r="O188" s="61"/>
      <c r="P188" s="166">
        <f t="shared" si="21"/>
        <v>0</v>
      </c>
      <c r="Q188" s="166">
        <v>0</v>
      </c>
      <c r="R188" s="166">
        <f t="shared" si="22"/>
        <v>0</v>
      </c>
      <c r="S188" s="166">
        <v>0</v>
      </c>
      <c r="T188" s="167">
        <f t="shared" si="23"/>
        <v>0</v>
      </c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R188" s="168" t="s">
        <v>303</v>
      </c>
      <c r="AT188" s="168" t="s">
        <v>191</v>
      </c>
      <c r="AU188" s="168" t="s">
        <v>86</v>
      </c>
      <c r="AY188" s="17" t="s">
        <v>189</v>
      </c>
      <c r="BE188" s="169">
        <f t="shared" si="24"/>
        <v>0</v>
      </c>
      <c r="BF188" s="169">
        <f t="shared" si="25"/>
        <v>0</v>
      </c>
      <c r="BG188" s="169">
        <f t="shared" si="26"/>
        <v>0</v>
      </c>
      <c r="BH188" s="169">
        <f t="shared" si="27"/>
        <v>0</v>
      </c>
      <c r="BI188" s="169">
        <f t="shared" si="28"/>
        <v>0</v>
      </c>
      <c r="BJ188" s="17" t="s">
        <v>86</v>
      </c>
      <c r="BK188" s="169">
        <f t="shared" si="29"/>
        <v>0</v>
      </c>
      <c r="BL188" s="17" t="s">
        <v>303</v>
      </c>
      <c r="BM188" s="168" t="s">
        <v>345</v>
      </c>
    </row>
    <row r="189" spans="1:65" s="2" customFormat="1" ht="16.5" customHeight="1">
      <c r="A189" s="32"/>
      <c r="B189" s="155"/>
      <c r="C189" s="156" t="s">
        <v>272</v>
      </c>
      <c r="D189" s="156" t="s">
        <v>191</v>
      </c>
      <c r="E189" s="157" t="s">
        <v>659</v>
      </c>
      <c r="F189" s="158" t="s">
        <v>660</v>
      </c>
      <c r="G189" s="159" t="s">
        <v>511</v>
      </c>
      <c r="H189" s="186"/>
      <c r="I189" s="161"/>
      <c r="J189" s="162">
        <f t="shared" si="20"/>
        <v>0</v>
      </c>
      <c r="K189" s="163"/>
      <c r="L189" s="33"/>
      <c r="M189" s="164" t="s">
        <v>1</v>
      </c>
      <c r="N189" s="165" t="s">
        <v>39</v>
      </c>
      <c r="O189" s="61"/>
      <c r="P189" s="166">
        <f t="shared" si="21"/>
        <v>0</v>
      </c>
      <c r="Q189" s="166">
        <v>0</v>
      </c>
      <c r="R189" s="166">
        <f t="shared" si="22"/>
        <v>0</v>
      </c>
      <c r="S189" s="166">
        <v>0</v>
      </c>
      <c r="T189" s="167">
        <f t="shared" si="23"/>
        <v>0</v>
      </c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R189" s="168" t="s">
        <v>303</v>
      </c>
      <c r="AT189" s="168" t="s">
        <v>191</v>
      </c>
      <c r="AU189" s="168" t="s">
        <v>86</v>
      </c>
      <c r="AY189" s="17" t="s">
        <v>189</v>
      </c>
      <c r="BE189" s="169">
        <f t="shared" si="24"/>
        <v>0</v>
      </c>
      <c r="BF189" s="169">
        <f t="shared" si="25"/>
        <v>0</v>
      </c>
      <c r="BG189" s="169">
        <f t="shared" si="26"/>
        <v>0</v>
      </c>
      <c r="BH189" s="169">
        <f t="shared" si="27"/>
        <v>0</v>
      </c>
      <c r="BI189" s="169">
        <f t="shared" si="28"/>
        <v>0</v>
      </c>
      <c r="BJ189" s="17" t="s">
        <v>86</v>
      </c>
      <c r="BK189" s="169">
        <f t="shared" si="29"/>
        <v>0</v>
      </c>
      <c r="BL189" s="17" t="s">
        <v>303</v>
      </c>
      <c r="BM189" s="168" t="s">
        <v>349</v>
      </c>
    </row>
    <row r="190" spans="1:65" s="2" customFormat="1" ht="16.5" customHeight="1">
      <c r="A190" s="32"/>
      <c r="B190" s="155"/>
      <c r="C190" s="156" t="s">
        <v>355</v>
      </c>
      <c r="D190" s="156" t="s">
        <v>191</v>
      </c>
      <c r="E190" s="157" t="s">
        <v>661</v>
      </c>
      <c r="F190" s="158" t="s">
        <v>662</v>
      </c>
      <c r="G190" s="159" t="s">
        <v>511</v>
      </c>
      <c r="H190" s="186"/>
      <c r="I190" s="161"/>
      <c r="J190" s="162">
        <f t="shared" si="20"/>
        <v>0</v>
      </c>
      <c r="K190" s="163"/>
      <c r="L190" s="33"/>
      <c r="M190" s="164" t="s">
        <v>1</v>
      </c>
      <c r="N190" s="165" t="s">
        <v>39</v>
      </c>
      <c r="O190" s="61"/>
      <c r="P190" s="166">
        <f t="shared" si="21"/>
        <v>0</v>
      </c>
      <c r="Q190" s="166">
        <v>0</v>
      </c>
      <c r="R190" s="166">
        <f t="shared" si="22"/>
        <v>0</v>
      </c>
      <c r="S190" s="166">
        <v>0</v>
      </c>
      <c r="T190" s="167">
        <f t="shared" si="23"/>
        <v>0</v>
      </c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R190" s="168" t="s">
        <v>303</v>
      </c>
      <c r="AT190" s="168" t="s">
        <v>191</v>
      </c>
      <c r="AU190" s="168" t="s">
        <v>86</v>
      </c>
      <c r="AY190" s="17" t="s">
        <v>189</v>
      </c>
      <c r="BE190" s="169">
        <f t="shared" si="24"/>
        <v>0</v>
      </c>
      <c r="BF190" s="169">
        <f t="shared" si="25"/>
        <v>0</v>
      </c>
      <c r="BG190" s="169">
        <f t="shared" si="26"/>
        <v>0</v>
      </c>
      <c r="BH190" s="169">
        <f t="shared" si="27"/>
        <v>0</v>
      </c>
      <c r="BI190" s="169">
        <f t="shared" si="28"/>
        <v>0</v>
      </c>
      <c r="BJ190" s="17" t="s">
        <v>86</v>
      </c>
      <c r="BK190" s="169">
        <f t="shared" si="29"/>
        <v>0</v>
      </c>
      <c r="BL190" s="17" t="s">
        <v>303</v>
      </c>
      <c r="BM190" s="168" t="s">
        <v>354</v>
      </c>
    </row>
    <row r="191" spans="1:65" s="12" customFormat="1" ht="25.9" customHeight="1">
      <c r="B191" s="142"/>
      <c r="D191" s="143" t="s">
        <v>72</v>
      </c>
      <c r="E191" s="144" t="s">
        <v>458</v>
      </c>
      <c r="F191" s="144" t="s">
        <v>459</v>
      </c>
      <c r="I191" s="145"/>
      <c r="J191" s="146">
        <f>BK191</f>
        <v>0</v>
      </c>
      <c r="L191" s="142"/>
      <c r="M191" s="147"/>
      <c r="N191" s="148"/>
      <c r="O191" s="148"/>
      <c r="P191" s="149">
        <f>P192</f>
        <v>0</v>
      </c>
      <c r="Q191" s="148"/>
      <c r="R191" s="149">
        <f>R192</f>
        <v>0</v>
      </c>
      <c r="S191" s="148"/>
      <c r="T191" s="150">
        <f>T192</f>
        <v>0</v>
      </c>
      <c r="AR191" s="143" t="s">
        <v>130</v>
      </c>
      <c r="AT191" s="151" t="s">
        <v>72</v>
      </c>
      <c r="AU191" s="151" t="s">
        <v>73</v>
      </c>
      <c r="AY191" s="143" t="s">
        <v>189</v>
      </c>
      <c r="BK191" s="152">
        <f>BK192</f>
        <v>0</v>
      </c>
    </row>
    <row r="192" spans="1:65" s="2" customFormat="1" ht="37.9" customHeight="1">
      <c r="A192" s="32"/>
      <c r="B192" s="155"/>
      <c r="C192" s="156" t="s">
        <v>275</v>
      </c>
      <c r="D192" s="156" t="s">
        <v>191</v>
      </c>
      <c r="E192" s="157" t="s">
        <v>663</v>
      </c>
      <c r="F192" s="158" t="s">
        <v>664</v>
      </c>
      <c r="G192" s="159" t="s">
        <v>463</v>
      </c>
      <c r="H192" s="160">
        <v>8</v>
      </c>
      <c r="I192" s="161"/>
      <c r="J192" s="162">
        <f>ROUND(I192*H192,2)</f>
        <v>0</v>
      </c>
      <c r="K192" s="163"/>
      <c r="L192" s="33"/>
      <c r="M192" s="181" t="s">
        <v>1</v>
      </c>
      <c r="N192" s="182" t="s">
        <v>39</v>
      </c>
      <c r="O192" s="183"/>
      <c r="P192" s="184">
        <f>O192*H192</f>
        <v>0</v>
      </c>
      <c r="Q192" s="184">
        <v>0</v>
      </c>
      <c r="R192" s="184">
        <f>Q192*H192</f>
        <v>0</v>
      </c>
      <c r="S192" s="184">
        <v>0</v>
      </c>
      <c r="T192" s="185">
        <f>S192*H192</f>
        <v>0</v>
      </c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R192" s="168" t="s">
        <v>464</v>
      </c>
      <c r="AT192" s="168" t="s">
        <v>191</v>
      </c>
      <c r="AU192" s="168" t="s">
        <v>80</v>
      </c>
      <c r="AY192" s="17" t="s">
        <v>189</v>
      </c>
      <c r="BE192" s="169">
        <f>IF(N192="základná",J192,0)</f>
        <v>0</v>
      </c>
      <c r="BF192" s="169">
        <f>IF(N192="znížená",J192,0)</f>
        <v>0</v>
      </c>
      <c r="BG192" s="169">
        <f>IF(N192="zákl. prenesená",J192,0)</f>
        <v>0</v>
      </c>
      <c r="BH192" s="169">
        <f>IF(N192="zníž. prenesená",J192,0)</f>
        <v>0</v>
      </c>
      <c r="BI192" s="169">
        <f>IF(N192="nulová",J192,0)</f>
        <v>0</v>
      </c>
      <c r="BJ192" s="17" t="s">
        <v>86</v>
      </c>
      <c r="BK192" s="169">
        <f>ROUND(I192*H192,2)</f>
        <v>0</v>
      </c>
      <c r="BL192" s="17" t="s">
        <v>464</v>
      </c>
      <c r="BM192" s="168" t="s">
        <v>358</v>
      </c>
    </row>
    <row r="193" spans="1:31" s="2" customFormat="1" ht="6.95" customHeight="1">
      <c r="A193" s="32"/>
      <c r="B193" s="50"/>
      <c r="C193" s="51"/>
      <c r="D193" s="51"/>
      <c r="E193" s="51"/>
      <c r="F193" s="51"/>
      <c r="G193" s="51"/>
      <c r="H193" s="51"/>
      <c r="I193" s="51"/>
      <c r="J193" s="51"/>
      <c r="K193" s="51"/>
      <c r="L193" s="33"/>
      <c r="M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</row>
  </sheetData>
  <autoFilter ref="C131:K192" xr:uid="{00000000-0009-0000-0000-000011000000}"/>
  <mergeCells count="12">
    <mergeCell ref="E124:H124"/>
    <mergeCell ref="L2:V2"/>
    <mergeCell ref="E85:H85"/>
    <mergeCell ref="E87:H87"/>
    <mergeCell ref="E89:H89"/>
    <mergeCell ref="E120:H120"/>
    <mergeCell ref="E122:H12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216"/>
  <sheetViews>
    <sheetView showGridLines="0" workbookViewId="0">
      <selection activeCell="F128" sqref="F128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65" t="s">
        <v>5</v>
      </c>
      <c r="M2" s="247"/>
      <c r="N2" s="247"/>
      <c r="O2" s="247"/>
      <c r="P2" s="247"/>
      <c r="Q2" s="247"/>
      <c r="R2" s="247"/>
      <c r="S2" s="247"/>
      <c r="T2" s="247"/>
      <c r="U2" s="247"/>
      <c r="V2" s="247"/>
      <c r="AT2" s="17" t="s">
        <v>87</v>
      </c>
    </row>
    <row r="3" spans="1:46" s="1" customFormat="1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73</v>
      </c>
    </row>
    <row r="4" spans="1:46" s="1" customFormat="1" ht="24.95" hidden="1" customHeight="1">
      <c r="B4" s="20"/>
      <c r="D4" s="21" t="s">
        <v>154</v>
      </c>
      <c r="L4" s="20"/>
      <c r="M4" s="101" t="s">
        <v>9</v>
      </c>
      <c r="AT4" s="17" t="s">
        <v>3</v>
      </c>
    </row>
    <row r="5" spans="1:46" s="1" customFormat="1" ht="6.95" hidden="1" customHeight="1">
      <c r="B5" s="20"/>
      <c r="L5" s="20"/>
    </row>
    <row r="6" spans="1:46" s="1" customFormat="1" ht="12" hidden="1" customHeight="1">
      <c r="B6" s="20"/>
      <c r="D6" s="27" t="s">
        <v>15</v>
      </c>
      <c r="L6" s="20"/>
    </row>
    <row r="7" spans="1:46" s="1" customFormat="1" ht="16.5" hidden="1" customHeight="1">
      <c r="B7" s="20"/>
      <c r="E7" s="266" t="str">
        <f>'Rekapitulácia stavby'!K6</f>
        <v>Prístavba materskej škôlky v meste Podolínec</v>
      </c>
      <c r="F7" s="267"/>
      <c r="G7" s="267"/>
      <c r="H7" s="267"/>
      <c r="L7" s="20"/>
    </row>
    <row r="8" spans="1:46" s="1" customFormat="1" ht="12" hidden="1" customHeight="1">
      <c r="B8" s="20"/>
      <c r="D8" s="27" t="s">
        <v>155</v>
      </c>
      <c r="L8" s="20"/>
    </row>
    <row r="9" spans="1:46" s="2" customFormat="1" ht="16.5" hidden="1" customHeight="1">
      <c r="A9" s="32"/>
      <c r="B9" s="33"/>
      <c r="C9" s="32"/>
      <c r="D9" s="32"/>
      <c r="E9" s="266" t="s">
        <v>156</v>
      </c>
      <c r="F9" s="268"/>
      <c r="G9" s="268"/>
      <c r="H9" s="268"/>
      <c r="I9" s="32"/>
      <c r="J9" s="32"/>
      <c r="K9" s="32"/>
      <c r="L9" s="45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hidden="1" customHeight="1">
      <c r="A10" s="32"/>
      <c r="B10" s="33"/>
      <c r="C10" s="32"/>
      <c r="D10" s="27" t="s">
        <v>157</v>
      </c>
      <c r="E10" s="32"/>
      <c r="F10" s="32"/>
      <c r="G10" s="32"/>
      <c r="H10" s="32"/>
      <c r="I10" s="32"/>
      <c r="J10" s="32"/>
      <c r="K10" s="32"/>
      <c r="L10" s="45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hidden="1" customHeight="1">
      <c r="A11" s="32"/>
      <c r="B11" s="33"/>
      <c r="C11" s="32"/>
      <c r="D11" s="32"/>
      <c r="E11" s="227" t="s">
        <v>158</v>
      </c>
      <c r="F11" s="268"/>
      <c r="G11" s="268"/>
      <c r="H11" s="268"/>
      <c r="I11" s="32"/>
      <c r="J11" s="32"/>
      <c r="K11" s="32"/>
      <c r="L11" s="45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1.25" hidden="1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5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hidden="1" customHeight="1">
      <c r="A13" s="32"/>
      <c r="B13" s="33"/>
      <c r="C13" s="32"/>
      <c r="D13" s="27" t="s">
        <v>17</v>
      </c>
      <c r="E13" s="32"/>
      <c r="F13" s="25" t="s">
        <v>1</v>
      </c>
      <c r="G13" s="32"/>
      <c r="H13" s="32"/>
      <c r="I13" s="27" t="s">
        <v>18</v>
      </c>
      <c r="J13" s="25" t="s">
        <v>1</v>
      </c>
      <c r="K13" s="32"/>
      <c r="L13" s="45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hidden="1" customHeight="1">
      <c r="A14" s="32"/>
      <c r="B14" s="33"/>
      <c r="C14" s="32"/>
      <c r="D14" s="27" t="s">
        <v>19</v>
      </c>
      <c r="E14" s="32"/>
      <c r="F14" s="25" t="s">
        <v>20</v>
      </c>
      <c r="G14" s="32"/>
      <c r="H14" s="32"/>
      <c r="I14" s="27" t="s">
        <v>21</v>
      </c>
      <c r="J14" s="58" t="str">
        <f>'Rekapitulácia stavby'!AN8</f>
        <v>05_2022</v>
      </c>
      <c r="K14" s="32"/>
      <c r="L14" s="45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hidden="1" customHeight="1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5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hidden="1" customHeight="1">
      <c r="A16" s="32"/>
      <c r="B16" s="33"/>
      <c r="C16" s="32"/>
      <c r="D16" s="27" t="s">
        <v>22</v>
      </c>
      <c r="E16" s="32"/>
      <c r="F16" s="32"/>
      <c r="G16" s="32"/>
      <c r="H16" s="32"/>
      <c r="I16" s="27" t="s">
        <v>23</v>
      </c>
      <c r="J16" s="25" t="s">
        <v>1</v>
      </c>
      <c r="K16" s="32"/>
      <c r="L16" s="45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hidden="1" customHeight="1">
      <c r="A17" s="32"/>
      <c r="B17" s="33"/>
      <c r="C17" s="32"/>
      <c r="D17" s="32"/>
      <c r="E17" s="25" t="s">
        <v>24</v>
      </c>
      <c r="F17" s="32"/>
      <c r="G17" s="32"/>
      <c r="H17" s="32"/>
      <c r="I17" s="27" t="s">
        <v>25</v>
      </c>
      <c r="J17" s="25" t="s">
        <v>1</v>
      </c>
      <c r="K17" s="32"/>
      <c r="L17" s="45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6.95" hidden="1" customHeight="1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5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hidden="1" customHeight="1">
      <c r="A19" s="32"/>
      <c r="B19" s="33"/>
      <c r="C19" s="32"/>
      <c r="D19" s="27" t="s">
        <v>26</v>
      </c>
      <c r="E19" s="32"/>
      <c r="F19" s="32"/>
      <c r="G19" s="32"/>
      <c r="H19" s="32"/>
      <c r="I19" s="27" t="s">
        <v>23</v>
      </c>
      <c r="J19" s="28">
        <f>'Rekapitulácia stavby'!AN13</f>
        <v>0</v>
      </c>
      <c r="K19" s="32"/>
      <c r="L19" s="45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hidden="1" customHeight="1">
      <c r="A20" s="32"/>
      <c r="B20" s="33"/>
      <c r="C20" s="32"/>
      <c r="D20" s="32"/>
      <c r="E20" s="269">
        <f>'Rekapitulácia stavby'!E14</f>
        <v>0</v>
      </c>
      <c r="F20" s="246"/>
      <c r="G20" s="246"/>
      <c r="H20" s="246"/>
      <c r="I20" s="27" t="s">
        <v>25</v>
      </c>
      <c r="J20" s="28">
        <f>'Rekapitulácia stavby'!AN14</f>
        <v>0</v>
      </c>
      <c r="K20" s="32"/>
      <c r="L20" s="45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6.95" hidden="1" customHeight="1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5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hidden="1" customHeight="1">
      <c r="A22" s="32"/>
      <c r="B22" s="33"/>
      <c r="C22" s="32"/>
      <c r="D22" s="27" t="s">
        <v>27</v>
      </c>
      <c r="E22" s="32"/>
      <c r="F22" s="32"/>
      <c r="G22" s="32"/>
      <c r="H22" s="32"/>
      <c r="I22" s="27" t="s">
        <v>23</v>
      </c>
      <c r="J22" s="25" t="s">
        <v>1</v>
      </c>
      <c r="K22" s="32"/>
      <c r="L22" s="45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hidden="1" customHeight="1">
      <c r="A23" s="32"/>
      <c r="B23" s="33"/>
      <c r="C23" s="32"/>
      <c r="D23" s="32"/>
      <c r="E23" s="25" t="s">
        <v>28</v>
      </c>
      <c r="F23" s="32"/>
      <c r="G23" s="32"/>
      <c r="H23" s="32"/>
      <c r="I23" s="27" t="s">
        <v>25</v>
      </c>
      <c r="J23" s="25" t="s">
        <v>1</v>
      </c>
      <c r="K23" s="32"/>
      <c r="L23" s="45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6.95" hidden="1" customHeight="1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5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hidden="1" customHeight="1">
      <c r="A25" s="32"/>
      <c r="B25" s="33"/>
      <c r="C25" s="32"/>
      <c r="D25" s="27" t="s">
        <v>30</v>
      </c>
      <c r="E25" s="32"/>
      <c r="F25" s="32"/>
      <c r="G25" s="32"/>
      <c r="H25" s="32"/>
      <c r="I25" s="27" t="s">
        <v>23</v>
      </c>
      <c r="J25" s="25" t="str">
        <f>IF('Rekapitulácia stavby'!AN19="","",'Rekapitulácia stavby'!AN19)</f>
        <v/>
      </c>
      <c r="K25" s="32"/>
      <c r="L25" s="45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hidden="1" customHeight="1">
      <c r="A26" s="32"/>
      <c r="B26" s="33"/>
      <c r="C26" s="32"/>
      <c r="D26" s="32"/>
      <c r="E26" s="25" t="str">
        <f>IF('Rekapitulácia stavby'!E20="","",'Rekapitulácia stavby'!E20)</f>
        <v xml:space="preserve"> </v>
      </c>
      <c r="F26" s="32"/>
      <c r="G26" s="32"/>
      <c r="H26" s="32"/>
      <c r="I26" s="27" t="s">
        <v>25</v>
      </c>
      <c r="J26" s="25" t="str">
        <f>IF('Rekapitulácia stavby'!AN20="","",'Rekapitulácia stavby'!AN20)</f>
        <v/>
      </c>
      <c r="K26" s="32"/>
      <c r="L26" s="45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5" hidden="1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5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hidden="1" customHeight="1">
      <c r="A28" s="32"/>
      <c r="B28" s="33"/>
      <c r="C28" s="32"/>
      <c r="D28" s="27" t="s">
        <v>32</v>
      </c>
      <c r="E28" s="32"/>
      <c r="F28" s="32"/>
      <c r="G28" s="32"/>
      <c r="H28" s="32"/>
      <c r="I28" s="32"/>
      <c r="J28" s="32"/>
      <c r="K28" s="32"/>
      <c r="L28" s="45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hidden="1" customHeight="1">
      <c r="A29" s="102"/>
      <c r="B29" s="103"/>
      <c r="C29" s="102"/>
      <c r="D29" s="102"/>
      <c r="E29" s="251" t="s">
        <v>1</v>
      </c>
      <c r="F29" s="251"/>
      <c r="G29" s="251"/>
      <c r="H29" s="251"/>
      <c r="I29" s="102"/>
      <c r="J29" s="102"/>
      <c r="K29" s="102"/>
      <c r="L29" s="104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</row>
    <row r="30" spans="1:31" s="2" customFormat="1" ht="6.95" hidden="1" customHeight="1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5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hidden="1" customHeight="1">
      <c r="A31" s="32"/>
      <c r="B31" s="33"/>
      <c r="C31" s="32"/>
      <c r="D31" s="69"/>
      <c r="E31" s="69"/>
      <c r="F31" s="69"/>
      <c r="G31" s="69"/>
      <c r="H31" s="69"/>
      <c r="I31" s="69"/>
      <c r="J31" s="69"/>
      <c r="K31" s="69"/>
      <c r="L31" s="45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35" hidden="1" customHeight="1">
      <c r="A32" s="32"/>
      <c r="B32" s="33"/>
      <c r="C32" s="32"/>
      <c r="D32" s="105" t="s">
        <v>33</v>
      </c>
      <c r="E32" s="32"/>
      <c r="F32" s="32"/>
      <c r="G32" s="32"/>
      <c r="H32" s="32"/>
      <c r="I32" s="32"/>
      <c r="J32" s="74">
        <f>ROUND(J131, 2)</f>
        <v>0</v>
      </c>
      <c r="K32" s="32"/>
      <c r="L32" s="45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hidden="1" customHeight="1">
      <c r="A33" s="32"/>
      <c r="B33" s="33"/>
      <c r="C33" s="32"/>
      <c r="D33" s="69"/>
      <c r="E33" s="69"/>
      <c r="F33" s="69"/>
      <c r="G33" s="69"/>
      <c r="H33" s="69"/>
      <c r="I33" s="69"/>
      <c r="J33" s="69"/>
      <c r="K33" s="69"/>
      <c r="L33" s="45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hidden="1" customHeight="1">
      <c r="A34" s="32"/>
      <c r="B34" s="33"/>
      <c r="C34" s="32"/>
      <c r="D34" s="32"/>
      <c r="E34" s="32"/>
      <c r="F34" s="36" t="s">
        <v>35</v>
      </c>
      <c r="G34" s="32"/>
      <c r="H34" s="32"/>
      <c r="I34" s="36" t="s">
        <v>34</v>
      </c>
      <c r="J34" s="36" t="s">
        <v>36</v>
      </c>
      <c r="K34" s="32"/>
      <c r="L34" s="45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3"/>
      <c r="C35" s="32"/>
      <c r="D35" s="106" t="s">
        <v>37</v>
      </c>
      <c r="E35" s="38" t="s">
        <v>38</v>
      </c>
      <c r="F35" s="107">
        <f>ROUND((SUM(BE131:BE215)),  2)</f>
        <v>0</v>
      </c>
      <c r="G35" s="108"/>
      <c r="H35" s="108"/>
      <c r="I35" s="109">
        <v>0.2</v>
      </c>
      <c r="J35" s="107">
        <f>ROUND(((SUM(BE131:BE215))*I35),  2)</f>
        <v>0</v>
      </c>
      <c r="K35" s="32"/>
      <c r="L35" s="45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3"/>
      <c r="C36" s="32"/>
      <c r="D36" s="32"/>
      <c r="E36" s="38" t="s">
        <v>39</v>
      </c>
      <c r="F36" s="107">
        <f>ROUND((SUM(BF131:BF215)),  2)</f>
        <v>0</v>
      </c>
      <c r="G36" s="108"/>
      <c r="H36" s="108"/>
      <c r="I36" s="109">
        <v>0.2</v>
      </c>
      <c r="J36" s="107">
        <f>ROUND(((SUM(BF131:BF215))*I36),  2)</f>
        <v>0</v>
      </c>
      <c r="K36" s="32"/>
      <c r="L36" s="45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40</v>
      </c>
      <c r="F37" s="110">
        <f>ROUND((SUM(BG131:BG215)),  2)</f>
        <v>0</v>
      </c>
      <c r="G37" s="32"/>
      <c r="H37" s="32"/>
      <c r="I37" s="111">
        <v>0.2</v>
      </c>
      <c r="J37" s="110">
        <f>0</f>
        <v>0</v>
      </c>
      <c r="K37" s="32"/>
      <c r="L37" s="45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hidden="1" customHeight="1">
      <c r="A38" s="32"/>
      <c r="B38" s="33"/>
      <c r="C38" s="32"/>
      <c r="D38" s="32"/>
      <c r="E38" s="27" t="s">
        <v>41</v>
      </c>
      <c r="F38" s="110">
        <f>ROUND((SUM(BH131:BH215)),  2)</f>
        <v>0</v>
      </c>
      <c r="G38" s="32"/>
      <c r="H38" s="32"/>
      <c r="I38" s="111">
        <v>0.2</v>
      </c>
      <c r="J38" s="110">
        <f>0</f>
        <v>0</v>
      </c>
      <c r="K38" s="32"/>
      <c r="L38" s="45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38" t="s">
        <v>42</v>
      </c>
      <c r="F39" s="107">
        <f>ROUND((SUM(BI131:BI215)),  2)</f>
        <v>0</v>
      </c>
      <c r="G39" s="108"/>
      <c r="H39" s="108"/>
      <c r="I39" s="109">
        <v>0</v>
      </c>
      <c r="J39" s="107">
        <f>0</f>
        <v>0</v>
      </c>
      <c r="K39" s="32"/>
      <c r="L39" s="45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6.95" hidden="1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5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35" hidden="1" customHeight="1">
      <c r="A41" s="32"/>
      <c r="B41" s="33"/>
      <c r="C41" s="112"/>
      <c r="D41" s="113" t="s">
        <v>43</v>
      </c>
      <c r="E41" s="63"/>
      <c r="F41" s="63"/>
      <c r="G41" s="114" t="s">
        <v>44</v>
      </c>
      <c r="H41" s="115" t="s">
        <v>45</v>
      </c>
      <c r="I41" s="63"/>
      <c r="J41" s="116">
        <f>SUM(J32:J39)</f>
        <v>0</v>
      </c>
      <c r="K41" s="117"/>
      <c r="L41" s="45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45" hidden="1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5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45" hidden="1" customHeight="1">
      <c r="B43" s="20"/>
      <c r="L43" s="20"/>
    </row>
    <row r="44" spans="1:31" s="1" customFormat="1" ht="14.45" hidden="1" customHeight="1">
      <c r="B44" s="20"/>
      <c r="L44" s="20"/>
    </row>
    <row r="45" spans="1:31" s="1" customFormat="1" ht="14.45" hidden="1" customHeight="1">
      <c r="B45" s="20"/>
      <c r="L45" s="20"/>
    </row>
    <row r="46" spans="1:31" s="1" customFormat="1" ht="14.45" hidden="1" customHeight="1">
      <c r="B46" s="20"/>
      <c r="L46" s="20"/>
    </row>
    <row r="47" spans="1:31" s="1" customFormat="1" ht="14.45" hidden="1" customHeight="1">
      <c r="B47" s="20"/>
      <c r="L47" s="20"/>
    </row>
    <row r="48" spans="1:31" s="1" customFormat="1" ht="14.45" hidden="1" customHeight="1">
      <c r="B48" s="20"/>
      <c r="L48" s="20"/>
    </row>
    <row r="49" spans="1:31" s="1" customFormat="1" ht="14.45" hidden="1" customHeight="1">
      <c r="B49" s="20"/>
      <c r="L49" s="20"/>
    </row>
    <row r="50" spans="1:31" s="2" customFormat="1" ht="14.45" hidden="1" customHeight="1">
      <c r="B50" s="45"/>
      <c r="D50" s="46" t="s">
        <v>46</v>
      </c>
      <c r="E50" s="47"/>
      <c r="F50" s="47"/>
      <c r="G50" s="46" t="s">
        <v>47</v>
      </c>
      <c r="H50" s="47"/>
      <c r="I50" s="47"/>
      <c r="J50" s="47"/>
      <c r="K50" s="47"/>
      <c r="L50" s="45"/>
    </row>
    <row r="51" spans="1:31" ht="11.25" hidden="1">
      <c r="B51" s="20"/>
      <c r="L51" s="20"/>
    </row>
    <row r="52" spans="1:31" ht="11.25" hidden="1">
      <c r="B52" s="20"/>
      <c r="L52" s="20"/>
    </row>
    <row r="53" spans="1:31" ht="11.25" hidden="1">
      <c r="B53" s="20"/>
      <c r="L53" s="20"/>
    </row>
    <row r="54" spans="1:31" ht="11.25" hidden="1">
      <c r="B54" s="20"/>
      <c r="L54" s="20"/>
    </row>
    <row r="55" spans="1:31" ht="11.25" hidden="1">
      <c r="B55" s="20"/>
      <c r="L55" s="20"/>
    </row>
    <row r="56" spans="1:31" ht="11.25" hidden="1">
      <c r="B56" s="20"/>
      <c r="L56" s="20"/>
    </row>
    <row r="57" spans="1:31" ht="11.25" hidden="1">
      <c r="B57" s="20"/>
      <c r="L57" s="20"/>
    </row>
    <row r="58" spans="1:31" ht="11.25" hidden="1">
      <c r="B58" s="20"/>
      <c r="L58" s="20"/>
    </row>
    <row r="59" spans="1:31" ht="11.25" hidden="1">
      <c r="B59" s="20"/>
      <c r="L59" s="20"/>
    </row>
    <row r="60" spans="1:31" ht="11.25" hidden="1">
      <c r="B60" s="20"/>
      <c r="L60" s="20"/>
    </row>
    <row r="61" spans="1:31" s="2" customFormat="1" ht="12.75" hidden="1">
      <c r="A61" s="32"/>
      <c r="B61" s="33"/>
      <c r="C61" s="32"/>
      <c r="D61" s="48" t="s">
        <v>48</v>
      </c>
      <c r="E61" s="35"/>
      <c r="F61" s="118" t="s">
        <v>49</v>
      </c>
      <c r="G61" s="48" t="s">
        <v>48</v>
      </c>
      <c r="H61" s="35"/>
      <c r="I61" s="35"/>
      <c r="J61" s="119" t="s">
        <v>49</v>
      </c>
      <c r="K61" s="35"/>
      <c r="L61" s="45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 hidden="1">
      <c r="B62" s="20"/>
      <c r="L62" s="20"/>
    </row>
    <row r="63" spans="1:31" ht="11.25" hidden="1">
      <c r="B63" s="20"/>
      <c r="L63" s="20"/>
    </row>
    <row r="64" spans="1:31" ht="11.25" hidden="1">
      <c r="B64" s="20"/>
      <c r="L64" s="20"/>
    </row>
    <row r="65" spans="1:31" s="2" customFormat="1" ht="12.75" hidden="1">
      <c r="A65" s="32"/>
      <c r="B65" s="33"/>
      <c r="C65" s="32"/>
      <c r="D65" s="46" t="s">
        <v>50</v>
      </c>
      <c r="E65" s="49"/>
      <c r="F65" s="49"/>
      <c r="G65" s="46" t="s">
        <v>51</v>
      </c>
      <c r="H65" s="49"/>
      <c r="I65" s="49"/>
      <c r="J65" s="49"/>
      <c r="K65" s="49"/>
      <c r="L65" s="45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 hidden="1">
      <c r="B66" s="20"/>
      <c r="L66" s="20"/>
    </row>
    <row r="67" spans="1:31" ht="11.25" hidden="1">
      <c r="B67" s="20"/>
      <c r="L67" s="20"/>
    </row>
    <row r="68" spans="1:31" ht="11.25" hidden="1">
      <c r="B68" s="20"/>
      <c r="L68" s="20"/>
    </row>
    <row r="69" spans="1:31" ht="11.25" hidden="1">
      <c r="B69" s="20"/>
      <c r="L69" s="20"/>
    </row>
    <row r="70" spans="1:31" ht="11.25" hidden="1">
      <c r="B70" s="20"/>
      <c r="L70" s="20"/>
    </row>
    <row r="71" spans="1:31" ht="11.25" hidden="1">
      <c r="B71" s="20"/>
      <c r="L71" s="20"/>
    </row>
    <row r="72" spans="1:31" ht="11.25" hidden="1">
      <c r="B72" s="20"/>
      <c r="L72" s="20"/>
    </row>
    <row r="73" spans="1:31" ht="11.25" hidden="1">
      <c r="B73" s="20"/>
      <c r="L73" s="20"/>
    </row>
    <row r="74" spans="1:31" ht="11.25" hidden="1">
      <c r="B74" s="20"/>
      <c r="L74" s="20"/>
    </row>
    <row r="75" spans="1:31" ht="11.25" hidden="1">
      <c r="B75" s="20"/>
      <c r="L75" s="20"/>
    </row>
    <row r="76" spans="1:31" s="2" customFormat="1" ht="12.75" hidden="1">
      <c r="A76" s="32"/>
      <c r="B76" s="33"/>
      <c r="C76" s="32"/>
      <c r="D76" s="48" t="s">
        <v>48</v>
      </c>
      <c r="E76" s="35"/>
      <c r="F76" s="118" t="s">
        <v>49</v>
      </c>
      <c r="G76" s="48" t="s">
        <v>48</v>
      </c>
      <c r="H76" s="35"/>
      <c r="I76" s="35"/>
      <c r="J76" s="119" t="s">
        <v>49</v>
      </c>
      <c r="K76" s="35"/>
      <c r="L76" s="45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hidden="1" customHeight="1">
      <c r="A77" s="32"/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45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78" spans="1:31" ht="11.25" hidden="1"/>
    <row r="79" spans="1:31" ht="11.25" hidden="1"/>
    <row r="80" spans="1:31" ht="11.25" hidden="1"/>
    <row r="81" spans="1:31" s="2" customFormat="1" ht="6.95" hidden="1" customHeight="1">
      <c r="A81" s="32"/>
      <c r="B81" s="52"/>
      <c r="C81" s="53"/>
      <c r="D81" s="53"/>
      <c r="E81" s="53"/>
      <c r="F81" s="53"/>
      <c r="G81" s="53"/>
      <c r="H81" s="53"/>
      <c r="I81" s="53"/>
      <c r="J81" s="53"/>
      <c r="K81" s="53"/>
      <c r="L81" s="45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5" hidden="1" customHeight="1">
      <c r="A82" s="32"/>
      <c r="B82" s="33"/>
      <c r="C82" s="21" t="s">
        <v>159</v>
      </c>
      <c r="D82" s="32"/>
      <c r="E82" s="32"/>
      <c r="F82" s="32"/>
      <c r="G82" s="32"/>
      <c r="H82" s="32"/>
      <c r="I82" s="32"/>
      <c r="J82" s="32"/>
      <c r="K82" s="32"/>
      <c r="L82" s="45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5" hidden="1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5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hidden="1" customHeight="1">
      <c r="A84" s="32"/>
      <c r="B84" s="33"/>
      <c r="C84" s="27" t="s">
        <v>15</v>
      </c>
      <c r="D84" s="32"/>
      <c r="E84" s="32"/>
      <c r="F84" s="32"/>
      <c r="G84" s="32"/>
      <c r="H84" s="32"/>
      <c r="I84" s="32"/>
      <c r="J84" s="32"/>
      <c r="K84" s="32"/>
      <c r="L84" s="45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hidden="1" customHeight="1">
      <c r="A85" s="32"/>
      <c r="B85" s="33"/>
      <c r="C85" s="32"/>
      <c r="D85" s="32"/>
      <c r="E85" s="266" t="str">
        <f>E7</f>
        <v>Prístavba materskej škôlky v meste Podolínec</v>
      </c>
      <c r="F85" s="267"/>
      <c r="G85" s="267"/>
      <c r="H85" s="267"/>
      <c r="I85" s="32"/>
      <c r="J85" s="32"/>
      <c r="K85" s="32"/>
      <c r="L85" s="45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hidden="1" customHeight="1">
      <c r="B86" s="20"/>
      <c r="C86" s="27" t="s">
        <v>155</v>
      </c>
      <c r="L86" s="20"/>
    </row>
    <row r="87" spans="1:31" s="2" customFormat="1" ht="16.5" hidden="1" customHeight="1">
      <c r="A87" s="32"/>
      <c r="B87" s="33"/>
      <c r="C87" s="32"/>
      <c r="D87" s="32"/>
      <c r="E87" s="266" t="s">
        <v>156</v>
      </c>
      <c r="F87" s="268"/>
      <c r="G87" s="268"/>
      <c r="H87" s="268"/>
      <c r="I87" s="32"/>
      <c r="J87" s="32"/>
      <c r="K87" s="32"/>
      <c r="L87" s="45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hidden="1" customHeight="1">
      <c r="A88" s="32"/>
      <c r="B88" s="33"/>
      <c r="C88" s="27" t="s">
        <v>157</v>
      </c>
      <c r="D88" s="32"/>
      <c r="E88" s="32"/>
      <c r="F88" s="32"/>
      <c r="G88" s="32"/>
      <c r="H88" s="32"/>
      <c r="I88" s="32"/>
      <c r="J88" s="32"/>
      <c r="K88" s="32"/>
      <c r="L88" s="45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hidden="1" customHeight="1">
      <c r="A89" s="32"/>
      <c r="B89" s="33"/>
      <c r="C89" s="32"/>
      <c r="D89" s="32"/>
      <c r="E89" s="227" t="str">
        <f>E11</f>
        <v>01 - Vonkajšie rozvody vody</v>
      </c>
      <c r="F89" s="268"/>
      <c r="G89" s="268"/>
      <c r="H89" s="268"/>
      <c r="I89" s="32"/>
      <c r="J89" s="32"/>
      <c r="K89" s="32"/>
      <c r="L89" s="45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6.95" hidden="1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5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hidden="1" customHeight="1">
      <c r="A91" s="32"/>
      <c r="B91" s="33"/>
      <c r="C91" s="27" t="s">
        <v>19</v>
      </c>
      <c r="D91" s="32"/>
      <c r="E91" s="32"/>
      <c r="F91" s="25" t="str">
        <f>F14</f>
        <v>Podolínec</v>
      </c>
      <c r="G91" s="32"/>
      <c r="H91" s="32"/>
      <c r="I91" s="27" t="s">
        <v>21</v>
      </c>
      <c r="J91" s="58" t="str">
        <f>IF(J14="","",J14)</f>
        <v>05_2022</v>
      </c>
      <c r="K91" s="32"/>
      <c r="L91" s="45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5" hidden="1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5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5.2" hidden="1" customHeight="1">
      <c r="A93" s="32"/>
      <c r="B93" s="33"/>
      <c r="C93" s="27" t="s">
        <v>22</v>
      </c>
      <c r="D93" s="32"/>
      <c r="E93" s="32"/>
      <c r="F93" s="25" t="str">
        <f>E17</f>
        <v>Mesto Podolínec</v>
      </c>
      <c r="G93" s="32"/>
      <c r="H93" s="32"/>
      <c r="I93" s="27" t="s">
        <v>27</v>
      </c>
      <c r="J93" s="30" t="str">
        <f>E23</f>
        <v>AIP projekt s.r.o.</v>
      </c>
      <c r="K93" s="32"/>
      <c r="L93" s="45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15.2" hidden="1" customHeight="1">
      <c r="A94" s="32"/>
      <c r="B94" s="33"/>
      <c r="C94" s="27" t="s">
        <v>26</v>
      </c>
      <c r="D94" s="32"/>
      <c r="E94" s="32"/>
      <c r="F94" s="25">
        <f>IF(E20="","",E20)</f>
        <v>0</v>
      </c>
      <c r="G94" s="32"/>
      <c r="H94" s="32"/>
      <c r="I94" s="27" t="s">
        <v>30</v>
      </c>
      <c r="J94" s="30" t="str">
        <f>E26</f>
        <v xml:space="preserve"> </v>
      </c>
      <c r="K94" s="32"/>
      <c r="L94" s="45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35" hidden="1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5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hidden="1" customHeight="1">
      <c r="A96" s="32"/>
      <c r="B96" s="33"/>
      <c r="C96" s="120" t="s">
        <v>160</v>
      </c>
      <c r="D96" s="112"/>
      <c r="E96" s="112"/>
      <c r="F96" s="112"/>
      <c r="G96" s="112"/>
      <c r="H96" s="112"/>
      <c r="I96" s="112"/>
      <c r="J96" s="121" t="s">
        <v>161</v>
      </c>
      <c r="K96" s="112"/>
      <c r="L96" s="45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hidden="1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5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hidden="1" customHeight="1">
      <c r="A98" s="32"/>
      <c r="B98" s="33"/>
      <c r="C98" s="122" t="s">
        <v>162</v>
      </c>
      <c r="D98" s="32"/>
      <c r="E98" s="32"/>
      <c r="F98" s="32"/>
      <c r="G98" s="32"/>
      <c r="H98" s="32"/>
      <c r="I98" s="32"/>
      <c r="J98" s="74">
        <f>J131</f>
        <v>0</v>
      </c>
      <c r="K98" s="32"/>
      <c r="L98" s="45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163</v>
      </c>
    </row>
    <row r="99" spans="1:47" s="9" customFormat="1" ht="24.95" hidden="1" customHeight="1">
      <c r="B99" s="123"/>
      <c r="D99" s="124" t="s">
        <v>164</v>
      </c>
      <c r="E99" s="125"/>
      <c r="F99" s="125"/>
      <c r="G99" s="125"/>
      <c r="H99" s="125"/>
      <c r="I99" s="125"/>
      <c r="J99" s="126">
        <f>J132</f>
        <v>0</v>
      </c>
      <c r="L99" s="123"/>
    </row>
    <row r="100" spans="1:47" s="10" customFormat="1" ht="19.899999999999999" hidden="1" customHeight="1">
      <c r="B100" s="127"/>
      <c r="D100" s="128" t="s">
        <v>165</v>
      </c>
      <c r="E100" s="129"/>
      <c r="F100" s="129"/>
      <c r="G100" s="129"/>
      <c r="H100" s="129"/>
      <c r="I100" s="129"/>
      <c r="J100" s="130">
        <f>J133</f>
        <v>0</v>
      </c>
      <c r="L100" s="127"/>
    </row>
    <row r="101" spans="1:47" s="10" customFormat="1" ht="19.899999999999999" hidden="1" customHeight="1">
      <c r="B101" s="127"/>
      <c r="D101" s="128" t="s">
        <v>166</v>
      </c>
      <c r="E101" s="129"/>
      <c r="F101" s="129"/>
      <c r="G101" s="129"/>
      <c r="H101" s="129"/>
      <c r="I101" s="129"/>
      <c r="J101" s="130">
        <f>J146</f>
        <v>0</v>
      </c>
      <c r="L101" s="127"/>
    </row>
    <row r="102" spans="1:47" s="10" customFormat="1" ht="19.899999999999999" hidden="1" customHeight="1">
      <c r="B102" s="127"/>
      <c r="D102" s="128" t="s">
        <v>167</v>
      </c>
      <c r="E102" s="129"/>
      <c r="F102" s="129"/>
      <c r="G102" s="129"/>
      <c r="H102" s="129"/>
      <c r="I102" s="129"/>
      <c r="J102" s="130">
        <f>J148</f>
        <v>0</v>
      </c>
      <c r="L102" s="127"/>
    </row>
    <row r="103" spans="1:47" s="10" customFormat="1" ht="19.899999999999999" hidden="1" customHeight="1">
      <c r="B103" s="127"/>
      <c r="D103" s="128" t="s">
        <v>168</v>
      </c>
      <c r="E103" s="129"/>
      <c r="F103" s="129"/>
      <c r="G103" s="129"/>
      <c r="H103" s="129"/>
      <c r="I103" s="129"/>
      <c r="J103" s="130">
        <f>J181</f>
        <v>0</v>
      </c>
      <c r="L103" s="127"/>
    </row>
    <row r="104" spans="1:47" s="9" customFormat="1" ht="24.95" hidden="1" customHeight="1">
      <c r="B104" s="123"/>
      <c r="D104" s="124" t="s">
        <v>169</v>
      </c>
      <c r="E104" s="125"/>
      <c r="F104" s="125"/>
      <c r="G104" s="125"/>
      <c r="H104" s="125"/>
      <c r="I104" s="125"/>
      <c r="J104" s="126">
        <f>J185</f>
        <v>0</v>
      </c>
      <c r="L104" s="123"/>
    </row>
    <row r="105" spans="1:47" s="10" customFormat="1" ht="19.899999999999999" hidden="1" customHeight="1">
      <c r="B105" s="127"/>
      <c r="D105" s="128" t="s">
        <v>170</v>
      </c>
      <c r="E105" s="129"/>
      <c r="F105" s="129"/>
      <c r="G105" s="129"/>
      <c r="H105" s="129"/>
      <c r="I105" s="129"/>
      <c r="J105" s="130">
        <f>J186</f>
        <v>0</v>
      </c>
      <c r="L105" s="127"/>
    </row>
    <row r="106" spans="1:47" s="10" customFormat="1" ht="19.899999999999999" hidden="1" customHeight="1">
      <c r="B106" s="127"/>
      <c r="D106" s="128" t="s">
        <v>171</v>
      </c>
      <c r="E106" s="129"/>
      <c r="F106" s="129"/>
      <c r="G106" s="129"/>
      <c r="H106" s="129"/>
      <c r="I106" s="129"/>
      <c r="J106" s="130">
        <f>J190</f>
        <v>0</v>
      </c>
      <c r="L106" s="127"/>
    </row>
    <row r="107" spans="1:47" s="9" customFormat="1" ht="24.95" hidden="1" customHeight="1">
      <c r="B107" s="123"/>
      <c r="D107" s="124" t="s">
        <v>172</v>
      </c>
      <c r="E107" s="125"/>
      <c r="F107" s="125"/>
      <c r="G107" s="125"/>
      <c r="H107" s="125"/>
      <c r="I107" s="125"/>
      <c r="J107" s="126">
        <f>J206</f>
        <v>0</v>
      </c>
      <c r="L107" s="123"/>
    </row>
    <row r="108" spans="1:47" s="10" customFormat="1" ht="19.899999999999999" hidden="1" customHeight="1">
      <c r="B108" s="127"/>
      <c r="D108" s="128" t="s">
        <v>173</v>
      </c>
      <c r="E108" s="129"/>
      <c r="F108" s="129"/>
      <c r="G108" s="129"/>
      <c r="H108" s="129"/>
      <c r="I108" s="129"/>
      <c r="J108" s="130">
        <f>J207</f>
        <v>0</v>
      </c>
      <c r="L108" s="127"/>
    </row>
    <row r="109" spans="1:47" s="9" customFormat="1" ht="24.95" hidden="1" customHeight="1">
      <c r="B109" s="123"/>
      <c r="D109" s="124" t="s">
        <v>174</v>
      </c>
      <c r="E109" s="125"/>
      <c r="F109" s="125"/>
      <c r="G109" s="125"/>
      <c r="H109" s="125"/>
      <c r="I109" s="125"/>
      <c r="J109" s="126">
        <f>J214</f>
        <v>0</v>
      </c>
      <c r="L109" s="123"/>
    </row>
    <row r="110" spans="1:47" s="2" customFormat="1" ht="21.75" hidden="1" customHeight="1">
      <c r="A110" s="32"/>
      <c r="B110" s="33"/>
      <c r="C110" s="32"/>
      <c r="D110" s="32"/>
      <c r="E110" s="32"/>
      <c r="F110" s="32"/>
      <c r="G110" s="32"/>
      <c r="H110" s="32"/>
      <c r="I110" s="32"/>
      <c r="J110" s="32"/>
      <c r="K110" s="32"/>
      <c r="L110" s="45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47" s="2" customFormat="1" ht="6.95" hidden="1" customHeight="1">
      <c r="A111" s="32"/>
      <c r="B111" s="50"/>
      <c r="C111" s="51"/>
      <c r="D111" s="51"/>
      <c r="E111" s="51"/>
      <c r="F111" s="51"/>
      <c r="G111" s="51"/>
      <c r="H111" s="51"/>
      <c r="I111" s="51"/>
      <c r="J111" s="51"/>
      <c r="K111" s="51"/>
      <c r="L111" s="45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47" ht="11.25" hidden="1"/>
    <row r="113" spans="1:31" ht="11.25" hidden="1"/>
    <row r="114" spans="1:31" ht="11.25" hidden="1"/>
    <row r="115" spans="1:31" s="2" customFormat="1" ht="6.95" customHeight="1">
      <c r="A115" s="32"/>
      <c r="B115" s="52"/>
      <c r="C115" s="53"/>
      <c r="D115" s="53"/>
      <c r="E115" s="53"/>
      <c r="F115" s="53"/>
      <c r="G115" s="53"/>
      <c r="H115" s="53"/>
      <c r="I115" s="53"/>
      <c r="J115" s="53"/>
      <c r="K115" s="53"/>
      <c r="L115" s="45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31" s="2" customFormat="1" ht="24.95" customHeight="1">
      <c r="A116" s="32"/>
      <c r="B116" s="33"/>
      <c r="C116" s="21" t="s">
        <v>175</v>
      </c>
      <c r="D116" s="32"/>
      <c r="E116" s="32"/>
      <c r="F116" s="32"/>
      <c r="G116" s="32"/>
      <c r="H116" s="32"/>
      <c r="I116" s="32"/>
      <c r="J116" s="32"/>
      <c r="K116" s="32"/>
      <c r="L116" s="45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31" s="2" customFormat="1" ht="6.95" customHeight="1">
      <c r="A117" s="32"/>
      <c r="B117" s="33"/>
      <c r="C117" s="32"/>
      <c r="D117" s="32"/>
      <c r="E117" s="32"/>
      <c r="F117" s="32"/>
      <c r="G117" s="32"/>
      <c r="H117" s="32"/>
      <c r="I117" s="32"/>
      <c r="J117" s="32"/>
      <c r="K117" s="32"/>
      <c r="L117" s="45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31" s="2" customFormat="1" ht="12" customHeight="1">
      <c r="A118" s="32"/>
      <c r="B118" s="33"/>
      <c r="C118" s="27" t="s">
        <v>15</v>
      </c>
      <c r="D118" s="32"/>
      <c r="E118" s="32"/>
      <c r="F118" s="32"/>
      <c r="G118" s="32"/>
      <c r="H118" s="32"/>
      <c r="I118" s="32"/>
      <c r="J118" s="32"/>
      <c r="K118" s="32"/>
      <c r="L118" s="45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31" s="2" customFormat="1" ht="16.5" customHeight="1">
      <c r="A119" s="32"/>
      <c r="B119" s="33"/>
      <c r="C119" s="32"/>
      <c r="D119" s="32"/>
      <c r="E119" s="266" t="str">
        <f>E7</f>
        <v>Prístavba materskej škôlky v meste Podolínec</v>
      </c>
      <c r="F119" s="267"/>
      <c r="G119" s="267"/>
      <c r="H119" s="267"/>
      <c r="I119" s="32"/>
      <c r="J119" s="32"/>
      <c r="K119" s="32"/>
      <c r="L119" s="45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31" s="1" customFormat="1" ht="12" customHeight="1">
      <c r="B120" s="20"/>
      <c r="C120" s="27" t="s">
        <v>155</v>
      </c>
      <c r="L120" s="20"/>
    </row>
    <row r="121" spans="1:31" s="2" customFormat="1" ht="16.5" customHeight="1">
      <c r="A121" s="32"/>
      <c r="B121" s="33"/>
      <c r="C121" s="32"/>
      <c r="D121" s="32"/>
      <c r="E121" s="266" t="s">
        <v>156</v>
      </c>
      <c r="F121" s="268"/>
      <c r="G121" s="268"/>
      <c r="H121" s="268"/>
      <c r="I121" s="32"/>
      <c r="J121" s="32"/>
      <c r="K121" s="32"/>
      <c r="L121" s="45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31" s="2" customFormat="1" ht="12" customHeight="1">
      <c r="A122" s="32"/>
      <c r="B122" s="33"/>
      <c r="C122" s="27" t="s">
        <v>157</v>
      </c>
      <c r="D122" s="32"/>
      <c r="E122" s="32"/>
      <c r="F122" s="32"/>
      <c r="G122" s="32"/>
      <c r="H122" s="32"/>
      <c r="I122" s="32"/>
      <c r="J122" s="32"/>
      <c r="K122" s="32"/>
      <c r="L122" s="45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31" s="2" customFormat="1" ht="16.5" customHeight="1">
      <c r="A123" s="32"/>
      <c r="B123" s="33"/>
      <c r="C123" s="32"/>
      <c r="D123" s="32"/>
      <c r="E123" s="227" t="str">
        <f>E11</f>
        <v>01 - Vonkajšie rozvody vody</v>
      </c>
      <c r="F123" s="268"/>
      <c r="G123" s="268"/>
      <c r="H123" s="268"/>
      <c r="I123" s="32"/>
      <c r="J123" s="32"/>
      <c r="K123" s="32"/>
      <c r="L123" s="45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31" s="2" customFormat="1" ht="6.95" customHeight="1">
      <c r="A124" s="32"/>
      <c r="B124" s="33"/>
      <c r="C124" s="32"/>
      <c r="D124" s="32"/>
      <c r="E124" s="32"/>
      <c r="F124" s="32"/>
      <c r="G124" s="32"/>
      <c r="H124" s="32"/>
      <c r="I124" s="32"/>
      <c r="J124" s="32"/>
      <c r="K124" s="32"/>
      <c r="L124" s="45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31" s="2" customFormat="1" ht="12" customHeight="1">
      <c r="A125" s="32"/>
      <c r="B125" s="33"/>
      <c r="C125" s="27" t="s">
        <v>19</v>
      </c>
      <c r="D125" s="32"/>
      <c r="E125" s="32"/>
      <c r="F125" s="25" t="str">
        <f>F14</f>
        <v>Podolínec</v>
      </c>
      <c r="G125" s="32"/>
      <c r="H125" s="32"/>
      <c r="I125" s="27" t="s">
        <v>21</v>
      </c>
      <c r="J125" s="58" t="str">
        <f>IF(J14="","",J14)</f>
        <v>05_2022</v>
      </c>
      <c r="K125" s="32"/>
      <c r="L125" s="45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31" s="2" customFormat="1" ht="6.95" customHeight="1">
      <c r="A126" s="32"/>
      <c r="B126" s="33"/>
      <c r="C126" s="32"/>
      <c r="D126" s="32"/>
      <c r="E126" s="32"/>
      <c r="F126" s="32"/>
      <c r="G126" s="32"/>
      <c r="H126" s="32"/>
      <c r="I126" s="32"/>
      <c r="J126" s="32"/>
      <c r="K126" s="32"/>
      <c r="L126" s="45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</row>
    <row r="127" spans="1:31" s="2" customFormat="1" ht="15.2" customHeight="1">
      <c r="A127" s="32"/>
      <c r="B127" s="33"/>
      <c r="C127" s="27" t="s">
        <v>22</v>
      </c>
      <c r="D127" s="32"/>
      <c r="E127" s="32"/>
      <c r="F127" s="25" t="str">
        <f>E17</f>
        <v>Mesto Podolínec</v>
      </c>
      <c r="G127" s="32"/>
      <c r="H127" s="32"/>
      <c r="I127" s="27" t="s">
        <v>27</v>
      </c>
      <c r="J127" s="30" t="str">
        <f>E23</f>
        <v>AIP projekt s.r.o.</v>
      </c>
      <c r="K127" s="32"/>
      <c r="L127" s="45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</row>
    <row r="128" spans="1:31" s="2" customFormat="1" ht="15.2" customHeight="1">
      <c r="A128" s="32"/>
      <c r="B128" s="33"/>
      <c r="C128" s="27" t="s">
        <v>26</v>
      </c>
      <c r="D128" s="32"/>
      <c r="E128" s="32"/>
      <c r="F128" s="25"/>
      <c r="G128" s="32"/>
      <c r="H128" s="32"/>
      <c r="I128" s="27" t="s">
        <v>30</v>
      </c>
      <c r="J128" s="30" t="str">
        <f>E26</f>
        <v xml:space="preserve"> </v>
      </c>
      <c r="K128" s="32"/>
      <c r="L128" s="45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</row>
    <row r="129" spans="1:65" s="2" customFormat="1" ht="10.35" customHeight="1">
      <c r="A129" s="32"/>
      <c r="B129" s="33"/>
      <c r="C129" s="32"/>
      <c r="D129" s="32"/>
      <c r="E129" s="32"/>
      <c r="F129" s="32"/>
      <c r="G129" s="32"/>
      <c r="H129" s="32"/>
      <c r="I129" s="32"/>
      <c r="J129" s="32"/>
      <c r="K129" s="32"/>
      <c r="L129" s="45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</row>
    <row r="130" spans="1:65" s="11" customFormat="1" ht="29.25" customHeight="1">
      <c r="A130" s="131"/>
      <c r="B130" s="132"/>
      <c r="C130" s="133" t="s">
        <v>176</v>
      </c>
      <c r="D130" s="134" t="s">
        <v>58</v>
      </c>
      <c r="E130" s="134" t="s">
        <v>54</v>
      </c>
      <c r="F130" s="134" t="s">
        <v>55</v>
      </c>
      <c r="G130" s="134" t="s">
        <v>177</v>
      </c>
      <c r="H130" s="134" t="s">
        <v>178</v>
      </c>
      <c r="I130" s="134" t="s">
        <v>179</v>
      </c>
      <c r="J130" s="135" t="s">
        <v>161</v>
      </c>
      <c r="K130" s="136" t="s">
        <v>180</v>
      </c>
      <c r="L130" s="137"/>
      <c r="M130" s="65" t="s">
        <v>1</v>
      </c>
      <c r="N130" s="66" t="s">
        <v>37</v>
      </c>
      <c r="O130" s="66" t="s">
        <v>181</v>
      </c>
      <c r="P130" s="66" t="s">
        <v>182</v>
      </c>
      <c r="Q130" s="66" t="s">
        <v>183</v>
      </c>
      <c r="R130" s="66" t="s">
        <v>184</v>
      </c>
      <c r="S130" s="66" t="s">
        <v>185</v>
      </c>
      <c r="T130" s="67" t="s">
        <v>186</v>
      </c>
      <c r="U130" s="131"/>
      <c r="V130" s="131"/>
      <c r="W130" s="131"/>
      <c r="X130" s="131"/>
      <c r="Y130" s="131"/>
      <c r="Z130" s="131"/>
      <c r="AA130" s="131"/>
      <c r="AB130" s="131"/>
      <c r="AC130" s="131"/>
      <c r="AD130" s="131"/>
      <c r="AE130" s="131"/>
    </row>
    <row r="131" spans="1:65" s="2" customFormat="1" ht="22.9" customHeight="1">
      <c r="A131" s="32"/>
      <c r="B131" s="33"/>
      <c r="C131" s="72" t="s">
        <v>162</v>
      </c>
      <c r="D131" s="32"/>
      <c r="E131" s="32"/>
      <c r="F131" s="32"/>
      <c r="G131" s="32"/>
      <c r="H131" s="32"/>
      <c r="I131" s="32"/>
      <c r="J131" s="138">
        <f>BK131</f>
        <v>0</v>
      </c>
      <c r="K131" s="32"/>
      <c r="L131" s="33"/>
      <c r="M131" s="68"/>
      <c r="N131" s="59"/>
      <c r="O131" s="69"/>
      <c r="P131" s="139">
        <f>P132+P185+P206+P214</f>
        <v>0</v>
      </c>
      <c r="Q131" s="69"/>
      <c r="R131" s="139">
        <f>R132+R185+R206+R214</f>
        <v>20.528977677999997</v>
      </c>
      <c r="S131" s="69"/>
      <c r="T131" s="140">
        <f>T132+T185+T206+T214</f>
        <v>2.826E-2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T131" s="17" t="s">
        <v>72</v>
      </c>
      <c r="AU131" s="17" t="s">
        <v>163</v>
      </c>
      <c r="BK131" s="141">
        <f>BK132+BK185+BK206+BK214</f>
        <v>0</v>
      </c>
    </row>
    <row r="132" spans="1:65" s="12" customFormat="1" ht="25.9" customHeight="1">
      <c r="B132" s="142"/>
      <c r="D132" s="143" t="s">
        <v>72</v>
      </c>
      <c r="E132" s="144" t="s">
        <v>187</v>
      </c>
      <c r="F132" s="144" t="s">
        <v>188</v>
      </c>
      <c r="I132" s="145"/>
      <c r="J132" s="146">
        <f>BK132</f>
        <v>0</v>
      </c>
      <c r="L132" s="142"/>
      <c r="M132" s="147"/>
      <c r="N132" s="148"/>
      <c r="O132" s="148"/>
      <c r="P132" s="149">
        <f>P133+P146+P148+P181</f>
        <v>0</v>
      </c>
      <c r="Q132" s="148"/>
      <c r="R132" s="149">
        <f>R133+R146+R148+R181</f>
        <v>20.494417859999999</v>
      </c>
      <c r="S132" s="148"/>
      <c r="T132" s="150">
        <f>T133+T146+T148+T181</f>
        <v>0</v>
      </c>
      <c r="AR132" s="143" t="s">
        <v>80</v>
      </c>
      <c r="AT132" s="151" t="s">
        <v>72</v>
      </c>
      <c r="AU132" s="151" t="s">
        <v>73</v>
      </c>
      <c r="AY132" s="143" t="s">
        <v>189</v>
      </c>
      <c r="BK132" s="152">
        <f>BK133+BK146+BK148+BK181</f>
        <v>0</v>
      </c>
    </row>
    <row r="133" spans="1:65" s="12" customFormat="1" ht="22.9" customHeight="1">
      <c r="B133" s="142"/>
      <c r="D133" s="143" t="s">
        <v>72</v>
      </c>
      <c r="E133" s="153" t="s">
        <v>80</v>
      </c>
      <c r="F133" s="153" t="s">
        <v>190</v>
      </c>
      <c r="I133" s="145"/>
      <c r="J133" s="154">
        <f>BK133</f>
        <v>0</v>
      </c>
      <c r="L133" s="142"/>
      <c r="M133" s="147"/>
      <c r="N133" s="148"/>
      <c r="O133" s="148"/>
      <c r="P133" s="149">
        <f>SUM(P134:P145)</f>
        <v>0</v>
      </c>
      <c r="Q133" s="148"/>
      <c r="R133" s="149">
        <f>SUM(R134:R145)</f>
        <v>0</v>
      </c>
      <c r="S133" s="148"/>
      <c r="T133" s="150">
        <f>SUM(T134:T145)</f>
        <v>0</v>
      </c>
      <c r="AR133" s="143" t="s">
        <v>80</v>
      </c>
      <c r="AT133" s="151" t="s">
        <v>72</v>
      </c>
      <c r="AU133" s="151" t="s">
        <v>80</v>
      </c>
      <c r="AY133" s="143" t="s">
        <v>189</v>
      </c>
      <c r="BK133" s="152">
        <f>SUM(BK134:BK145)</f>
        <v>0</v>
      </c>
    </row>
    <row r="134" spans="1:65" s="2" customFormat="1" ht="21.75" customHeight="1">
      <c r="A134" s="32"/>
      <c r="B134" s="155"/>
      <c r="C134" s="156" t="s">
        <v>80</v>
      </c>
      <c r="D134" s="156" t="s">
        <v>191</v>
      </c>
      <c r="E134" s="157" t="s">
        <v>192</v>
      </c>
      <c r="F134" s="158" t="s">
        <v>193</v>
      </c>
      <c r="G134" s="159" t="s">
        <v>194</v>
      </c>
      <c r="H134" s="160">
        <v>10.4</v>
      </c>
      <c r="I134" s="161"/>
      <c r="J134" s="162">
        <f t="shared" ref="J134:J145" si="0">ROUND(I134*H134,2)</f>
        <v>0</v>
      </c>
      <c r="K134" s="163"/>
      <c r="L134" s="33"/>
      <c r="M134" s="164" t="s">
        <v>1</v>
      </c>
      <c r="N134" s="165" t="s">
        <v>39</v>
      </c>
      <c r="O134" s="61"/>
      <c r="P134" s="166">
        <f t="shared" ref="P134:P145" si="1">O134*H134</f>
        <v>0</v>
      </c>
      <c r="Q134" s="166">
        <v>0</v>
      </c>
      <c r="R134" s="166">
        <f t="shared" ref="R134:R145" si="2">Q134*H134</f>
        <v>0</v>
      </c>
      <c r="S134" s="166">
        <v>0</v>
      </c>
      <c r="T134" s="167">
        <f t="shared" ref="T134:T145" si="3">S134*H134</f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68" t="s">
        <v>130</v>
      </c>
      <c r="AT134" s="168" t="s">
        <v>191</v>
      </c>
      <c r="AU134" s="168" t="s">
        <v>86</v>
      </c>
      <c r="AY134" s="17" t="s">
        <v>189</v>
      </c>
      <c r="BE134" s="169">
        <f t="shared" ref="BE134:BE145" si="4">IF(N134="základná",J134,0)</f>
        <v>0</v>
      </c>
      <c r="BF134" s="169">
        <f t="shared" ref="BF134:BF145" si="5">IF(N134="znížená",J134,0)</f>
        <v>0</v>
      </c>
      <c r="BG134" s="169">
        <f t="shared" ref="BG134:BG145" si="6">IF(N134="zákl. prenesená",J134,0)</f>
        <v>0</v>
      </c>
      <c r="BH134" s="169">
        <f t="shared" ref="BH134:BH145" si="7">IF(N134="zníž. prenesená",J134,0)</f>
        <v>0</v>
      </c>
      <c r="BI134" s="169">
        <f t="shared" ref="BI134:BI145" si="8">IF(N134="nulová",J134,0)</f>
        <v>0</v>
      </c>
      <c r="BJ134" s="17" t="s">
        <v>86</v>
      </c>
      <c r="BK134" s="169">
        <f t="shared" ref="BK134:BK145" si="9">ROUND(I134*H134,2)</f>
        <v>0</v>
      </c>
      <c r="BL134" s="17" t="s">
        <v>130</v>
      </c>
      <c r="BM134" s="168" t="s">
        <v>86</v>
      </c>
    </row>
    <row r="135" spans="1:65" s="2" customFormat="1" ht="24.2" customHeight="1">
      <c r="A135" s="32"/>
      <c r="B135" s="155"/>
      <c r="C135" s="156" t="s">
        <v>86</v>
      </c>
      <c r="D135" s="156" t="s">
        <v>191</v>
      </c>
      <c r="E135" s="157" t="s">
        <v>195</v>
      </c>
      <c r="F135" s="158" t="s">
        <v>196</v>
      </c>
      <c r="G135" s="159" t="s">
        <v>194</v>
      </c>
      <c r="H135" s="160">
        <v>10.4</v>
      </c>
      <c r="I135" s="161"/>
      <c r="J135" s="162">
        <f t="shared" si="0"/>
        <v>0</v>
      </c>
      <c r="K135" s="163"/>
      <c r="L135" s="33"/>
      <c r="M135" s="164" t="s">
        <v>1</v>
      </c>
      <c r="N135" s="165" t="s">
        <v>39</v>
      </c>
      <c r="O135" s="61"/>
      <c r="P135" s="166">
        <f t="shared" si="1"/>
        <v>0</v>
      </c>
      <c r="Q135" s="166">
        <v>0</v>
      </c>
      <c r="R135" s="166">
        <f t="shared" si="2"/>
        <v>0</v>
      </c>
      <c r="S135" s="166">
        <v>0</v>
      </c>
      <c r="T135" s="167">
        <f t="shared" si="3"/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68" t="s">
        <v>130</v>
      </c>
      <c r="AT135" s="168" t="s">
        <v>191</v>
      </c>
      <c r="AU135" s="168" t="s">
        <v>86</v>
      </c>
      <c r="AY135" s="17" t="s">
        <v>189</v>
      </c>
      <c r="BE135" s="169">
        <f t="shared" si="4"/>
        <v>0</v>
      </c>
      <c r="BF135" s="169">
        <f t="shared" si="5"/>
        <v>0</v>
      </c>
      <c r="BG135" s="169">
        <f t="shared" si="6"/>
        <v>0</v>
      </c>
      <c r="BH135" s="169">
        <f t="shared" si="7"/>
        <v>0</v>
      </c>
      <c r="BI135" s="169">
        <f t="shared" si="8"/>
        <v>0</v>
      </c>
      <c r="BJ135" s="17" t="s">
        <v>86</v>
      </c>
      <c r="BK135" s="169">
        <f t="shared" si="9"/>
        <v>0</v>
      </c>
      <c r="BL135" s="17" t="s">
        <v>130</v>
      </c>
      <c r="BM135" s="168" t="s">
        <v>130</v>
      </c>
    </row>
    <row r="136" spans="1:65" s="2" customFormat="1" ht="21.75" customHeight="1">
      <c r="A136" s="32"/>
      <c r="B136" s="155"/>
      <c r="C136" s="156" t="s">
        <v>103</v>
      </c>
      <c r="D136" s="156" t="s">
        <v>191</v>
      </c>
      <c r="E136" s="157" t="s">
        <v>197</v>
      </c>
      <c r="F136" s="158" t="s">
        <v>198</v>
      </c>
      <c r="G136" s="159" t="s">
        <v>194</v>
      </c>
      <c r="H136" s="160">
        <v>52.08</v>
      </c>
      <c r="I136" s="161"/>
      <c r="J136" s="162">
        <f t="shared" si="0"/>
        <v>0</v>
      </c>
      <c r="K136" s="163"/>
      <c r="L136" s="33"/>
      <c r="M136" s="164" t="s">
        <v>1</v>
      </c>
      <c r="N136" s="165" t="s">
        <v>39</v>
      </c>
      <c r="O136" s="61"/>
      <c r="P136" s="166">
        <f t="shared" si="1"/>
        <v>0</v>
      </c>
      <c r="Q136" s="166">
        <v>0</v>
      </c>
      <c r="R136" s="166">
        <f t="shared" si="2"/>
        <v>0</v>
      </c>
      <c r="S136" s="166">
        <v>0</v>
      </c>
      <c r="T136" s="167">
        <f t="shared" si="3"/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68" t="s">
        <v>130</v>
      </c>
      <c r="AT136" s="168" t="s">
        <v>191</v>
      </c>
      <c r="AU136" s="168" t="s">
        <v>86</v>
      </c>
      <c r="AY136" s="17" t="s">
        <v>189</v>
      </c>
      <c r="BE136" s="169">
        <f t="shared" si="4"/>
        <v>0</v>
      </c>
      <c r="BF136" s="169">
        <f t="shared" si="5"/>
        <v>0</v>
      </c>
      <c r="BG136" s="169">
        <f t="shared" si="6"/>
        <v>0</v>
      </c>
      <c r="BH136" s="169">
        <f t="shared" si="7"/>
        <v>0</v>
      </c>
      <c r="BI136" s="169">
        <f t="shared" si="8"/>
        <v>0</v>
      </c>
      <c r="BJ136" s="17" t="s">
        <v>86</v>
      </c>
      <c r="BK136" s="169">
        <f t="shared" si="9"/>
        <v>0</v>
      </c>
      <c r="BL136" s="17" t="s">
        <v>130</v>
      </c>
      <c r="BM136" s="168" t="s">
        <v>136</v>
      </c>
    </row>
    <row r="137" spans="1:65" s="2" customFormat="1" ht="37.9" customHeight="1">
      <c r="A137" s="32"/>
      <c r="B137" s="155"/>
      <c r="C137" s="156" t="s">
        <v>130</v>
      </c>
      <c r="D137" s="156" t="s">
        <v>191</v>
      </c>
      <c r="E137" s="157" t="s">
        <v>199</v>
      </c>
      <c r="F137" s="158" t="s">
        <v>200</v>
      </c>
      <c r="G137" s="159" t="s">
        <v>194</v>
      </c>
      <c r="H137" s="160">
        <v>52.08</v>
      </c>
      <c r="I137" s="161"/>
      <c r="J137" s="162">
        <f t="shared" si="0"/>
        <v>0</v>
      </c>
      <c r="K137" s="163"/>
      <c r="L137" s="33"/>
      <c r="M137" s="164" t="s">
        <v>1</v>
      </c>
      <c r="N137" s="165" t="s">
        <v>39</v>
      </c>
      <c r="O137" s="61"/>
      <c r="P137" s="166">
        <f t="shared" si="1"/>
        <v>0</v>
      </c>
      <c r="Q137" s="166">
        <v>0</v>
      </c>
      <c r="R137" s="166">
        <f t="shared" si="2"/>
        <v>0</v>
      </c>
      <c r="S137" s="166">
        <v>0</v>
      </c>
      <c r="T137" s="167">
        <f t="shared" si="3"/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68" t="s">
        <v>130</v>
      </c>
      <c r="AT137" s="168" t="s">
        <v>191</v>
      </c>
      <c r="AU137" s="168" t="s">
        <v>86</v>
      </c>
      <c r="AY137" s="17" t="s">
        <v>189</v>
      </c>
      <c r="BE137" s="169">
        <f t="shared" si="4"/>
        <v>0</v>
      </c>
      <c r="BF137" s="169">
        <f t="shared" si="5"/>
        <v>0</v>
      </c>
      <c r="BG137" s="169">
        <f t="shared" si="6"/>
        <v>0</v>
      </c>
      <c r="BH137" s="169">
        <f t="shared" si="7"/>
        <v>0</v>
      </c>
      <c r="BI137" s="169">
        <f t="shared" si="8"/>
        <v>0</v>
      </c>
      <c r="BJ137" s="17" t="s">
        <v>86</v>
      </c>
      <c r="BK137" s="169">
        <f t="shared" si="9"/>
        <v>0</v>
      </c>
      <c r="BL137" s="17" t="s">
        <v>130</v>
      </c>
      <c r="BM137" s="168" t="s">
        <v>201</v>
      </c>
    </row>
    <row r="138" spans="1:65" s="2" customFormat="1" ht="24.2" customHeight="1">
      <c r="A138" s="32"/>
      <c r="B138" s="155"/>
      <c r="C138" s="156" t="s">
        <v>133</v>
      </c>
      <c r="D138" s="156" t="s">
        <v>191</v>
      </c>
      <c r="E138" s="157" t="s">
        <v>202</v>
      </c>
      <c r="F138" s="158" t="s">
        <v>203</v>
      </c>
      <c r="G138" s="159" t="s">
        <v>194</v>
      </c>
      <c r="H138" s="160">
        <v>5.04</v>
      </c>
      <c r="I138" s="161"/>
      <c r="J138" s="162">
        <f t="shared" si="0"/>
        <v>0</v>
      </c>
      <c r="K138" s="163"/>
      <c r="L138" s="33"/>
      <c r="M138" s="164" t="s">
        <v>1</v>
      </c>
      <c r="N138" s="165" t="s">
        <v>39</v>
      </c>
      <c r="O138" s="61"/>
      <c r="P138" s="166">
        <f t="shared" si="1"/>
        <v>0</v>
      </c>
      <c r="Q138" s="166">
        <v>0</v>
      </c>
      <c r="R138" s="166">
        <f t="shared" si="2"/>
        <v>0</v>
      </c>
      <c r="S138" s="166">
        <v>0</v>
      </c>
      <c r="T138" s="167">
        <f t="shared" si="3"/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68" t="s">
        <v>130</v>
      </c>
      <c r="AT138" s="168" t="s">
        <v>191</v>
      </c>
      <c r="AU138" s="168" t="s">
        <v>86</v>
      </c>
      <c r="AY138" s="17" t="s">
        <v>189</v>
      </c>
      <c r="BE138" s="169">
        <f t="shared" si="4"/>
        <v>0</v>
      </c>
      <c r="BF138" s="169">
        <f t="shared" si="5"/>
        <v>0</v>
      </c>
      <c r="BG138" s="169">
        <f t="shared" si="6"/>
        <v>0</v>
      </c>
      <c r="BH138" s="169">
        <f t="shared" si="7"/>
        <v>0</v>
      </c>
      <c r="BI138" s="169">
        <f t="shared" si="8"/>
        <v>0</v>
      </c>
      <c r="BJ138" s="17" t="s">
        <v>86</v>
      </c>
      <c r="BK138" s="169">
        <f t="shared" si="9"/>
        <v>0</v>
      </c>
      <c r="BL138" s="17" t="s">
        <v>130</v>
      </c>
      <c r="BM138" s="168" t="s">
        <v>204</v>
      </c>
    </row>
    <row r="139" spans="1:65" s="2" customFormat="1" ht="24.2" customHeight="1">
      <c r="A139" s="32"/>
      <c r="B139" s="155"/>
      <c r="C139" s="156" t="s">
        <v>136</v>
      </c>
      <c r="D139" s="156" t="s">
        <v>191</v>
      </c>
      <c r="E139" s="157" t="s">
        <v>205</v>
      </c>
      <c r="F139" s="158" t="s">
        <v>206</v>
      </c>
      <c r="G139" s="159" t="s">
        <v>194</v>
      </c>
      <c r="H139" s="160">
        <v>62.48</v>
      </c>
      <c r="I139" s="161"/>
      <c r="J139" s="162">
        <f t="shared" si="0"/>
        <v>0</v>
      </c>
      <c r="K139" s="163"/>
      <c r="L139" s="33"/>
      <c r="M139" s="164" t="s">
        <v>1</v>
      </c>
      <c r="N139" s="165" t="s">
        <v>39</v>
      </c>
      <c r="O139" s="61"/>
      <c r="P139" s="166">
        <f t="shared" si="1"/>
        <v>0</v>
      </c>
      <c r="Q139" s="166">
        <v>0</v>
      </c>
      <c r="R139" s="166">
        <f t="shared" si="2"/>
        <v>0</v>
      </c>
      <c r="S139" s="166">
        <v>0</v>
      </c>
      <c r="T139" s="167">
        <f t="shared" si="3"/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68" t="s">
        <v>130</v>
      </c>
      <c r="AT139" s="168" t="s">
        <v>191</v>
      </c>
      <c r="AU139" s="168" t="s">
        <v>86</v>
      </c>
      <c r="AY139" s="17" t="s">
        <v>189</v>
      </c>
      <c r="BE139" s="169">
        <f t="shared" si="4"/>
        <v>0</v>
      </c>
      <c r="BF139" s="169">
        <f t="shared" si="5"/>
        <v>0</v>
      </c>
      <c r="BG139" s="169">
        <f t="shared" si="6"/>
        <v>0</v>
      </c>
      <c r="BH139" s="169">
        <f t="shared" si="7"/>
        <v>0</v>
      </c>
      <c r="BI139" s="169">
        <f t="shared" si="8"/>
        <v>0</v>
      </c>
      <c r="BJ139" s="17" t="s">
        <v>86</v>
      </c>
      <c r="BK139" s="169">
        <f t="shared" si="9"/>
        <v>0</v>
      </c>
      <c r="BL139" s="17" t="s">
        <v>130</v>
      </c>
      <c r="BM139" s="168" t="s">
        <v>207</v>
      </c>
    </row>
    <row r="140" spans="1:65" s="2" customFormat="1" ht="33" customHeight="1">
      <c r="A140" s="32"/>
      <c r="B140" s="155"/>
      <c r="C140" s="156" t="s">
        <v>208</v>
      </c>
      <c r="D140" s="156" t="s">
        <v>191</v>
      </c>
      <c r="E140" s="157" t="s">
        <v>209</v>
      </c>
      <c r="F140" s="158" t="s">
        <v>210</v>
      </c>
      <c r="G140" s="159" t="s">
        <v>194</v>
      </c>
      <c r="H140" s="160">
        <v>21.57</v>
      </c>
      <c r="I140" s="161"/>
      <c r="J140" s="162">
        <f t="shared" si="0"/>
        <v>0</v>
      </c>
      <c r="K140" s="163"/>
      <c r="L140" s="33"/>
      <c r="M140" s="164" t="s">
        <v>1</v>
      </c>
      <c r="N140" s="165" t="s">
        <v>39</v>
      </c>
      <c r="O140" s="61"/>
      <c r="P140" s="166">
        <f t="shared" si="1"/>
        <v>0</v>
      </c>
      <c r="Q140" s="166">
        <v>0</v>
      </c>
      <c r="R140" s="166">
        <f t="shared" si="2"/>
        <v>0</v>
      </c>
      <c r="S140" s="166">
        <v>0</v>
      </c>
      <c r="T140" s="167">
        <f t="shared" si="3"/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68" t="s">
        <v>130</v>
      </c>
      <c r="AT140" s="168" t="s">
        <v>191</v>
      </c>
      <c r="AU140" s="168" t="s">
        <v>86</v>
      </c>
      <c r="AY140" s="17" t="s">
        <v>189</v>
      </c>
      <c r="BE140" s="169">
        <f t="shared" si="4"/>
        <v>0</v>
      </c>
      <c r="BF140" s="169">
        <f t="shared" si="5"/>
        <v>0</v>
      </c>
      <c r="BG140" s="169">
        <f t="shared" si="6"/>
        <v>0</v>
      </c>
      <c r="BH140" s="169">
        <f t="shared" si="7"/>
        <v>0</v>
      </c>
      <c r="BI140" s="169">
        <f t="shared" si="8"/>
        <v>0</v>
      </c>
      <c r="BJ140" s="17" t="s">
        <v>86</v>
      </c>
      <c r="BK140" s="169">
        <f t="shared" si="9"/>
        <v>0</v>
      </c>
      <c r="BL140" s="17" t="s">
        <v>130</v>
      </c>
      <c r="BM140" s="168" t="s">
        <v>211</v>
      </c>
    </row>
    <row r="141" spans="1:65" s="2" customFormat="1" ht="37.9" customHeight="1">
      <c r="A141" s="32"/>
      <c r="B141" s="155"/>
      <c r="C141" s="156" t="s">
        <v>201</v>
      </c>
      <c r="D141" s="156" t="s">
        <v>191</v>
      </c>
      <c r="E141" s="157" t="s">
        <v>212</v>
      </c>
      <c r="F141" s="158" t="s">
        <v>213</v>
      </c>
      <c r="G141" s="159" t="s">
        <v>194</v>
      </c>
      <c r="H141" s="160">
        <v>280.41000000000003</v>
      </c>
      <c r="I141" s="161"/>
      <c r="J141" s="162">
        <f t="shared" si="0"/>
        <v>0</v>
      </c>
      <c r="K141" s="163"/>
      <c r="L141" s="33"/>
      <c r="M141" s="164" t="s">
        <v>1</v>
      </c>
      <c r="N141" s="165" t="s">
        <v>39</v>
      </c>
      <c r="O141" s="61"/>
      <c r="P141" s="166">
        <f t="shared" si="1"/>
        <v>0</v>
      </c>
      <c r="Q141" s="166">
        <v>0</v>
      </c>
      <c r="R141" s="166">
        <f t="shared" si="2"/>
        <v>0</v>
      </c>
      <c r="S141" s="166">
        <v>0</v>
      </c>
      <c r="T141" s="167">
        <f t="shared" si="3"/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68" t="s">
        <v>130</v>
      </c>
      <c r="AT141" s="168" t="s">
        <v>191</v>
      </c>
      <c r="AU141" s="168" t="s">
        <v>86</v>
      </c>
      <c r="AY141" s="17" t="s">
        <v>189</v>
      </c>
      <c r="BE141" s="169">
        <f t="shared" si="4"/>
        <v>0</v>
      </c>
      <c r="BF141" s="169">
        <f t="shared" si="5"/>
        <v>0</v>
      </c>
      <c r="BG141" s="169">
        <f t="shared" si="6"/>
        <v>0</v>
      </c>
      <c r="BH141" s="169">
        <f t="shared" si="7"/>
        <v>0</v>
      </c>
      <c r="BI141" s="169">
        <f t="shared" si="8"/>
        <v>0</v>
      </c>
      <c r="BJ141" s="17" t="s">
        <v>86</v>
      </c>
      <c r="BK141" s="169">
        <f t="shared" si="9"/>
        <v>0</v>
      </c>
      <c r="BL141" s="17" t="s">
        <v>130</v>
      </c>
      <c r="BM141" s="168" t="s">
        <v>214</v>
      </c>
    </row>
    <row r="142" spans="1:65" s="2" customFormat="1" ht="24.2" customHeight="1">
      <c r="A142" s="32"/>
      <c r="B142" s="155"/>
      <c r="C142" s="156" t="s">
        <v>215</v>
      </c>
      <c r="D142" s="156" t="s">
        <v>191</v>
      </c>
      <c r="E142" s="157" t="s">
        <v>216</v>
      </c>
      <c r="F142" s="158" t="s">
        <v>217</v>
      </c>
      <c r="G142" s="159" t="s">
        <v>218</v>
      </c>
      <c r="H142" s="160">
        <v>32.36</v>
      </c>
      <c r="I142" s="161"/>
      <c r="J142" s="162">
        <f t="shared" si="0"/>
        <v>0</v>
      </c>
      <c r="K142" s="163"/>
      <c r="L142" s="33"/>
      <c r="M142" s="164" t="s">
        <v>1</v>
      </c>
      <c r="N142" s="165" t="s">
        <v>39</v>
      </c>
      <c r="O142" s="61"/>
      <c r="P142" s="166">
        <f t="shared" si="1"/>
        <v>0</v>
      </c>
      <c r="Q142" s="166">
        <v>0</v>
      </c>
      <c r="R142" s="166">
        <f t="shared" si="2"/>
        <v>0</v>
      </c>
      <c r="S142" s="166">
        <v>0</v>
      </c>
      <c r="T142" s="167">
        <f t="shared" si="3"/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68" t="s">
        <v>130</v>
      </c>
      <c r="AT142" s="168" t="s">
        <v>191</v>
      </c>
      <c r="AU142" s="168" t="s">
        <v>86</v>
      </c>
      <c r="AY142" s="17" t="s">
        <v>189</v>
      </c>
      <c r="BE142" s="169">
        <f t="shared" si="4"/>
        <v>0</v>
      </c>
      <c r="BF142" s="169">
        <f t="shared" si="5"/>
        <v>0</v>
      </c>
      <c r="BG142" s="169">
        <f t="shared" si="6"/>
        <v>0</v>
      </c>
      <c r="BH142" s="169">
        <f t="shared" si="7"/>
        <v>0</v>
      </c>
      <c r="BI142" s="169">
        <f t="shared" si="8"/>
        <v>0</v>
      </c>
      <c r="BJ142" s="17" t="s">
        <v>86</v>
      </c>
      <c r="BK142" s="169">
        <f t="shared" si="9"/>
        <v>0</v>
      </c>
      <c r="BL142" s="17" t="s">
        <v>130</v>
      </c>
      <c r="BM142" s="168" t="s">
        <v>219</v>
      </c>
    </row>
    <row r="143" spans="1:65" s="2" customFormat="1" ht="24.2" customHeight="1">
      <c r="A143" s="32"/>
      <c r="B143" s="155"/>
      <c r="C143" s="156" t="s">
        <v>204</v>
      </c>
      <c r="D143" s="156" t="s">
        <v>191</v>
      </c>
      <c r="E143" s="157" t="s">
        <v>220</v>
      </c>
      <c r="F143" s="158" t="s">
        <v>221</v>
      </c>
      <c r="G143" s="159" t="s">
        <v>194</v>
      </c>
      <c r="H143" s="160">
        <v>40.909999999999997</v>
      </c>
      <c r="I143" s="161"/>
      <c r="J143" s="162">
        <f t="shared" si="0"/>
        <v>0</v>
      </c>
      <c r="K143" s="163"/>
      <c r="L143" s="33"/>
      <c r="M143" s="164" t="s">
        <v>1</v>
      </c>
      <c r="N143" s="165" t="s">
        <v>39</v>
      </c>
      <c r="O143" s="61"/>
      <c r="P143" s="166">
        <f t="shared" si="1"/>
        <v>0</v>
      </c>
      <c r="Q143" s="166">
        <v>0</v>
      </c>
      <c r="R143" s="166">
        <f t="shared" si="2"/>
        <v>0</v>
      </c>
      <c r="S143" s="166">
        <v>0</v>
      </c>
      <c r="T143" s="167">
        <f t="shared" si="3"/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68" t="s">
        <v>130</v>
      </c>
      <c r="AT143" s="168" t="s">
        <v>191</v>
      </c>
      <c r="AU143" s="168" t="s">
        <v>86</v>
      </c>
      <c r="AY143" s="17" t="s">
        <v>189</v>
      </c>
      <c r="BE143" s="169">
        <f t="shared" si="4"/>
        <v>0</v>
      </c>
      <c r="BF143" s="169">
        <f t="shared" si="5"/>
        <v>0</v>
      </c>
      <c r="BG143" s="169">
        <f t="shared" si="6"/>
        <v>0</v>
      </c>
      <c r="BH143" s="169">
        <f t="shared" si="7"/>
        <v>0</v>
      </c>
      <c r="BI143" s="169">
        <f t="shared" si="8"/>
        <v>0</v>
      </c>
      <c r="BJ143" s="17" t="s">
        <v>86</v>
      </c>
      <c r="BK143" s="169">
        <f t="shared" si="9"/>
        <v>0</v>
      </c>
      <c r="BL143" s="17" t="s">
        <v>130</v>
      </c>
      <c r="BM143" s="168" t="s">
        <v>7</v>
      </c>
    </row>
    <row r="144" spans="1:65" s="2" customFormat="1" ht="24.2" customHeight="1">
      <c r="A144" s="32"/>
      <c r="B144" s="155"/>
      <c r="C144" s="156" t="s">
        <v>222</v>
      </c>
      <c r="D144" s="156" t="s">
        <v>191</v>
      </c>
      <c r="E144" s="157" t="s">
        <v>223</v>
      </c>
      <c r="F144" s="158" t="s">
        <v>224</v>
      </c>
      <c r="G144" s="159" t="s">
        <v>194</v>
      </c>
      <c r="H144" s="160">
        <v>7.44</v>
      </c>
      <c r="I144" s="161"/>
      <c r="J144" s="162">
        <f t="shared" si="0"/>
        <v>0</v>
      </c>
      <c r="K144" s="163"/>
      <c r="L144" s="33"/>
      <c r="M144" s="164" t="s">
        <v>1</v>
      </c>
      <c r="N144" s="165" t="s">
        <v>39</v>
      </c>
      <c r="O144" s="61"/>
      <c r="P144" s="166">
        <f t="shared" si="1"/>
        <v>0</v>
      </c>
      <c r="Q144" s="166">
        <v>0</v>
      </c>
      <c r="R144" s="166">
        <f t="shared" si="2"/>
        <v>0</v>
      </c>
      <c r="S144" s="166">
        <v>0</v>
      </c>
      <c r="T144" s="167">
        <f t="shared" si="3"/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68" t="s">
        <v>130</v>
      </c>
      <c r="AT144" s="168" t="s">
        <v>191</v>
      </c>
      <c r="AU144" s="168" t="s">
        <v>86</v>
      </c>
      <c r="AY144" s="17" t="s">
        <v>189</v>
      </c>
      <c r="BE144" s="169">
        <f t="shared" si="4"/>
        <v>0</v>
      </c>
      <c r="BF144" s="169">
        <f t="shared" si="5"/>
        <v>0</v>
      </c>
      <c r="BG144" s="169">
        <f t="shared" si="6"/>
        <v>0</v>
      </c>
      <c r="BH144" s="169">
        <f t="shared" si="7"/>
        <v>0</v>
      </c>
      <c r="BI144" s="169">
        <f t="shared" si="8"/>
        <v>0</v>
      </c>
      <c r="BJ144" s="17" t="s">
        <v>86</v>
      </c>
      <c r="BK144" s="169">
        <f t="shared" si="9"/>
        <v>0</v>
      </c>
      <c r="BL144" s="17" t="s">
        <v>130</v>
      </c>
      <c r="BM144" s="168" t="s">
        <v>225</v>
      </c>
    </row>
    <row r="145" spans="1:65" s="2" customFormat="1" ht="16.5" customHeight="1">
      <c r="A145" s="32"/>
      <c r="B145" s="155"/>
      <c r="C145" s="170" t="s">
        <v>207</v>
      </c>
      <c r="D145" s="170" t="s">
        <v>226</v>
      </c>
      <c r="E145" s="171" t="s">
        <v>227</v>
      </c>
      <c r="F145" s="172" t="s">
        <v>228</v>
      </c>
      <c r="G145" s="173" t="s">
        <v>194</v>
      </c>
      <c r="H145" s="174">
        <v>8.93</v>
      </c>
      <c r="I145" s="175"/>
      <c r="J145" s="176">
        <f t="shared" si="0"/>
        <v>0</v>
      </c>
      <c r="K145" s="177"/>
      <c r="L145" s="178"/>
      <c r="M145" s="179" t="s">
        <v>1</v>
      </c>
      <c r="N145" s="180" t="s">
        <v>39</v>
      </c>
      <c r="O145" s="61"/>
      <c r="P145" s="166">
        <f t="shared" si="1"/>
        <v>0</v>
      </c>
      <c r="Q145" s="166">
        <v>0</v>
      </c>
      <c r="R145" s="166">
        <f t="shared" si="2"/>
        <v>0</v>
      </c>
      <c r="S145" s="166">
        <v>0</v>
      </c>
      <c r="T145" s="167">
        <f t="shared" si="3"/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68" t="s">
        <v>201</v>
      </c>
      <c r="AT145" s="168" t="s">
        <v>226</v>
      </c>
      <c r="AU145" s="168" t="s">
        <v>86</v>
      </c>
      <c r="AY145" s="17" t="s">
        <v>189</v>
      </c>
      <c r="BE145" s="169">
        <f t="shared" si="4"/>
        <v>0</v>
      </c>
      <c r="BF145" s="169">
        <f t="shared" si="5"/>
        <v>0</v>
      </c>
      <c r="BG145" s="169">
        <f t="shared" si="6"/>
        <v>0</v>
      </c>
      <c r="BH145" s="169">
        <f t="shared" si="7"/>
        <v>0</v>
      </c>
      <c r="BI145" s="169">
        <f t="shared" si="8"/>
        <v>0</v>
      </c>
      <c r="BJ145" s="17" t="s">
        <v>86</v>
      </c>
      <c r="BK145" s="169">
        <f t="shared" si="9"/>
        <v>0</v>
      </c>
      <c r="BL145" s="17" t="s">
        <v>130</v>
      </c>
      <c r="BM145" s="168" t="s">
        <v>229</v>
      </c>
    </row>
    <row r="146" spans="1:65" s="12" customFormat="1" ht="22.9" customHeight="1">
      <c r="B146" s="142"/>
      <c r="D146" s="143" t="s">
        <v>72</v>
      </c>
      <c r="E146" s="153" t="s">
        <v>130</v>
      </c>
      <c r="F146" s="153" t="s">
        <v>230</v>
      </c>
      <c r="I146" s="145"/>
      <c r="J146" s="154">
        <f>BK146</f>
        <v>0</v>
      </c>
      <c r="L146" s="142"/>
      <c r="M146" s="147"/>
      <c r="N146" s="148"/>
      <c r="O146" s="148"/>
      <c r="P146" s="149">
        <f>P147</f>
        <v>0</v>
      </c>
      <c r="Q146" s="148"/>
      <c r="R146" s="149">
        <f>R147</f>
        <v>11.628297</v>
      </c>
      <c r="S146" s="148"/>
      <c r="T146" s="150">
        <f>T147</f>
        <v>0</v>
      </c>
      <c r="AR146" s="143" t="s">
        <v>80</v>
      </c>
      <c r="AT146" s="151" t="s">
        <v>72</v>
      </c>
      <c r="AU146" s="151" t="s">
        <v>80</v>
      </c>
      <c r="AY146" s="143" t="s">
        <v>189</v>
      </c>
      <c r="BK146" s="152">
        <f>BK147</f>
        <v>0</v>
      </c>
    </row>
    <row r="147" spans="1:65" s="2" customFormat="1" ht="33" customHeight="1">
      <c r="A147" s="32"/>
      <c r="B147" s="155"/>
      <c r="C147" s="156" t="s">
        <v>231</v>
      </c>
      <c r="D147" s="156" t="s">
        <v>191</v>
      </c>
      <c r="E147" s="157" t="s">
        <v>232</v>
      </c>
      <c r="F147" s="158" t="s">
        <v>233</v>
      </c>
      <c r="G147" s="159" t="s">
        <v>194</v>
      </c>
      <c r="H147" s="160">
        <v>6.15</v>
      </c>
      <c r="I147" s="161"/>
      <c r="J147" s="162">
        <f>ROUND(I147*H147,2)</f>
        <v>0</v>
      </c>
      <c r="K147" s="163"/>
      <c r="L147" s="33"/>
      <c r="M147" s="164" t="s">
        <v>1</v>
      </c>
      <c r="N147" s="165" t="s">
        <v>39</v>
      </c>
      <c r="O147" s="61"/>
      <c r="P147" s="166">
        <f>O147*H147</f>
        <v>0</v>
      </c>
      <c r="Q147" s="166">
        <v>1.8907799999999999</v>
      </c>
      <c r="R147" s="166">
        <f>Q147*H147</f>
        <v>11.628297</v>
      </c>
      <c r="S147" s="166">
        <v>0</v>
      </c>
      <c r="T147" s="167">
        <f>S147*H147</f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68" t="s">
        <v>130</v>
      </c>
      <c r="AT147" s="168" t="s">
        <v>191</v>
      </c>
      <c r="AU147" s="168" t="s">
        <v>86</v>
      </c>
      <c r="AY147" s="17" t="s">
        <v>189</v>
      </c>
      <c r="BE147" s="169">
        <f>IF(N147="základná",J147,0)</f>
        <v>0</v>
      </c>
      <c r="BF147" s="169">
        <f>IF(N147="znížená",J147,0)</f>
        <v>0</v>
      </c>
      <c r="BG147" s="169">
        <f>IF(N147="zákl. prenesená",J147,0)</f>
        <v>0</v>
      </c>
      <c r="BH147" s="169">
        <f>IF(N147="zníž. prenesená",J147,0)</f>
        <v>0</v>
      </c>
      <c r="BI147" s="169">
        <f>IF(N147="nulová",J147,0)</f>
        <v>0</v>
      </c>
      <c r="BJ147" s="17" t="s">
        <v>86</v>
      </c>
      <c r="BK147" s="169">
        <f>ROUND(I147*H147,2)</f>
        <v>0</v>
      </c>
      <c r="BL147" s="17" t="s">
        <v>130</v>
      </c>
      <c r="BM147" s="168" t="s">
        <v>234</v>
      </c>
    </row>
    <row r="148" spans="1:65" s="12" customFormat="1" ht="22.9" customHeight="1">
      <c r="B148" s="142"/>
      <c r="D148" s="143" t="s">
        <v>72</v>
      </c>
      <c r="E148" s="153" t="s">
        <v>201</v>
      </c>
      <c r="F148" s="153" t="s">
        <v>235</v>
      </c>
      <c r="I148" s="145"/>
      <c r="J148" s="154">
        <f>BK148</f>
        <v>0</v>
      </c>
      <c r="L148" s="142"/>
      <c r="M148" s="147"/>
      <c r="N148" s="148"/>
      <c r="O148" s="148"/>
      <c r="P148" s="149">
        <f>SUM(P149:P180)</f>
        <v>0</v>
      </c>
      <c r="Q148" s="148"/>
      <c r="R148" s="149">
        <f>SUM(R149:R180)</f>
        <v>8.8661208599999988</v>
      </c>
      <c r="S148" s="148"/>
      <c r="T148" s="150">
        <f>SUM(T149:T180)</f>
        <v>0</v>
      </c>
      <c r="AR148" s="143" t="s">
        <v>80</v>
      </c>
      <c r="AT148" s="151" t="s">
        <v>72</v>
      </c>
      <c r="AU148" s="151" t="s">
        <v>80</v>
      </c>
      <c r="AY148" s="143" t="s">
        <v>189</v>
      </c>
      <c r="BK148" s="152">
        <f>SUM(BK149:BK180)</f>
        <v>0</v>
      </c>
    </row>
    <row r="149" spans="1:65" s="2" customFormat="1" ht="24.2" customHeight="1">
      <c r="A149" s="32"/>
      <c r="B149" s="155"/>
      <c r="C149" s="156" t="s">
        <v>211</v>
      </c>
      <c r="D149" s="156" t="s">
        <v>191</v>
      </c>
      <c r="E149" s="157" t="s">
        <v>236</v>
      </c>
      <c r="F149" s="158" t="s">
        <v>237</v>
      </c>
      <c r="G149" s="159" t="s">
        <v>238</v>
      </c>
      <c r="H149" s="160">
        <v>2</v>
      </c>
      <c r="I149" s="161"/>
      <c r="J149" s="162">
        <f t="shared" ref="J149:J180" si="10">ROUND(I149*H149,2)</f>
        <v>0</v>
      </c>
      <c r="K149" s="163"/>
      <c r="L149" s="33"/>
      <c r="M149" s="164" t="s">
        <v>1</v>
      </c>
      <c r="N149" s="165" t="s">
        <v>39</v>
      </c>
      <c r="O149" s="61"/>
      <c r="P149" s="166">
        <f t="shared" ref="P149:P180" si="11">O149*H149</f>
        <v>0</v>
      </c>
      <c r="Q149" s="166">
        <v>0</v>
      </c>
      <c r="R149" s="166">
        <f t="shared" ref="R149:R180" si="12">Q149*H149</f>
        <v>0</v>
      </c>
      <c r="S149" s="166">
        <v>0</v>
      </c>
      <c r="T149" s="167">
        <f t="shared" ref="T149:T180" si="13">S149*H149</f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68" t="s">
        <v>130</v>
      </c>
      <c r="AT149" s="168" t="s">
        <v>191</v>
      </c>
      <c r="AU149" s="168" t="s">
        <v>86</v>
      </c>
      <c r="AY149" s="17" t="s">
        <v>189</v>
      </c>
      <c r="BE149" s="169">
        <f t="shared" ref="BE149:BE180" si="14">IF(N149="základná",J149,0)</f>
        <v>0</v>
      </c>
      <c r="BF149" s="169">
        <f t="shared" ref="BF149:BF180" si="15">IF(N149="znížená",J149,0)</f>
        <v>0</v>
      </c>
      <c r="BG149" s="169">
        <f t="shared" ref="BG149:BG180" si="16">IF(N149="zákl. prenesená",J149,0)</f>
        <v>0</v>
      </c>
      <c r="BH149" s="169">
        <f t="shared" ref="BH149:BH180" si="17">IF(N149="zníž. prenesená",J149,0)</f>
        <v>0</v>
      </c>
      <c r="BI149" s="169">
        <f t="shared" ref="BI149:BI180" si="18">IF(N149="nulová",J149,0)</f>
        <v>0</v>
      </c>
      <c r="BJ149" s="17" t="s">
        <v>86</v>
      </c>
      <c r="BK149" s="169">
        <f t="shared" ref="BK149:BK180" si="19">ROUND(I149*H149,2)</f>
        <v>0</v>
      </c>
      <c r="BL149" s="17" t="s">
        <v>130</v>
      </c>
      <c r="BM149" s="168" t="s">
        <v>239</v>
      </c>
    </row>
    <row r="150" spans="1:65" s="2" customFormat="1" ht="44.25" customHeight="1">
      <c r="A150" s="32"/>
      <c r="B150" s="155"/>
      <c r="C150" s="156" t="s">
        <v>240</v>
      </c>
      <c r="D150" s="156" t="s">
        <v>191</v>
      </c>
      <c r="E150" s="157" t="s">
        <v>241</v>
      </c>
      <c r="F150" s="158" t="s">
        <v>242</v>
      </c>
      <c r="G150" s="159" t="s">
        <v>243</v>
      </c>
      <c r="H150" s="160">
        <v>26</v>
      </c>
      <c r="I150" s="161"/>
      <c r="J150" s="162">
        <f t="shared" si="10"/>
        <v>0</v>
      </c>
      <c r="K150" s="163"/>
      <c r="L150" s="33"/>
      <c r="M150" s="164" t="s">
        <v>1</v>
      </c>
      <c r="N150" s="165" t="s">
        <v>39</v>
      </c>
      <c r="O150" s="61"/>
      <c r="P150" s="166">
        <f t="shared" si="11"/>
        <v>0</v>
      </c>
      <c r="Q150" s="166">
        <v>0</v>
      </c>
      <c r="R150" s="166">
        <f t="shared" si="12"/>
        <v>0</v>
      </c>
      <c r="S150" s="166">
        <v>0</v>
      </c>
      <c r="T150" s="167">
        <f t="shared" si="13"/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68" t="s">
        <v>130</v>
      </c>
      <c r="AT150" s="168" t="s">
        <v>191</v>
      </c>
      <c r="AU150" s="168" t="s">
        <v>86</v>
      </c>
      <c r="AY150" s="17" t="s">
        <v>189</v>
      </c>
      <c r="BE150" s="169">
        <f t="shared" si="14"/>
        <v>0</v>
      </c>
      <c r="BF150" s="169">
        <f t="shared" si="15"/>
        <v>0</v>
      </c>
      <c r="BG150" s="169">
        <f t="shared" si="16"/>
        <v>0</v>
      </c>
      <c r="BH150" s="169">
        <f t="shared" si="17"/>
        <v>0</v>
      </c>
      <c r="BI150" s="169">
        <f t="shared" si="18"/>
        <v>0</v>
      </c>
      <c r="BJ150" s="17" t="s">
        <v>86</v>
      </c>
      <c r="BK150" s="169">
        <f t="shared" si="19"/>
        <v>0</v>
      </c>
      <c r="BL150" s="17" t="s">
        <v>130</v>
      </c>
      <c r="BM150" s="168" t="s">
        <v>244</v>
      </c>
    </row>
    <row r="151" spans="1:65" s="2" customFormat="1" ht="16.5" customHeight="1">
      <c r="A151" s="32"/>
      <c r="B151" s="155"/>
      <c r="C151" s="156" t="s">
        <v>214</v>
      </c>
      <c r="D151" s="156" t="s">
        <v>191</v>
      </c>
      <c r="E151" s="157" t="s">
        <v>245</v>
      </c>
      <c r="F151" s="158" t="s">
        <v>246</v>
      </c>
      <c r="G151" s="159" t="s">
        <v>243</v>
      </c>
      <c r="H151" s="160">
        <v>26</v>
      </c>
      <c r="I151" s="161"/>
      <c r="J151" s="162">
        <f t="shared" si="10"/>
        <v>0</v>
      </c>
      <c r="K151" s="163"/>
      <c r="L151" s="33"/>
      <c r="M151" s="164" t="s">
        <v>1</v>
      </c>
      <c r="N151" s="165" t="s">
        <v>39</v>
      </c>
      <c r="O151" s="61"/>
      <c r="P151" s="166">
        <f t="shared" si="11"/>
        <v>0</v>
      </c>
      <c r="Q151" s="166">
        <v>0</v>
      </c>
      <c r="R151" s="166">
        <f t="shared" si="12"/>
        <v>0</v>
      </c>
      <c r="S151" s="166">
        <v>0</v>
      </c>
      <c r="T151" s="167">
        <f t="shared" si="13"/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68" t="s">
        <v>130</v>
      </c>
      <c r="AT151" s="168" t="s">
        <v>191</v>
      </c>
      <c r="AU151" s="168" t="s">
        <v>86</v>
      </c>
      <c r="AY151" s="17" t="s">
        <v>189</v>
      </c>
      <c r="BE151" s="169">
        <f t="shared" si="14"/>
        <v>0</v>
      </c>
      <c r="BF151" s="169">
        <f t="shared" si="15"/>
        <v>0</v>
      </c>
      <c r="BG151" s="169">
        <f t="shared" si="16"/>
        <v>0</v>
      </c>
      <c r="BH151" s="169">
        <f t="shared" si="17"/>
        <v>0</v>
      </c>
      <c r="BI151" s="169">
        <f t="shared" si="18"/>
        <v>0</v>
      </c>
      <c r="BJ151" s="17" t="s">
        <v>86</v>
      </c>
      <c r="BK151" s="169">
        <f t="shared" si="19"/>
        <v>0</v>
      </c>
      <c r="BL151" s="17" t="s">
        <v>130</v>
      </c>
      <c r="BM151" s="168" t="s">
        <v>247</v>
      </c>
    </row>
    <row r="152" spans="1:65" s="2" customFormat="1" ht="33" customHeight="1">
      <c r="A152" s="32"/>
      <c r="B152" s="155"/>
      <c r="C152" s="156" t="s">
        <v>248</v>
      </c>
      <c r="D152" s="156" t="s">
        <v>191</v>
      </c>
      <c r="E152" s="157" t="s">
        <v>249</v>
      </c>
      <c r="F152" s="158" t="s">
        <v>250</v>
      </c>
      <c r="G152" s="159" t="s">
        <v>238</v>
      </c>
      <c r="H152" s="160">
        <v>2</v>
      </c>
      <c r="I152" s="161"/>
      <c r="J152" s="162">
        <f t="shared" si="10"/>
        <v>0</v>
      </c>
      <c r="K152" s="163"/>
      <c r="L152" s="33"/>
      <c r="M152" s="164" t="s">
        <v>1</v>
      </c>
      <c r="N152" s="165" t="s">
        <v>39</v>
      </c>
      <c r="O152" s="61"/>
      <c r="P152" s="166">
        <f t="shared" si="11"/>
        <v>0</v>
      </c>
      <c r="Q152" s="166">
        <v>0</v>
      </c>
      <c r="R152" s="166">
        <f t="shared" si="12"/>
        <v>0</v>
      </c>
      <c r="S152" s="166">
        <v>0</v>
      </c>
      <c r="T152" s="167">
        <f t="shared" si="13"/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68" t="s">
        <v>130</v>
      </c>
      <c r="AT152" s="168" t="s">
        <v>191</v>
      </c>
      <c r="AU152" s="168" t="s">
        <v>86</v>
      </c>
      <c r="AY152" s="17" t="s">
        <v>189</v>
      </c>
      <c r="BE152" s="169">
        <f t="shared" si="14"/>
        <v>0</v>
      </c>
      <c r="BF152" s="169">
        <f t="shared" si="15"/>
        <v>0</v>
      </c>
      <c r="BG152" s="169">
        <f t="shared" si="16"/>
        <v>0</v>
      </c>
      <c r="BH152" s="169">
        <f t="shared" si="17"/>
        <v>0</v>
      </c>
      <c r="BI152" s="169">
        <f t="shared" si="18"/>
        <v>0</v>
      </c>
      <c r="BJ152" s="17" t="s">
        <v>86</v>
      </c>
      <c r="BK152" s="169">
        <f t="shared" si="19"/>
        <v>0</v>
      </c>
      <c r="BL152" s="17" t="s">
        <v>130</v>
      </c>
      <c r="BM152" s="168" t="s">
        <v>251</v>
      </c>
    </row>
    <row r="153" spans="1:65" s="2" customFormat="1" ht="44.25" customHeight="1">
      <c r="A153" s="32"/>
      <c r="B153" s="155"/>
      <c r="C153" s="170" t="s">
        <v>219</v>
      </c>
      <c r="D153" s="170" t="s">
        <v>226</v>
      </c>
      <c r="E153" s="171" t="s">
        <v>252</v>
      </c>
      <c r="F153" s="172" t="s">
        <v>253</v>
      </c>
      <c r="G153" s="173" t="s">
        <v>238</v>
      </c>
      <c r="H153" s="174">
        <v>2</v>
      </c>
      <c r="I153" s="175"/>
      <c r="J153" s="176">
        <f t="shared" si="10"/>
        <v>0</v>
      </c>
      <c r="K153" s="177"/>
      <c r="L153" s="178"/>
      <c r="M153" s="179" t="s">
        <v>1</v>
      </c>
      <c r="N153" s="180" t="s">
        <v>39</v>
      </c>
      <c r="O153" s="61"/>
      <c r="P153" s="166">
        <f t="shared" si="11"/>
        <v>0</v>
      </c>
      <c r="Q153" s="166">
        <v>0</v>
      </c>
      <c r="R153" s="166">
        <f t="shared" si="12"/>
        <v>0</v>
      </c>
      <c r="S153" s="166">
        <v>0</v>
      </c>
      <c r="T153" s="167">
        <f t="shared" si="13"/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68" t="s">
        <v>201</v>
      </c>
      <c r="AT153" s="168" t="s">
        <v>226</v>
      </c>
      <c r="AU153" s="168" t="s">
        <v>86</v>
      </c>
      <c r="AY153" s="17" t="s">
        <v>189</v>
      </c>
      <c r="BE153" s="169">
        <f t="shared" si="14"/>
        <v>0</v>
      </c>
      <c r="BF153" s="169">
        <f t="shared" si="15"/>
        <v>0</v>
      </c>
      <c r="BG153" s="169">
        <f t="shared" si="16"/>
        <v>0</v>
      </c>
      <c r="BH153" s="169">
        <f t="shared" si="17"/>
        <v>0</v>
      </c>
      <c r="BI153" s="169">
        <f t="shared" si="18"/>
        <v>0</v>
      </c>
      <c r="BJ153" s="17" t="s">
        <v>86</v>
      </c>
      <c r="BK153" s="169">
        <f t="shared" si="19"/>
        <v>0</v>
      </c>
      <c r="BL153" s="17" t="s">
        <v>130</v>
      </c>
      <c r="BM153" s="168" t="s">
        <v>254</v>
      </c>
    </row>
    <row r="154" spans="1:65" s="2" customFormat="1" ht="37.9" customHeight="1">
      <c r="A154" s="32"/>
      <c r="B154" s="155"/>
      <c r="C154" s="156" t="s">
        <v>255</v>
      </c>
      <c r="D154" s="156" t="s">
        <v>191</v>
      </c>
      <c r="E154" s="157" t="s">
        <v>256</v>
      </c>
      <c r="F154" s="158" t="s">
        <v>257</v>
      </c>
      <c r="G154" s="159" t="s">
        <v>243</v>
      </c>
      <c r="H154" s="160">
        <v>20</v>
      </c>
      <c r="I154" s="161"/>
      <c r="J154" s="162">
        <f t="shared" si="10"/>
        <v>0</v>
      </c>
      <c r="K154" s="163"/>
      <c r="L154" s="33"/>
      <c r="M154" s="164" t="s">
        <v>1</v>
      </c>
      <c r="N154" s="165" t="s">
        <v>39</v>
      </c>
      <c r="O154" s="61"/>
      <c r="P154" s="166">
        <f t="shared" si="11"/>
        <v>0</v>
      </c>
      <c r="Q154" s="166">
        <v>0</v>
      </c>
      <c r="R154" s="166">
        <f t="shared" si="12"/>
        <v>0</v>
      </c>
      <c r="S154" s="166">
        <v>0</v>
      </c>
      <c r="T154" s="167">
        <f t="shared" si="13"/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68" t="s">
        <v>130</v>
      </c>
      <c r="AT154" s="168" t="s">
        <v>191</v>
      </c>
      <c r="AU154" s="168" t="s">
        <v>86</v>
      </c>
      <c r="AY154" s="17" t="s">
        <v>189</v>
      </c>
      <c r="BE154" s="169">
        <f t="shared" si="14"/>
        <v>0</v>
      </c>
      <c r="BF154" s="169">
        <f t="shared" si="15"/>
        <v>0</v>
      </c>
      <c r="BG154" s="169">
        <f t="shared" si="16"/>
        <v>0</v>
      </c>
      <c r="BH154" s="169">
        <f t="shared" si="17"/>
        <v>0</v>
      </c>
      <c r="BI154" s="169">
        <f t="shared" si="18"/>
        <v>0</v>
      </c>
      <c r="BJ154" s="17" t="s">
        <v>86</v>
      </c>
      <c r="BK154" s="169">
        <f t="shared" si="19"/>
        <v>0</v>
      </c>
      <c r="BL154" s="17" t="s">
        <v>130</v>
      </c>
      <c r="BM154" s="168" t="s">
        <v>258</v>
      </c>
    </row>
    <row r="155" spans="1:65" s="2" customFormat="1" ht="24.2" customHeight="1">
      <c r="A155" s="32"/>
      <c r="B155" s="155"/>
      <c r="C155" s="170" t="s">
        <v>7</v>
      </c>
      <c r="D155" s="170" t="s">
        <v>226</v>
      </c>
      <c r="E155" s="171" t="s">
        <v>259</v>
      </c>
      <c r="F155" s="172" t="s">
        <v>260</v>
      </c>
      <c r="G155" s="173" t="s">
        <v>243</v>
      </c>
      <c r="H155" s="174">
        <v>20</v>
      </c>
      <c r="I155" s="175"/>
      <c r="J155" s="176">
        <f t="shared" si="10"/>
        <v>0</v>
      </c>
      <c r="K155" s="177"/>
      <c r="L155" s="178"/>
      <c r="M155" s="179" t="s">
        <v>1</v>
      </c>
      <c r="N155" s="180" t="s">
        <v>39</v>
      </c>
      <c r="O155" s="61"/>
      <c r="P155" s="166">
        <f t="shared" si="11"/>
        <v>0</v>
      </c>
      <c r="Q155" s="166">
        <v>1.0499999999999999E-3</v>
      </c>
      <c r="R155" s="166">
        <f t="shared" si="12"/>
        <v>2.0999999999999998E-2</v>
      </c>
      <c r="S155" s="166">
        <v>0</v>
      </c>
      <c r="T155" s="167">
        <f t="shared" si="13"/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68" t="s">
        <v>201</v>
      </c>
      <c r="AT155" s="168" t="s">
        <v>226</v>
      </c>
      <c r="AU155" s="168" t="s">
        <v>86</v>
      </c>
      <c r="AY155" s="17" t="s">
        <v>189</v>
      </c>
      <c r="BE155" s="169">
        <f t="shared" si="14"/>
        <v>0</v>
      </c>
      <c r="BF155" s="169">
        <f t="shared" si="15"/>
        <v>0</v>
      </c>
      <c r="BG155" s="169">
        <f t="shared" si="16"/>
        <v>0</v>
      </c>
      <c r="BH155" s="169">
        <f t="shared" si="17"/>
        <v>0</v>
      </c>
      <c r="BI155" s="169">
        <f t="shared" si="18"/>
        <v>0</v>
      </c>
      <c r="BJ155" s="17" t="s">
        <v>86</v>
      </c>
      <c r="BK155" s="169">
        <f t="shared" si="19"/>
        <v>0</v>
      </c>
      <c r="BL155" s="17" t="s">
        <v>130</v>
      </c>
      <c r="BM155" s="168" t="s">
        <v>261</v>
      </c>
    </row>
    <row r="156" spans="1:65" s="2" customFormat="1" ht="24.2" customHeight="1">
      <c r="A156" s="32"/>
      <c r="B156" s="155"/>
      <c r="C156" s="170" t="s">
        <v>262</v>
      </c>
      <c r="D156" s="170" t="s">
        <v>226</v>
      </c>
      <c r="E156" s="171" t="s">
        <v>263</v>
      </c>
      <c r="F156" s="172" t="s">
        <v>264</v>
      </c>
      <c r="G156" s="173" t="s">
        <v>238</v>
      </c>
      <c r="H156" s="174">
        <v>1</v>
      </c>
      <c r="I156" s="175"/>
      <c r="J156" s="176">
        <f t="shared" si="10"/>
        <v>0</v>
      </c>
      <c r="K156" s="177"/>
      <c r="L156" s="178"/>
      <c r="M156" s="179" t="s">
        <v>1</v>
      </c>
      <c r="N156" s="180" t="s">
        <v>39</v>
      </c>
      <c r="O156" s="61"/>
      <c r="P156" s="166">
        <f t="shared" si="11"/>
        <v>0</v>
      </c>
      <c r="Q156" s="166">
        <v>1.6000000000000001E-4</v>
      </c>
      <c r="R156" s="166">
        <f t="shared" si="12"/>
        <v>1.6000000000000001E-4</v>
      </c>
      <c r="S156" s="166">
        <v>0</v>
      </c>
      <c r="T156" s="167">
        <f t="shared" si="13"/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68" t="s">
        <v>201</v>
      </c>
      <c r="AT156" s="168" t="s">
        <v>226</v>
      </c>
      <c r="AU156" s="168" t="s">
        <v>86</v>
      </c>
      <c r="AY156" s="17" t="s">
        <v>189</v>
      </c>
      <c r="BE156" s="169">
        <f t="shared" si="14"/>
        <v>0</v>
      </c>
      <c r="BF156" s="169">
        <f t="shared" si="15"/>
        <v>0</v>
      </c>
      <c r="BG156" s="169">
        <f t="shared" si="16"/>
        <v>0</v>
      </c>
      <c r="BH156" s="169">
        <f t="shared" si="17"/>
        <v>0</v>
      </c>
      <c r="BI156" s="169">
        <f t="shared" si="18"/>
        <v>0</v>
      </c>
      <c r="BJ156" s="17" t="s">
        <v>86</v>
      </c>
      <c r="BK156" s="169">
        <f t="shared" si="19"/>
        <v>0</v>
      </c>
      <c r="BL156" s="17" t="s">
        <v>130</v>
      </c>
      <c r="BM156" s="168" t="s">
        <v>265</v>
      </c>
    </row>
    <row r="157" spans="1:65" s="2" customFormat="1" ht="33" customHeight="1">
      <c r="A157" s="32"/>
      <c r="B157" s="155"/>
      <c r="C157" s="156" t="s">
        <v>225</v>
      </c>
      <c r="D157" s="156" t="s">
        <v>191</v>
      </c>
      <c r="E157" s="157" t="s">
        <v>266</v>
      </c>
      <c r="F157" s="158" t="s">
        <v>267</v>
      </c>
      <c r="G157" s="159" t="s">
        <v>243</v>
      </c>
      <c r="H157" s="160">
        <v>1</v>
      </c>
      <c r="I157" s="161"/>
      <c r="J157" s="162">
        <f t="shared" si="10"/>
        <v>0</v>
      </c>
      <c r="K157" s="163"/>
      <c r="L157" s="33"/>
      <c r="M157" s="164" t="s">
        <v>1</v>
      </c>
      <c r="N157" s="165" t="s">
        <v>39</v>
      </c>
      <c r="O157" s="61"/>
      <c r="P157" s="166">
        <f t="shared" si="11"/>
        <v>0</v>
      </c>
      <c r="Q157" s="166">
        <v>0</v>
      </c>
      <c r="R157" s="166">
        <f t="shared" si="12"/>
        <v>0</v>
      </c>
      <c r="S157" s="166">
        <v>0</v>
      </c>
      <c r="T157" s="167">
        <f t="shared" si="13"/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68" t="s">
        <v>130</v>
      </c>
      <c r="AT157" s="168" t="s">
        <v>191</v>
      </c>
      <c r="AU157" s="168" t="s">
        <v>86</v>
      </c>
      <c r="AY157" s="17" t="s">
        <v>189</v>
      </c>
      <c r="BE157" s="169">
        <f t="shared" si="14"/>
        <v>0</v>
      </c>
      <c r="BF157" s="169">
        <f t="shared" si="15"/>
        <v>0</v>
      </c>
      <c r="BG157" s="169">
        <f t="shared" si="16"/>
        <v>0</v>
      </c>
      <c r="BH157" s="169">
        <f t="shared" si="17"/>
        <v>0</v>
      </c>
      <c r="BI157" s="169">
        <f t="shared" si="18"/>
        <v>0</v>
      </c>
      <c r="BJ157" s="17" t="s">
        <v>86</v>
      </c>
      <c r="BK157" s="169">
        <f t="shared" si="19"/>
        <v>0</v>
      </c>
      <c r="BL157" s="17" t="s">
        <v>130</v>
      </c>
      <c r="BM157" s="168" t="s">
        <v>268</v>
      </c>
    </row>
    <row r="158" spans="1:65" s="2" customFormat="1" ht="24.2" customHeight="1">
      <c r="A158" s="32"/>
      <c r="B158" s="155"/>
      <c r="C158" s="170" t="s">
        <v>269</v>
      </c>
      <c r="D158" s="170" t="s">
        <v>226</v>
      </c>
      <c r="E158" s="171" t="s">
        <v>270</v>
      </c>
      <c r="F158" s="172" t="s">
        <v>271</v>
      </c>
      <c r="G158" s="173" t="s">
        <v>243</v>
      </c>
      <c r="H158" s="174">
        <v>1</v>
      </c>
      <c r="I158" s="175"/>
      <c r="J158" s="176">
        <f t="shared" si="10"/>
        <v>0</v>
      </c>
      <c r="K158" s="177"/>
      <c r="L158" s="178"/>
      <c r="M158" s="179" t="s">
        <v>1</v>
      </c>
      <c r="N158" s="180" t="s">
        <v>39</v>
      </c>
      <c r="O158" s="61"/>
      <c r="P158" s="166">
        <f t="shared" si="11"/>
        <v>0</v>
      </c>
      <c r="Q158" s="166">
        <v>1.75E-3</v>
      </c>
      <c r="R158" s="166">
        <f t="shared" si="12"/>
        <v>1.75E-3</v>
      </c>
      <c r="S158" s="166">
        <v>0</v>
      </c>
      <c r="T158" s="167">
        <f t="shared" si="13"/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68" t="s">
        <v>201</v>
      </c>
      <c r="AT158" s="168" t="s">
        <v>226</v>
      </c>
      <c r="AU158" s="168" t="s">
        <v>86</v>
      </c>
      <c r="AY158" s="17" t="s">
        <v>189</v>
      </c>
      <c r="BE158" s="169">
        <f t="shared" si="14"/>
        <v>0</v>
      </c>
      <c r="BF158" s="169">
        <f t="shared" si="15"/>
        <v>0</v>
      </c>
      <c r="BG158" s="169">
        <f t="shared" si="16"/>
        <v>0</v>
      </c>
      <c r="BH158" s="169">
        <f t="shared" si="17"/>
        <v>0</v>
      </c>
      <c r="BI158" s="169">
        <f t="shared" si="18"/>
        <v>0</v>
      </c>
      <c r="BJ158" s="17" t="s">
        <v>86</v>
      </c>
      <c r="BK158" s="169">
        <f t="shared" si="19"/>
        <v>0</v>
      </c>
      <c r="BL158" s="17" t="s">
        <v>130</v>
      </c>
      <c r="BM158" s="168" t="s">
        <v>272</v>
      </c>
    </row>
    <row r="159" spans="1:65" s="2" customFormat="1" ht="33" customHeight="1">
      <c r="A159" s="32"/>
      <c r="B159" s="155"/>
      <c r="C159" s="156" t="s">
        <v>229</v>
      </c>
      <c r="D159" s="156" t="s">
        <v>191</v>
      </c>
      <c r="E159" s="157" t="s">
        <v>273</v>
      </c>
      <c r="F159" s="158" t="s">
        <v>274</v>
      </c>
      <c r="G159" s="159" t="s">
        <v>226</v>
      </c>
      <c r="H159" s="160">
        <v>0.7</v>
      </c>
      <c r="I159" s="161"/>
      <c r="J159" s="162">
        <f t="shared" si="10"/>
        <v>0</v>
      </c>
      <c r="K159" s="163"/>
      <c r="L159" s="33"/>
      <c r="M159" s="164" t="s">
        <v>1</v>
      </c>
      <c r="N159" s="165" t="s">
        <v>39</v>
      </c>
      <c r="O159" s="61"/>
      <c r="P159" s="166">
        <f t="shared" si="11"/>
        <v>0</v>
      </c>
      <c r="Q159" s="166">
        <v>0</v>
      </c>
      <c r="R159" s="166">
        <f t="shared" si="12"/>
        <v>0</v>
      </c>
      <c r="S159" s="166">
        <v>0</v>
      </c>
      <c r="T159" s="167">
        <f t="shared" si="13"/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68" t="s">
        <v>130</v>
      </c>
      <c r="AT159" s="168" t="s">
        <v>191</v>
      </c>
      <c r="AU159" s="168" t="s">
        <v>86</v>
      </c>
      <c r="AY159" s="17" t="s">
        <v>189</v>
      </c>
      <c r="BE159" s="169">
        <f t="shared" si="14"/>
        <v>0</v>
      </c>
      <c r="BF159" s="169">
        <f t="shared" si="15"/>
        <v>0</v>
      </c>
      <c r="BG159" s="169">
        <f t="shared" si="16"/>
        <v>0</v>
      </c>
      <c r="BH159" s="169">
        <f t="shared" si="17"/>
        <v>0</v>
      </c>
      <c r="BI159" s="169">
        <f t="shared" si="18"/>
        <v>0</v>
      </c>
      <c r="BJ159" s="17" t="s">
        <v>86</v>
      </c>
      <c r="BK159" s="169">
        <f t="shared" si="19"/>
        <v>0</v>
      </c>
      <c r="BL159" s="17" t="s">
        <v>130</v>
      </c>
      <c r="BM159" s="168" t="s">
        <v>275</v>
      </c>
    </row>
    <row r="160" spans="1:65" s="2" customFormat="1" ht="16.5" customHeight="1">
      <c r="A160" s="32"/>
      <c r="B160" s="155"/>
      <c r="C160" s="170" t="s">
        <v>276</v>
      </c>
      <c r="D160" s="170" t="s">
        <v>226</v>
      </c>
      <c r="E160" s="171" t="s">
        <v>277</v>
      </c>
      <c r="F160" s="172" t="s">
        <v>278</v>
      </c>
      <c r="G160" s="173" t="s">
        <v>243</v>
      </c>
      <c r="H160" s="174">
        <v>0.7</v>
      </c>
      <c r="I160" s="175"/>
      <c r="J160" s="176">
        <f t="shared" si="10"/>
        <v>0</v>
      </c>
      <c r="K160" s="177"/>
      <c r="L160" s="178"/>
      <c r="M160" s="179" t="s">
        <v>1</v>
      </c>
      <c r="N160" s="180" t="s">
        <v>39</v>
      </c>
      <c r="O160" s="61"/>
      <c r="P160" s="166">
        <f t="shared" si="11"/>
        <v>0</v>
      </c>
      <c r="Q160" s="166">
        <v>0</v>
      </c>
      <c r="R160" s="166">
        <f t="shared" si="12"/>
        <v>0</v>
      </c>
      <c r="S160" s="166">
        <v>0</v>
      </c>
      <c r="T160" s="167">
        <f t="shared" si="13"/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68" t="s">
        <v>201</v>
      </c>
      <c r="AT160" s="168" t="s">
        <v>226</v>
      </c>
      <c r="AU160" s="168" t="s">
        <v>86</v>
      </c>
      <c r="AY160" s="17" t="s">
        <v>189</v>
      </c>
      <c r="BE160" s="169">
        <f t="shared" si="14"/>
        <v>0</v>
      </c>
      <c r="BF160" s="169">
        <f t="shared" si="15"/>
        <v>0</v>
      </c>
      <c r="BG160" s="169">
        <f t="shared" si="16"/>
        <v>0</v>
      </c>
      <c r="BH160" s="169">
        <f t="shared" si="17"/>
        <v>0</v>
      </c>
      <c r="BI160" s="169">
        <f t="shared" si="18"/>
        <v>0</v>
      </c>
      <c r="BJ160" s="17" t="s">
        <v>86</v>
      </c>
      <c r="BK160" s="169">
        <f t="shared" si="19"/>
        <v>0</v>
      </c>
      <c r="BL160" s="17" t="s">
        <v>130</v>
      </c>
      <c r="BM160" s="168" t="s">
        <v>279</v>
      </c>
    </row>
    <row r="161" spans="1:65" s="2" customFormat="1" ht="33" customHeight="1">
      <c r="A161" s="32"/>
      <c r="B161" s="155"/>
      <c r="C161" s="156" t="s">
        <v>234</v>
      </c>
      <c r="D161" s="156" t="s">
        <v>191</v>
      </c>
      <c r="E161" s="157" t="s">
        <v>280</v>
      </c>
      <c r="F161" s="158" t="s">
        <v>281</v>
      </c>
      <c r="G161" s="159" t="s">
        <v>243</v>
      </c>
      <c r="H161" s="160">
        <v>42</v>
      </c>
      <c r="I161" s="161"/>
      <c r="J161" s="162">
        <f t="shared" si="10"/>
        <v>0</v>
      </c>
      <c r="K161" s="163"/>
      <c r="L161" s="33"/>
      <c r="M161" s="164" t="s">
        <v>1</v>
      </c>
      <c r="N161" s="165" t="s">
        <v>39</v>
      </c>
      <c r="O161" s="61"/>
      <c r="P161" s="166">
        <f t="shared" si="11"/>
        <v>0</v>
      </c>
      <c r="Q161" s="166">
        <v>0</v>
      </c>
      <c r="R161" s="166">
        <f t="shared" si="12"/>
        <v>0</v>
      </c>
      <c r="S161" s="166">
        <v>0</v>
      </c>
      <c r="T161" s="167">
        <f t="shared" si="13"/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68" t="s">
        <v>130</v>
      </c>
      <c r="AT161" s="168" t="s">
        <v>191</v>
      </c>
      <c r="AU161" s="168" t="s">
        <v>86</v>
      </c>
      <c r="AY161" s="17" t="s">
        <v>189</v>
      </c>
      <c r="BE161" s="169">
        <f t="shared" si="14"/>
        <v>0</v>
      </c>
      <c r="BF161" s="169">
        <f t="shared" si="15"/>
        <v>0</v>
      </c>
      <c r="BG161" s="169">
        <f t="shared" si="16"/>
        <v>0</v>
      </c>
      <c r="BH161" s="169">
        <f t="shared" si="17"/>
        <v>0</v>
      </c>
      <c r="BI161" s="169">
        <f t="shared" si="18"/>
        <v>0</v>
      </c>
      <c r="BJ161" s="17" t="s">
        <v>86</v>
      </c>
      <c r="BK161" s="169">
        <f t="shared" si="19"/>
        <v>0</v>
      </c>
      <c r="BL161" s="17" t="s">
        <v>130</v>
      </c>
      <c r="BM161" s="168" t="s">
        <v>282</v>
      </c>
    </row>
    <row r="162" spans="1:65" s="2" customFormat="1" ht="24.2" customHeight="1">
      <c r="A162" s="32"/>
      <c r="B162" s="155"/>
      <c r="C162" s="170" t="s">
        <v>283</v>
      </c>
      <c r="D162" s="170" t="s">
        <v>226</v>
      </c>
      <c r="E162" s="171" t="s">
        <v>284</v>
      </c>
      <c r="F162" s="172" t="s">
        <v>285</v>
      </c>
      <c r="G162" s="173" t="s">
        <v>243</v>
      </c>
      <c r="H162" s="174">
        <v>42</v>
      </c>
      <c r="I162" s="175"/>
      <c r="J162" s="176">
        <f t="shared" si="10"/>
        <v>0</v>
      </c>
      <c r="K162" s="177"/>
      <c r="L162" s="178"/>
      <c r="M162" s="179" t="s">
        <v>1</v>
      </c>
      <c r="N162" s="180" t="s">
        <v>39</v>
      </c>
      <c r="O162" s="61"/>
      <c r="P162" s="166">
        <f t="shared" si="11"/>
        <v>0</v>
      </c>
      <c r="Q162" s="166">
        <v>2.5999999999999999E-3</v>
      </c>
      <c r="R162" s="166">
        <f t="shared" si="12"/>
        <v>0.10919999999999999</v>
      </c>
      <c r="S162" s="166">
        <v>0</v>
      </c>
      <c r="T162" s="167">
        <f t="shared" si="13"/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68" t="s">
        <v>201</v>
      </c>
      <c r="AT162" s="168" t="s">
        <v>226</v>
      </c>
      <c r="AU162" s="168" t="s">
        <v>86</v>
      </c>
      <c r="AY162" s="17" t="s">
        <v>189</v>
      </c>
      <c r="BE162" s="169">
        <f t="shared" si="14"/>
        <v>0</v>
      </c>
      <c r="BF162" s="169">
        <f t="shared" si="15"/>
        <v>0</v>
      </c>
      <c r="BG162" s="169">
        <f t="shared" si="16"/>
        <v>0</v>
      </c>
      <c r="BH162" s="169">
        <f t="shared" si="17"/>
        <v>0</v>
      </c>
      <c r="BI162" s="169">
        <f t="shared" si="18"/>
        <v>0</v>
      </c>
      <c r="BJ162" s="17" t="s">
        <v>86</v>
      </c>
      <c r="BK162" s="169">
        <f t="shared" si="19"/>
        <v>0</v>
      </c>
      <c r="BL162" s="17" t="s">
        <v>130</v>
      </c>
      <c r="BM162" s="168" t="s">
        <v>286</v>
      </c>
    </row>
    <row r="163" spans="1:65" s="2" customFormat="1" ht="24.2" customHeight="1">
      <c r="A163" s="32"/>
      <c r="B163" s="155"/>
      <c r="C163" s="170" t="s">
        <v>239</v>
      </c>
      <c r="D163" s="170" t="s">
        <v>226</v>
      </c>
      <c r="E163" s="171" t="s">
        <v>287</v>
      </c>
      <c r="F163" s="172" t="s">
        <v>288</v>
      </c>
      <c r="G163" s="173" t="s">
        <v>238</v>
      </c>
      <c r="H163" s="174">
        <v>4</v>
      </c>
      <c r="I163" s="175"/>
      <c r="J163" s="176">
        <f t="shared" si="10"/>
        <v>0</v>
      </c>
      <c r="K163" s="177"/>
      <c r="L163" s="178"/>
      <c r="M163" s="179" t="s">
        <v>1</v>
      </c>
      <c r="N163" s="180" t="s">
        <v>39</v>
      </c>
      <c r="O163" s="61"/>
      <c r="P163" s="166">
        <f t="shared" si="11"/>
        <v>0</v>
      </c>
      <c r="Q163" s="166">
        <v>9.3000000000000005E-4</v>
      </c>
      <c r="R163" s="166">
        <f t="shared" si="12"/>
        <v>3.7200000000000002E-3</v>
      </c>
      <c r="S163" s="166">
        <v>0</v>
      </c>
      <c r="T163" s="167">
        <f t="shared" si="13"/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68" t="s">
        <v>201</v>
      </c>
      <c r="AT163" s="168" t="s">
        <v>226</v>
      </c>
      <c r="AU163" s="168" t="s">
        <v>86</v>
      </c>
      <c r="AY163" s="17" t="s">
        <v>189</v>
      </c>
      <c r="BE163" s="169">
        <f t="shared" si="14"/>
        <v>0</v>
      </c>
      <c r="BF163" s="169">
        <f t="shared" si="15"/>
        <v>0</v>
      </c>
      <c r="BG163" s="169">
        <f t="shared" si="16"/>
        <v>0</v>
      </c>
      <c r="BH163" s="169">
        <f t="shared" si="17"/>
        <v>0</v>
      </c>
      <c r="BI163" s="169">
        <f t="shared" si="18"/>
        <v>0</v>
      </c>
      <c r="BJ163" s="17" t="s">
        <v>86</v>
      </c>
      <c r="BK163" s="169">
        <f t="shared" si="19"/>
        <v>0</v>
      </c>
      <c r="BL163" s="17" t="s">
        <v>130</v>
      </c>
      <c r="BM163" s="168" t="s">
        <v>289</v>
      </c>
    </row>
    <row r="164" spans="1:65" s="2" customFormat="1" ht="16.5" customHeight="1">
      <c r="A164" s="32"/>
      <c r="B164" s="155"/>
      <c r="C164" s="156" t="s">
        <v>290</v>
      </c>
      <c r="D164" s="156" t="s">
        <v>191</v>
      </c>
      <c r="E164" s="157" t="s">
        <v>291</v>
      </c>
      <c r="F164" s="158" t="s">
        <v>292</v>
      </c>
      <c r="G164" s="159" t="s">
        <v>238</v>
      </c>
      <c r="H164" s="160">
        <v>1</v>
      </c>
      <c r="I164" s="161"/>
      <c r="J164" s="162">
        <f t="shared" si="10"/>
        <v>0</v>
      </c>
      <c r="K164" s="163"/>
      <c r="L164" s="33"/>
      <c r="M164" s="164" t="s">
        <v>1</v>
      </c>
      <c r="N164" s="165" t="s">
        <v>39</v>
      </c>
      <c r="O164" s="61"/>
      <c r="P164" s="166">
        <f t="shared" si="11"/>
        <v>0</v>
      </c>
      <c r="Q164" s="166">
        <v>0</v>
      </c>
      <c r="R164" s="166">
        <f t="shared" si="12"/>
        <v>0</v>
      </c>
      <c r="S164" s="166">
        <v>0</v>
      </c>
      <c r="T164" s="167">
        <f t="shared" si="13"/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68" t="s">
        <v>130</v>
      </c>
      <c r="AT164" s="168" t="s">
        <v>191</v>
      </c>
      <c r="AU164" s="168" t="s">
        <v>86</v>
      </c>
      <c r="AY164" s="17" t="s">
        <v>189</v>
      </c>
      <c r="BE164" s="169">
        <f t="shared" si="14"/>
        <v>0</v>
      </c>
      <c r="BF164" s="169">
        <f t="shared" si="15"/>
        <v>0</v>
      </c>
      <c r="BG164" s="169">
        <f t="shared" si="16"/>
        <v>0</v>
      </c>
      <c r="BH164" s="169">
        <f t="shared" si="17"/>
        <v>0</v>
      </c>
      <c r="BI164" s="169">
        <f t="shared" si="18"/>
        <v>0</v>
      </c>
      <c r="BJ164" s="17" t="s">
        <v>86</v>
      </c>
      <c r="BK164" s="169">
        <f t="shared" si="19"/>
        <v>0</v>
      </c>
      <c r="BL164" s="17" t="s">
        <v>130</v>
      </c>
      <c r="BM164" s="168" t="s">
        <v>293</v>
      </c>
    </row>
    <row r="165" spans="1:65" s="2" customFormat="1" ht="16.5" customHeight="1">
      <c r="A165" s="32"/>
      <c r="B165" s="155"/>
      <c r="C165" s="170" t="s">
        <v>244</v>
      </c>
      <c r="D165" s="170" t="s">
        <v>226</v>
      </c>
      <c r="E165" s="171" t="s">
        <v>294</v>
      </c>
      <c r="F165" s="172" t="s">
        <v>295</v>
      </c>
      <c r="G165" s="173" t="s">
        <v>238</v>
      </c>
      <c r="H165" s="174">
        <v>1</v>
      </c>
      <c r="I165" s="175"/>
      <c r="J165" s="176">
        <f t="shared" si="10"/>
        <v>0</v>
      </c>
      <c r="K165" s="177"/>
      <c r="L165" s="178"/>
      <c r="M165" s="179" t="s">
        <v>1</v>
      </c>
      <c r="N165" s="180" t="s">
        <v>39</v>
      </c>
      <c r="O165" s="61"/>
      <c r="P165" s="166">
        <f t="shared" si="11"/>
        <v>0</v>
      </c>
      <c r="Q165" s="166">
        <v>0</v>
      </c>
      <c r="R165" s="166">
        <f t="shared" si="12"/>
        <v>0</v>
      </c>
      <c r="S165" s="166">
        <v>0</v>
      </c>
      <c r="T165" s="167">
        <f t="shared" si="13"/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68" t="s">
        <v>201</v>
      </c>
      <c r="AT165" s="168" t="s">
        <v>226</v>
      </c>
      <c r="AU165" s="168" t="s">
        <v>86</v>
      </c>
      <c r="AY165" s="17" t="s">
        <v>189</v>
      </c>
      <c r="BE165" s="169">
        <f t="shared" si="14"/>
        <v>0</v>
      </c>
      <c r="BF165" s="169">
        <f t="shared" si="15"/>
        <v>0</v>
      </c>
      <c r="BG165" s="169">
        <f t="shared" si="16"/>
        <v>0</v>
      </c>
      <c r="BH165" s="169">
        <f t="shared" si="17"/>
        <v>0</v>
      </c>
      <c r="BI165" s="169">
        <f t="shared" si="18"/>
        <v>0</v>
      </c>
      <c r="BJ165" s="17" t="s">
        <v>86</v>
      </c>
      <c r="BK165" s="169">
        <f t="shared" si="19"/>
        <v>0</v>
      </c>
      <c r="BL165" s="17" t="s">
        <v>130</v>
      </c>
      <c r="BM165" s="168" t="s">
        <v>296</v>
      </c>
    </row>
    <row r="166" spans="1:65" s="2" customFormat="1" ht="24.2" customHeight="1">
      <c r="A166" s="32"/>
      <c r="B166" s="155"/>
      <c r="C166" s="156" t="s">
        <v>297</v>
      </c>
      <c r="D166" s="156" t="s">
        <v>191</v>
      </c>
      <c r="E166" s="157" t="s">
        <v>298</v>
      </c>
      <c r="F166" s="158" t="s">
        <v>299</v>
      </c>
      <c r="G166" s="159" t="s">
        <v>238</v>
      </c>
      <c r="H166" s="160">
        <v>1</v>
      </c>
      <c r="I166" s="161"/>
      <c r="J166" s="162">
        <f t="shared" si="10"/>
        <v>0</v>
      </c>
      <c r="K166" s="163"/>
      <c r="L166" s="33"/>
      <c r="M166" s="164" t="s">
        <v>1</v>
      </c>
      <c r="N166" s="165" t="s">
        <v>39</v>
      </c>
      <c r="O166" s="61"/>
      <c r="P166" s="166">
        <f t="shared" si="11"/>
        <v>0</v>
      </c>
      <c r="Q166" s="166">
        <v>7.9086E-4</v>
      </c>
      <c r="R166" s="166">
        <f t="shared" si="12"/>
        <v>7.9086E-4</v>
      </c>
      <c r="S166" s="166">
        <v>0</v>
      </c>
      <c r="T166" s="167">
        <f t="shared" si="13"/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68" t="s">
        <v>130</v>
      </c>
      <c r="AT166" s="168" t="s">
        <v>191</v>
      </c>
      <c r="AU166" s="168" t="s">
        <v>86</v>
      </c>
      <c r="AY166" s="17" t="s">
        <v>189</v>
      </c>
      <c r="BE166" s="169">
        <f t="shared" si="14"/>
        <v>0</v>
      </c>
      <c r="BF166" s="169">
        <f t="shared" si="15"/>
        <v>0</v>
      </c>
      <c r="BG166" s="169">
        <f t="shared" si="16"/>
        <v>0</v>
      </c>
      <c r="BH166" s="169">
        <f t="shared" si="17"/>
        <v>0</v>
      </c>
      <c r="BI166" s="169">
        <f t="shared" si="18"/>
        <v>0</v>
      </c>
      <c r="BJ166" s="17" t="s">
        <v>86</v>
      </c>
      <c r="BK166" s="169">
        <f t="shared" si="19"/>
        <v>0</v>
      </c>
      <c r="BL166" s="17" t="s">
        <v>130</v>
      </c>
      <c r="BM166" s="168" t="s">
        <v>300</v>
      </c>
    </row>
    <row r="167" spans="1:65" s="2" customFormat="1" ht="37.9" customHeight="1">
      <c r="A167" s="32"/>
      <c r="B167" s="155"/>
      <c r="C167" s="170" t="s">
        <v>247</v>
      </c>
      <c r="D167" s="170" t="s">
        <v>226</v>
      </c>
      <c r="E167" s="171" t="s">
        <v>301</v>
      </c>
      <c r="F167" s="172" t="s">
        <v>302</v>
      </c>
      <c r="G167" s="173" t="s">
        <v>238</v>
      </c>
      <c r="H167" s="174">
        <v>1</v>
      </c>
      <c r="I167" s="175"/>
      <c r="J167" s="176">
        <f t="shared" si="10"/>
        <v>0</v>
      </c>
      <c r="K167" s="177"/>
      <c r="L167" s="178"/>
      <c r="M167" s="179" t="s">
        <v>1</v>
      </c>
      <c r="N167" s="180" t="s">
        <v>39</v>
      </c>
      <c r="O167" s="61"/>
      <c r="P167" s="166">
        <f t="shared" si="11"/>
        <v>0</v>
      </c>
      <c r="Q167" s="166">
        <v>1.7000000000000001E-2</v>
      </c>
      <c r="R167" s="166">
        <f t="shared" si="12"/>
        <v>1.7000000000000001E-2</v>
      </c>
      <c r="S167" s="166">
        <v>0</v>
      </c>
      <c r="T167" s="167">
        <f t="shared" si="13"/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68" t="s">
        <v>201</v>
      </c>
      <c r="AT167" s="168" t="s">
        <v>226</v>
      </c>
      <c r="AU167" s="168" t="s">
        <v>86</v>
      </c>
      <c r="AY167" s="17" t="s">
        <v>189</v>
      </c>
      <c r="BE167" s="169">
        <f t="shared" si="14"/>
        <v>0</v>
      </c>
      <c r="BF167" s="169">
        <f t="shared" si="15"/>
        <v>0</v>
      </c>
      <c r="BG167" s="169">
        <f t="shared" si="16"/>
        <v>0</v>
      </c>
      <c r="BH167" s="169">
        <f t="shared" si="17"/>
        <v>0</v>
      </c>
      <c r="BI167" s="169">
        <f t="shared" si="18"/>
        <v>0</v>
      </c>
      <c r="BJ167" s="17" t="s">
        <v>86</v>
      </c>
      <c r="BK167" s="169">
        <f t="shared" si="19"/>
        <v>0</v>
      </c>
      <c r="BL167" s="17" t="s">
        <v>130</v>
      </c>
      <c r="BM167" s="168" t="s">
        <v>303</v>
      </c>
    </row>
    <row r="168" spans="1:65" s="2" customFormat="1" ht="16.5" customHeight="1">
      <c r="A168" s="32"/>
      <c r="B168" s="155"/>
      <c r="C168" s="156" t="s">
        <v>304</v>
      </c>
      <c r="D168" s="156" t="s">
        <v>191</v>
      </c>
      <c r="E168" s="157" t="s">
        <v>305</v>
      </c>
      <c r="F168" s="158" t="s">
        <v>306</v>
      </c>
      <c r="G168" s="159" t="s">
        <v>238</v>
      </c>
      <c r="H168" s="160">
        <v>1</v>
      </c>
      <c r="I168" s="161"/>
      <c r="J168" s="162">
        <f t="shared" si="10"/>
        <v>0</v>
      </c>
      <c r="K168" s="163"/>
      <c r="L168" s="33"/>
      <c r="M168" s="164" t="s">
        <v>1</v>
      </c>
      <c r="N168" s="165" t="s">
        <v>39</v>
      </c>
      <c r="O168" s="61"/>
      <c r="P168" s="166">
        <f t="shared" si="11"/>
        <v>0</v>
      </c>
      <c r="Q168" s="166">
        <v>0</v>
      </c>
      <c r="R168" s="166">
        <f t="shared" si="12"/>
        <v>0</v>
      </c>
      <c r="S168" s="166">
        <v>0</v>
      </c>
      <c r="T168" s="167">
        <f t="shared" si="13"/>
        <v>0</v>
      </c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R168" s="168" t="s">
        <v>130</v>
      </c>
      <c r="AT168" s="168" t="s">
        <v>191</v>
      </c>
      <c r="AU168" s="168" t="s">
        <v>86</v>
      </c>
      <c r="AY168" s="17" t="s">
        <v>189</v>
      </c>
      <c r="BE168" s="169">
        <f t="shared" si="14"/>
        <v>0</v>
      </c>
      <c r="BF168" s="169">
        <f t="shared" si="15"/>
        <v>0</v>
      </c>
      <c r="BG168" s="169">
        <f t="shared" si="16"/>
        <v>0</v>
      </c>
      <c r="BH168" s="169">
        <f t="shared" si="17"/>
        <v>0</v>
      </c>
      <c r="BI168" s="169">
        <f t="shared" si="18"/>
        <v>0</v>
      </c>
      <c r="BJ168" s="17" t="s">
        <v>86</v>
      </c>
      <c r="BK168" s="169">
        <f t="shared" si="19"/>
        <v>0</v>
      </c>
      <c r="BL168" s="17" t="s">
        <v>130</v>
      </c>
      <c r="BM168" s="168" t="s">
        <v>307</v>
      </c>
    </row>
    <row r="169" spans="1:65" s="2" customFormat="1" ht="24.2" customHeight="1">
      <c r="A169" s="32"/>
      <c r="B169" s="155"/>
      <c r="C169" s="170" t="s">
        <v>251</v>
      </c>
      <c r="D169" s="170" t="s">
        <v>226</v>
      </c>
      <c r="E169" s="171" t="s">
        <v>308</v>
      </c>
      <c r="F169" s="172" t="s">
        <v>309</v>
      </c>
      <c r="G169" s="173" t="s">
        <v>238</v>
      </c>
      <c r="H169" s="174">
        <v>1</v>
      </c>
      <c r="I169" s="175"/>
      <c r="J169" s="176">
        <f t="shared" si="10"/>
        <v>0</v>
      </c>
      <c r="K169" s="177"/>
      <c r="L169" s="178"/>
      <c r="M169" s="179" t="s">
        <v>1</v>
      </c>
      <c r="N169" s="180" t="s">
        <v>39</v>
      </c>
      <c r="O169" s="61"/>
      <c r="P169" s="166">
        <f t="shared" si="11"/>
        <v>0</v>
      </c>
      <c r="Q169" s="166">
        <v>0</v>
      </c>
      <c r="R169" s="166">
        <f t="shared" si="12"/>
        <v>0</v>
      </c>
      <c r="S169" s="166">
        <v>0</v>
      </c>
      <c r="T169" s="167">
        <f t="shared" si="13"/>
        <v>0</v>
      </c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R169" s="168" t="s">
        <v>201</v>
      </c>
      <c r="AT169" s="168" t="s">
        <v>226</v>
      </c>
      <c r="AU169" s="168" t="s">
        <v>86</v>
      </c>
      <c r="AY169" s="17" t="s">
        <v>189</v>
      </c>
      <c r="BE169" s="169">
        <f t="shared" si="14"/>
        <v>0</v>
      </c>
      <c r="BF169" s="169">
        <f t="shared" si="15"/>
        <v>0</v>
      </c>
      <c r="BG169" s="169">
        <f t="shared" si="16"/>
        <v>0</v>
      </c>
      <c r="BH169" s="169">
        <f t="shared" si="17"/>
        <v>0</v>
      </c>
      <c r="BI169" s="169">
        <f t="shared" si="18"/>
        <v>0</v>
      </c>
      <c r="BJ169" s="17" t="s">
        <v>86</v>
      </c>
      <c r="BK169" s="169">
        <f t="shared" si="19"/>
        <v>0</v>
      </c>
      <c r="BL169" s="17" t="s">
        <v>130</v>
      </c>
      <c r="BM169" s="168" t="s">
        <v>310</v>
      </c>
    </row>
    <row r="170" spans="1:65" s="2" customFormat="1" ht="24.2" customHeight="1">
      <c r="A170" s="32"/>
      <c r="B170" s="155"/>
      <c r="C170" s="170" t="s">
        <v>311</v>
      </c>
      <c r="D170" s="170" t="s">
        <v>226</v>
      </c>
      <c r="E170" s="171" t="s">
        <v>312</v>
      </c>
      <c r="F170" s="172" t="s">
        <v>313</v>
      </c>
      <c r="G170" s="173" t="s">
        <v>238</v>
      </c>
      <c r="H170" s="174">
        <v>1</v>
      </c>
      <c r="I170" s="175"/>
      <c r="J170" s="176">
        <f t="shared" si="10"/>
        <v>0</v>
      </c>
      <c r="K170" s="177"/>
      <c r="L170" s="178"/>
      <c r="M170" s="179" t="s">
        <v>1</v>
      </c>
      <c r="N170" s="180" t="s">
        <v>39</v>
      </c>
      <c r="O170" s="61"/>
      <c r="P170" s="166">
        <f t="shared" si="11"/>
        <v>0</v>
      </c>
      <c r="Q170" s="166">
        <v>0</v>
      </c>
      <c r="R170" s="166">
        <f t="shared" si="12"/>
        <v>0</v>
      </c>
      <c r="S170" s="166">
        <v>0</v>
      </c>
      <c r="T170" s="167">
        <f t="shared" si="13"/>
        <v>0</v>
      </c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R170" s="168" t="s">
        <v>201</v>
      </c>
      <c r="AT170" s="168" t="s">
        <v>226</v>
      </c>
      <c r="AU170" s="168" t="s">
        <v>86</v>
      </c>
      <c r="AY170" s="17" t="s">
        <v>189</v>
      </c>
      <c r="BE170" s="169">
        <f t="shared" si="14"/>
        <v>0</v>
      </c>
      <c r="BF170" s="169">
        <f t="shared" si="15"/>
        <v>0</v>
      </c>
      <c r="BG170" s="169">
        <f t="shared" si="16"/>
        <v>0</v>
      </c>
      <c r="BH170" s="169">
        <f t="shared" si="17"/>
        <v>0</v>
      </c>
      <c r="BI170" s="169">
        <f t="shared" si="18"/>
        <v>0</v>
      </c>
      <c r="BJ170" s="17" t="s">
        <v>86</v>
      </c>
      <c r="BK170" s="169">
        <f t="shared" si="19"/>
        <v>0</v>
      </c>
      <c r="BL170" s="17" t="s">
        <v>130</v>
      </c>
      <c r="BM170" s="168" t="s">
        <v>314</v>
      </c>
    </row>
    <row r="171" spans="1:65" s="2" customFormat="1" ht="24.2" customHeight="1">
      <c r="A171" s="32"/>
      <c r="B171" s="155"/>
      <c r="C171" s="156" t="s">
        <v>254</v>
      </c>
      <c r="D171" s="156" t="s">
        <v>191</v>
      </c>
      <c r="E171" s="157" t="s">
        <v>315</v>
      </c>
      <c r="F171" s="158" t="s">
        <v>316</v>
      </c>
      <c r="G171" s="159" t="s">
        <v>243</v>
      </c>
      <c r="H171" s="160">
        <v>20</v>
      </c>
      <c r="I171" s="161"/>
      <c r="J171" s="162">
        <f t="shared" si="10"/>
        <v>0</v>
      </c>
      <c r="K171" s="163"/>
      <c r="L171" s="33"/>
      <c r="M171" s="164" t="s">
        <v>1</v>
      </c>
      <c r="N171" s="165" t="s">
        <v>39</v>
      </c>
      <c r="O171" s="61"/>
      <c r="P171" s="166">
        <f t="shared" si="11"/>
        <v>0</v>
      </c>
      <c r="Q171" s="166">
        <v>0</v>
      </c>
      <c r="R171" s="166">
        <f t="shared" si="12"/>
        <v>0</v>
      </c>
      <c r="S171" s="166">
        <v>0</v>
      </c>
      <c r="T171" s="167">
        <f t="shared" si="13"/>
        <v>0</v>
      </c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R171" s="168" t="s">
        <v>130</v>
      </c>
      <c r="AT171" s="168" t="s">
        <v>191</v>
      </c>
      <c r="AU171" s="168" t="s">
        <v>86</v>
      </c>
      <c r="AY171" s="17" t="s">
        <v>189</v>
      </c>
      <c r="BE171" s="169">
        <f t="shared" si="14"/>
        <v>0</v>
      </c>
      <c r="BF171" s="169">
        <f t="shared" si="15"/>
        <v>0</v>
      </c>
      <c r="BG171" s="169">
        <f t="shared" si="16"/>
        <v>0</v>
      </c>
      <c r="BH171" s="169">
        <f t="shared" si="17"/>
        <v>0</v>
      </c>
      <c r="BI171" s="169">
        <f t="shared" si="18"/>
        <v>0</v>
      </c>
      <c r="BJ171" s="17" t="s">
        <v>86</v>
      </c>
      <c r="BK171" s="169">
        <f t="shared" si="19"/>
        <v>0</v>
      </c>
      <c r="BL171" s="17" t="s">
        <v>130</v>
      </c>
      <c r="BM171" s="168" t="s">
        <v>317</v>
      </c>
    </row>
    <row r="172" spans="1:65" s="2" customFormat="1" ht="24.2" customHeight="1">
      <c r="A172" s="32"/>
      <c r="B172" s="155"/>
      <c r="C172" s="156" t="s">
        <v>318</v>
      </c>
      <c r="D172" s="156" t="s">
        <v>191</v>
      </c>
      <c r="E172" s="157" t="s">
        <v>319</v>
      </c>
      <c r="F172" s="158" t="s">
        <v>320</v>
      </c>
      <c r="G172" s="159" t="s">
        <v>243</v>
      </c>
      <c r="H172" s="160">
        <v>42</v>
      </c>
      <c r="I172" s="161"/>
      <c r="J172" s="162">
        <f t="shared" si="10"/>
        <v>0</v>
      </c>
      <c r="K172" s="163"/>
      <c r="L172" s="33"/>
      <c r="M172" s="164" t="s">
        <v>1</v>
      </c>
      <c r="N172" s="165" t="s">
        <v>39</v>
      </c>
      <c r="O172" s="61"/>
      <c r="P172" s="166">
        <f t="shared" si="11"/>
        <v>0</v>
      </c>
      <c r="Q172" s="166">
        <v>0</v>
      </c>
      <c r="R172" s="166">
        <f t="shared" si="12"/>
        <v>0</v>
      </c>
      <c r="S172" s="166">
        <v>0</v>
      </c>
      <c r="T172" s="167">
        <f t="shared" si="13"/>
        <v>0</v>
      </c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R172" s="168" t="s">
        <v>130</v>
      </c>
      <c r="AT172" s="168" t="s">
        <v>191</v>
      </c>
      <c r="AU172" s="168" t="s">
        <v>86</v>
      </c>
      <c r="AY172" s="17" t="s">
        <v>189</v>
      </c>
      <c r="BE172" s="169">
        <f t="shared" si="14"/>
        <v>0</v>
      </c>
      <c r="BF172" s="169">
        <f t="shared" si="15"/>
        <v>0</v>
      </c>
      <c r="BG172" s="169">
        <f t="shared" si="16"/>
        <v>0</v>
      </c>
      <c r="BH172" s="169">
        <f t="shared" si="17"/>
        <v>0</v>
      </c>
      <c r="BI172" s="169">
        <f t="shared" si="18"/>
        <v>0</v>
      </c>
      <c r="BJ172" s="17" t="s">
        <v>86</v>
      </c>
      <c r="BK172" s="169">
        <f t="shared" si="19"/>
        <v>0</v>
      </c>
      <c r="BL172" s="17" t="s">
        <v>130</v>
      </c>
      <c r="BM172" s="168" t="s">
        <v>321</v>
      </c>
    </row>
    <row r="173" spans="1:65" s="2" customFormat="1" ht="24.2" customHeight="1">
      <c r="A173" s="32"/>
      <c r="B173" s="155"/>
      <c r="C173" s="156" t="s">
        <v>258</v>
      </c>
      <c r="D173" s="156" t="s">
        <v>191</v>
      </c>
      <c r="E173" s="157" t="s">
        <v>322</v>
      </c>
      <c r="F173" s="158" t="s">
        <v>323</v>
      </c>
      <c r="G173" s="159" t="s">
        <v>243</v>
      </c>
      <c r="H173" s="160">
        <v>42</v>
      </c>
      <c r="I173" s="161"/>
      <c r="J173" s="162">
        <f t="shared" si="10"/>
        <v>0</v>
      </c>
      <c r="K173" s="163"/>
      <c r="L173" s="33"/>
      <c r="M173" s="164" t="s">
        <v>1</v>
      </c>
      <c r="N173" s="165" t="s">
        <v>39</v>
      </c>
      <c r="O173" s="61"/>
      <c r="P173" s="166">
        <f t="shared" si="11"/>
        <v>0</v>
      </c>
      <c r="Q173" s="166">
        <v>0</v>
      </c>
      <c r="R173" s="166">
        <f t="shared" si="12"/>
        <v>0</v>
      </c>
      <c r="S173" s="166">
        <v>0</v>
      </c>
      <c r="T173" s="167">
        <f t="shared" si="13"/>
        <v>0</v>
      </c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R173" s="168" t="s">
        <v>130</v>
      </c>
      <c r="AT173" s="168" t="s">
        <v>191</v>
      </c>
      <c r="AU173" s="168" t="s">
        <v>86</v>
      </c>
      <c r="AY173" s="17" t="s">
        <v>189</v>
      </c>
      <c r="BE173" s="169">
        <f t="shared" si="14"/>
        <v>0</v>
      </c>
      <c r="BF173" s="169">
        <f t="shared" si="15"/>
        <v>0</v>
      </c>
      <c r="BG173" s="169">
        <f t="shared" si="16"/>
        <v>0</v>
      </c>
      <c r="BH173" s="169">
        <f t="shared" si="17"/>
        <v>0</v>
      </c>
      <c r="BI173" s="169">
        <f t="shared" si="18"/>
        <v>0</v>
      </c>
      <c r="BJ173" s="17" t="s">
        <v>86</v>
      </c>
      <c r="BK173" s="169">
        <f t="shared" si="19"/>
        <v>0</v>
      </c>
      <c r="BL173" s="17" t="s">
        <v>130</v>
      </c>
      <c r="BM173" s="168" t="s">
        <v>324</v>
      </c>
    </row>
    <row r="174" spans="1:65" s="2" customFormat="1" ht="24.2" customHeight="1">
      <c r="A174" s="32"/>
      <c r="B174" s="155"/>
      <c r="C174" s="156" t="s">
        <v>325</v>
      </c>
      <c r="D174" s="156" t="s">
        <v>191</v>
      </c>
      <c r="E174" s="157" t="s">
        <v>326</v>
      </c>
      <c r="F174" s="158" t="s">
        <v>327</v>
      </c>
      <c r="G174" s="159" t="s">
        <v>243</v>
      </c>
      <c r="H174" s="160">
        <v>20</v>
      </c>
      <c r="I174" s="161"/>
      <c r="J174" s="162">
        <f t="shared" si="10"/>
        <v>0</v>
      </c>
      <c r="K174" s="163"/>
      <c r="L174" s="33"/>
      <c r="M174" s="164" t="s">
        <v>1</v>
      </c>
      <c r="N174" s="165" t="s">
        <v>39</v>
      </c>
      <c r="O174" s="61"/>
      <c r="P174" s="166">
        <f t="shared" si="11"/>
        <v>0</v>
      </c>
      <c r="Q174" s="166">
        <v>0</v>
      </c>
      <c r="R174" s="166">
        <f t="shared" si="12"/>
        <v>0</v>
      </c>
      <c r="S174" s="166">
        <v>0</v>
      </c>
      <c r="T174" s="167">
        <f t="shared" si="13"/>
        <v>0</v>
      </c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R174" s="168" t="s">
        <v>130</v>
      </c>
      <c r="AT174" s="168" t="s">
        <v>191</v>
      </c>
      <c r="AU174" s="168" t="s">
        <v>86</v>
      </c>
      <c r="AY174" s="17" t="s">
        <v>189</v>
      </c>
      <c r="BE174" s="169">
        <f t="shared" si="14"/>
        <v>0</v>
      </c>
      <c r="BF174" s="169">
        <f t="shared" si="15"/>
        <v>0</v>
      </c>
      <c r="BG174" s="169">
        <f t="shared" si="16"/>
        <v>0</v>
      </c>
      <c r="BH174" s="169">
        <f t="shared" si="17"/>
        <v>0</v>
      </c>
      <c r="BI174" s="169">
        <f t="shared" si="18"/>
        <v>0</v>
      </c>
      <c r="BJ174" s="17" t="s">
        <v>86</v>
      </c>
      <c r="BK174" s="169">
        <f t="shared" si="19"/>
        <v>0</v>
      </c>
      <c r="BL174" s="17" t="s">
        <v>130</v>
      </c>
      <c r="BM174" s="168" t="s">
        <v>328</v>
      </c>
    </row>
    <row r="175" spans="1:65" s="2" customFormat="1" ht="33" customHeight="1">
      <c r="A175" s="32"/>
      <c r="B175" s="155"/>
      <c r="C175" s="156" t="s">
        <v>261</v>
      </c>
      <c r="D175" s="156" t="s">
        <v>191</v>
      </c>
      <c r="E175" s="157" t="s">
        <v>329</v>
      </c>
      <c r="F175" s="158" t="s">
        <v>330</v>
      </c>
      <c r="G175" s="159" t="s">
        <v>238</v>
      </c>
      <c r="H175" s="160">
        <v>1</v>
      </c>
      <c r="I175" s="161"/>
      <c r="J175" s="162">
        <f t="shared" si="10"/>
        <v>0</v>
      </c>
      <c r="K175" s="163"/>
      <c r="L175" s="33"/>
      <c r="M175" s="164" t="s">
        <v>1</v>
      </c>
      <c r="N175" s="165" t="s">
        <v>39</v>
      </c>
      <c r="O175" s="61"/>
      <c r="P175" s="166">
        <f t="shared" si="11"/>
        <v>0</v>
      </c>
      <c r="Q175" s="166">
        <v>0</v>
      </c>
      <c r="R175" s="166">
        <f t="shared" si="12"/>
        <v>0</v>
      </c>
      <c r="S175" s="166">
        <v>0</v>
      </c>
      <c r="T175" s="167">
        <f t="shared" si="13"/>
        <v>0</v>
      </c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R175" s="168" t="s">
        <v>130</v>
      </c>
      <c r="AT175" s="168" t="s">
        <v>191</v>
      </c>
      <c r="AU175" s="168" t="s">
        <v>86</v>
      </c>
      <c r="AY175" s="17" t="s">
        <v>189</v>
      </c>
      <c r="BE175" s="169">
        <f t="shared" si="14"/>
        <v>0</v>
      </c>
      <c r="BF175" s="169">
        <f t="shared" si="15"/>
        <v>0</v>
      </c>
      <c r="BG175" s="169">
        <f t="shared" si="16"/>
        <v>0</v>
      </c>
      <c r="BH175" s="169">
        <f t="shared" si="17"/>
        <v>0</v>
      </c>
      <c r="BI175" s="169">
        <f t="shared" si="18"/>
        <v>0</v>
      </c>
      <c r="BJ175" s="17" t="s">
        <v>86</v>
      </c>
      <c r="BK175" s="169">
        <f t="shared" si="19"/>
        <v>0</v>
      </c>
      <c r="BL175" s="17" t="s">
        <v>130</v>
      </c>
      <c r="BM175" s="168" t="s">
        <v>331</v>
      </c>
    </row>
    <row r="176" spans="1:65" s="2" customFormat="1" ht="37.9" customHeight="1">
      <c r="A176" s="32"/>
      <c r="B176" s="155"/>
      <c r="C176" s="170" t="s">
        <v>332</v>
      </c>
      <c r="D176" s="170" t="s">
        <v>226</v>
      </c>
      <c r="E176" s="171" t="s">
        <v>333</v>
      </c>
      <c r="F176" s="172" t="s">
        <v>334</v>
      </c>
      <c r="G176" s="173" t="s">
        <v>238</v>
      </c>
      <c r="H176" s="174">
        <v>1</v>
      </c>
      <c r="I176" s="175"/>
      <c r="J176" s="176">
        <f t="shared" si="10"/>
        <v>0</v>
      </c>
      <c r="K176" s="177"/>
      <c r="L176" s="178"/>
      <c r="M176" s="179" t="s">
        <v>1</v>
      </c>
      <c r="N176" s="180" t="s">
        <v>39</v>
      </c>
      <c r="O176" s="61"/>
      <c r="P176" s="166">
        <f t="shared" si="11"/>
        <v>0</v>
      </c>
      <c r="Q176" s="166">
        <v>8.6999999999999993</v>
      </c>
      <c r="R176" s="166">
        <f t="shared" si="12"/>
        <v>8.6999999999999993</v>
      </c>
      <c r="S176" s="166">
        <v>0</v>
      </c>
      <c r="T176" s="167">
        <f t="shared" si="13"/>
        <v>0</v>
      </c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R176" s="168" t="s">
        <v>201</v>
      </c>
      <c r="AT176" s="168" t="s">
        <v>226</v>
      </c>
      <c r="AU176" s="168" t="s">
        <v>86</v>
      </c>
      <c r="AY176" s="17" t="s">
        <v>189</v>
      </c>
      <c r="BE176" s="169">
        <f t="shared" si="14"/>
        <v>0</v>
      </c>
      <c r="BF176" s="169">
        <f t="shared" si="15"/>
        <v>0</v>
      </c>
      <c r="BG176" s="169">
        <f t="shared" si="16"/>
        <v>0</v>
      </c>
      <c r="BH176" s="169">
        <f t="shared" si="17"/>
        <v>0</v>
      </c>
      <c r="BI176" s="169">
        <f t="shared" si="18"/>
        <v>0</v>
      </c>
      <c r="BJ176" s="17" t="s">
        <v>86</v>
      </c>
      <c r="BK176" s="169">
        <f t="shared" si="19"/>
        <v>0</v>
      </c>
      <c r="BL176" s="17" t="s">
        <v>130</v>
      </c>
      <c r="BM176" s="168" t="s">
        <v>335</v>
      </c>
    </row>
    <row r="177" spans="1:65" s="2" customFormat="1" ht="24.2" customHeight="1">
      <c r="A177" s="32"/>
      <c r="B177" s="155"/>
      <c r="C177" s="156" t="s">
        <v>265</v>
      </c>
      <c r="D177" s="156" t="s">
        <v>191</v>
      </c>
      <c r="E177" s="157" t="s">
        <v>336</v>
      </c>
      <c r="F177" s="158" t="s">
        <v>337</v>
      </c>
      <c r="G177" s="159" t="s">
        <v>238</v>
      </c>
      <c r="H177" s="160">
        <v>1</v>
      </c>
      <c r="I177" s="161"/>
      <c r="J177" s="162">
        <f t="shared" si="10"/>
        <v>0</v>
      </c>
      <c r="K177" s="163"/>
      <c r="L177" s="33"/>
      <c r="M177" s="164" t="s">
        <v>1</v>
      </c>
      <c r="N177" s="165" t="s">
        <v>39</v>
      </c>
      <c r="O177" s="61"/>
      <c r="P177" s="166">
        <f t="shared" si="11"/>
        <v>0</v>
      </c>
      <c r="Q177" s="166">
        <v>6.3E-3</v>
      </c>
      <c r="R177" s="166">
        <f t="shared" si="12"/>
        <v>6.3E-3</v>
      </c>
      <c r="S177" s="166">
        <v>0</v>
      </c>
      <c r="T177" s="167">
        <f t="shared" si="13"/>
        <v>0</v>
      </c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R177" s="168" t="s">
        <v>130</v>
      </c>
      <c r="AT177" s="168" t="s">
        <v>191</v>
      </c>
      <c r="AU177" s="168" t="s">
        <v>86</v>
      </c>
      <c r="AY177" s="17" t="s">
        <v>189</v>
      </c>
      <c r="BE177" s="169">
        <f t="shared" si="14"/>
        <v>0</v>
      </c>
      <c r="BF177" s="169">
        <f t="shared" si="15"/>
        <v>0</v>
      </c>
      <c r="BG177" s="169">
        <f t="shared" si="16"/>
        <v>0</v>
      </c>
      <c r="BH177" s="169">
        <f t="shared" si="17"/>
        <v>0</v>
      </c>
      <c r="BI177" s="169">
        <f t="shared" si="18"/>
        <v>0</v>
      </c>
      <c r="BJ177" s="17" t="s">
        <v>86</v>
      </c>
      <c r="BK177" s="169">
        <f t="shared" si="19"/>
        <v>0</v>
      </c>
      <c r="BL177" s="17" t="s">
        <v>130</v>
      </c>
      <c r="BM177" s="168" t="s">
        <v>338</v>
      </c>
    </row>
    <row r="178" spans="1:65" s="2" customFormat="1" ht="21.75" customHeight="1">
      <c r="A178" s="32"/>
      <c r="B178" s="155"/>
      <c r="C178" s="170" t="s">
        <v>339</v>
      </c>
      <c r="D178" s="170" t="s">
        <v>226</v>
      </c>
      <c r="E178" s="171" t="s">
        <v>340</v>
      </c>
      <c r="F178" s="172" t="s">
        <v>341</v>
      </c>
      <c r="G178" s="173" t="s">
        <v>238</v>
      </c>
      <c r="H178" s="174">
        <v>1</v>
      </c>
      <c r="I178" s="175"/>
      <c r="J178" s="176">
        <f t="shared" si="10"/>
        <v>0</v>
      </c>
      <c r="K178" s="177"/>
      <c r="L178" s="178"/>
      <c r="M178" s="179" t="s">
        <v>1</v>
      </c>
      <c r="N178" s="180" t="s">
        <v>39</v>
      </c>
      <c r="O178" s="61"/>
      <c r="P178" s="166">
        <f t="shared" si="11"/>
        <v>0</v>
      </c>
      <c r="Q178" s="166">
        <v>0</v>
      </c>
      <c r="R178" s="166">
        <f t="shared" si="12"/>
        <v>0</v>
      </c>
      <c r="S178" s="166">
        <v>0</v>
      </c>
      <c r="T178" s="167">
        <f t="shared" si="13"/>
        <v>0</v>
      </c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R178" s="168" t="s">
        <v>201</v>
      </c>
      <c r="AT178" s="168" t="s">
        <v>226</v>
      </c>
      <c r="AU178" s="168" t="s">
        <v>86</v>
      </c>
      <c r="AY178" s="17" t="s">
        <v>189</v>
      </c>
      <c r="BE178" s="169">
        <f t="shared" si="14"/>
        <v>0</v>
      </c>
      <c r="BF178" s="169">
        <f t="shared" si="15"/>
        <v>0</v>
      </c>
      <c r="BG178" s="169">
        <f t="shared" si="16"/>
        <v>0</v>
      </c>
      <c r="BH178" s="169">
        <f t="shared" si="17"/>
        <v>0</v>
      </c>
      <c r="BI178" s="169">
        <f t="shared" si="18"/>
        <v>0</v>
      </c>
      <c r="BJ178" s="17" t="s">
        <v>86</v>
      </c>
      <c r="BK178" s="169">
        <f t="shared" si="19"/>
        <v>0</v>
      </c>
      <c r="BL178" s="17" t="s">
        <v>130</v>
      </c>
      <c r="BM178" s="168" t="s">
        <v>342</v>
      </c>
    </row>
    <row r="179" spans="1:65" s="2" customFormat="1" ht="21.75" customHeight="1">
      <c r="A179" s="32"/>
      <c r="B179" s="155"/>
      <c r="C179" s="156" t="s">
        <v>268</v>
      </c>
      <c r="D179" s="156" t="s">
        <v>191</v>
      </c>
      <c r="E179" s="157" t="s">
        <v>343</v>
      </c>
      <c r="F179" s="158" t="s">
        <v>344</v>
      </c>
      <c r="G179" s="159" t="s">
        <v>243</v>
      </c>
      <c r="H179" s="160">
        <v>62</v>
      </c>
      <c r="I179" s="161"/>
      <c r="J179" s="162">
        <f t="shared" si="10"/>
        <v>0</v>
      </c>
      <c r="K179" s="163"/>
      <c r="L179" s="33"/>
      <c r="M179" s="164" t="s">
        <v>1</v>
      </c>
      <c r="N179" s="165" t="s">
        <v>39</v>
      </c>
      <c r="O179" s="61"/>
      <c r="P179" s="166">
        <f t="shared" si="11"/>
        <v>0</v>
      </c>
      <c r="Q179" s="166">
        <v>0</v>
      </c>
      <c r="R179" s="166">
        <f t="shared" si="12"/>
        <v>0</v>
      </c>
      <c r="S179" s="166">
        <v>0</v>
      </c>
      <c r="T179" s="167">
        <f t="shared" si="13"/>
        <v>0</v>
      </c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R179" s="168" t="s">
        <v>130</v>
      </c>
      <c r="AT179" s="168" t="s">
        <v>191</v>
      </c>
      <c r="AU179" s="168" t="s">
        <v>86</v>
      </c>
      <c r="AY179" s="17" t="s">
        <v>189</v>
      </c>
      <c r="BE179" s="169">
        <f t="shared" si="14"/>
        <v>0</v>
      </c>
      <c r="BF179" s="169">
        <f t="shared" si="15"/>
        <v>0</v>
      </c>
      <c r="BG179" s="169">
        <f t="shared" si="16"/>
        <v>0</v>
      </c>
      <c r="BH179" s="169">
        <f t="shared" si="17"/>
        <v>0</v>
      </c>
      <c r="BI179" s="169">
        <f t="shared" si="18"/>
        <v>0</v>
      </c>
      <c r="BJ179" s="17" t="s">
        <v>86</v>
      </c>
      <c r="BK179" s="169">
        <f t="shared" si="19"/>
        <v>0</v>
      </c>
      <c r="BL179" s="17" t="s">
        <v>130</v>
      </c>
      <c r="BM179" s="168" t="s">
        <v>345</v>
      </c>
    </row>
    <row r="180" spans="1:65" s="2" customFormat="1" ht="24.2" customHeight="1">
      <c r="A180" s="32"/>
      <c r="B180" s="155"/>
      <c r="C180" s="156" t="s">
        <v>346</v>
      </c>
      <c r="D180" s="156" t="s">
        <v>191</v>
      </c>
      <c r="E180" s="157" t="s">
        <v>347</v>
      </c>
      <c r="F180" s="158" t="s">
        <v>348</v>
      </c>
      <c r="G180" s="159" t="s">
        <v>243</v>
      </c>
      <c r="H180" s="160">
        <v>62</v>
      </c>
      <c r="I180" s="161"/>
      <c r="J180" s="162">
        <f t="shared" si="10"/>
        <v>0</v>
      </c>
      <c r="K180" s="163"/>
      <c r="L180" s="33"/>
      <c r="M180" s="164" t="s">
        <v>1</v>
      </c>
      <c r="N180" s="165" t="s">
        <v>39</v>
      </c>
      <c r="O180" s="61"/>
      <c r="P180" s="166">
        <f t="shared" si="11"/>
        <v>0</v>
      </c>
      <c r="Q180" s="166">
        <v>1E-4</v>
      </c>
      <c r="R180" s="166">
        <f t="shared" si="12"/>
        <v>6.2000000000000006E-3</v>
      </c>
      <c r="S180" s="166">
        <v>0</v>
      </c>
      <c r="T180" s="167">
        <f t="shared" si="13"/>
        <v>0</v>
      </c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R180" s="168" t="s">
        <v>130</v>
      </c>
      <c r="AT180" s="168" t="s">
        <v>191</v>
      </c>
      <c r="AU180" s="168" t="s">
        <v>86</v>
      </c>
      <c r="AY180" s="17" t="s">
        <v>189</v>
      </c>
      <c r="BE180" s="169">
        <f t="shared" si="14"/>
        <v>0</v>
      </c>
      <c r="BF180" s="169">
        <f t="shared" si="15"/>
        <v>0</v>
      </c>
      <c r="BG180" s="169">
        <f t="shared" si="16"/>
        <v>0</v>
      </c>
      <c r="BH180" s="169">
        <f t="shared" si="17"/>
        <v>0</v>
      </c>
      <c r="BI180" s="169">
        <f t="shared" si="18"/>
        <v>0</v>
      </c>
      <c r="BJ180" s="17" t="s">
        <v>86</v>
      </c>
      <c r="BK180" s="169">
        <f t="shared" si="19"/>
        <v>0</v>
      </c>
      <c r="BL180" s="17" t="s">
        <v>130</v>
      </c>
      <c r="BM180" s="168" t="s">
        <v>349</v>
      </c>
    </row>
    <row r="181" spans="1:65" s="12" customFormat="1" ht="22.9" customHeight="1">
      <c r="B181" s="142"/>
      <c r="D181" s="143" t="s">
        <v>72</v>
      </c>
      <c r="E181" s="153" t="s">
        <v>350</v>
      </c>
      <c r="F181" s="153" t="s">
        <v>351</v>
      </c>
      <c r="I181" s="145"/>
      <c r="J181" s="154">
        <f>BK181</f>
        <v>0</v>
      </c>
      <c r="L181" s="142"/>
      <c r="M181" s="147"/>
      <c r="N181" s="148"/>
      <c r="O181" s="148"/>
      <c r="P181" s="149">
        <f>SUM(P182:P184)</f>
        <v>0</v>
      </c>
      <c r="Q181" s="148"/>
      <c r="R181" s="149">
        <f>SUM(R182:R184)</f>
        <v>0</v>
      </c>
      <c r="S181" s="148"/>
      <c r="T181" s="150">
        <f>SUM(T182:T184)</f>
        <v>0</v>
      </c>
      <c r="AR181" s="143" t="s">
        <v>80</v>
      </c>
      <c r="AT181" s="151" t="s">
        <v>72</v>
      </c>
      <c r="AU181" s="151" t="s">
        <v>80</v>
      </c>
      <c r="AY181" s="143" t="s">
        <v>189</v>
      </c>
      <c r="BK181" s="152">
        <f>SUM(BK182:BK184)</f>
        <v>0</v>
      </c>
    </row>
    <row r="182" spans="1:65" s="2" customFormat="1" ht="33" customHeight="1">
      <c r="A182" s="32"/>
      <c r="B182" s="155"/>
      <c r="C182" s="156" t="s">
        <v>272</v>
      </c>
      <c r="D182" s="156" t="s">
        <v>191</v>
      </c>
      <c r="E182" s="157" t="s">
        <v>352</v>
      </c>
      <c r="F182" s="158" t="s">
        <v>353</v>
      </c>
      <c r="G182" s="159" t="s">
        <v>218</v>
      </c>
      <c r="H182" s="160">
        <v>8.99</v>
      </c>
      <c r="I182" s="161"/>
      <c r="J182" s="162">
        <f>ROUND(I182*H182,2)</f>
        <v>0</v>
      </c>
      <c r="K182" s="163"/>
      <c r="L182" s="33"/>
      <c r="M182" s="164" t="s">
        <v>1</v>
      </c>
      <c r="N182" s="165" t="s">
        <v>39</v>
      </c>
      <c r="O182" s="61"/>
      <c r="P182" s="166">
        <f>O182*H182</f>
        <v>0</v>
      </c>
      <c r="Q182" s="166">
        <v>0</v>
      </c>
      <c r="R182" s="166">
        <f>Q182*H182</f>
        <v>0</v>
      </c>
      <c r="S182" s="166">
        <v>0</v>
      </c>
      <c r="T182" s="167">
        <f>S182*H182</f>
        <v>0</v>
      </c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R182" s="168" t="s">
        <v>130</v>
      </c>
      <c r="AT182" s="168" t="s">
        <v>191</v>
      </c>
      <c r="AU182" s="168" t="s">
        <v>86</v>
      </c>
      <c r="AY182" s="17" t="s">
        <v>189</v>
      </c>
      <c r="BE182" s="169">
        <f>IF(N182="základná",J182,0)</f>
        <v>0</v>
      </c>
      <c r="BF182" s="169">
        <f>IF(N182="znížená",J182,0)</f>
        <v>0</v>
      </c>
      <c r="BG182" s="169">
        <f>IF(N182="zákl. prenesená",J182,0)</f>
        <v>0</v>
      </c>
      <c r="BH182" s="169">
        <f>IF(N182="zníž. prenesená",J182,0)</f>
        <v>0</v>
      </c>
      <c r="BI182" s="169">
        <f>IF(N182="nulová",J182,0)</f>
        <v>0</v>
      </c>
      <c r="BJ182" s="17" t="s">
        <v>86</v>
      </c>
      <c r="BK182" s="169">
        <f>ROUND(I182*H182,2)</f>
        <v>0</v>
      </c>
      <c r="BL182" s="17" t="s">
        <v>130</v>
      </c>
      <c r="BM182" s="168" t="s">
        <v>354</v>
      </c>
    </row>
    <row r="183" spans="1:65" s="2" customFormat="1" ht="49.15" customHeight="1">
      <c r="A183" s="32"/>
      <c r="B183" s="155"/>
      <c r="C183" s="156" t="s">
        <v>355</v>
      </c>
      <c r="D183" s="156" t="s">
        <v>191</v>
      </c>
      <c r="E183" s="157" t="s">
        <v>356</v>
      </c>
      <c r="F183" s="158" t="s">
        <v>357</v>
      </c>
      <c r="G183" s="159" t="s">
        <v>218</v>
      </c>
      <c r="H183" s="160">
        <v>8.99</v>
      </c>
      <c r="I183" s="161"/>
      <c r="J183" s="162">
        <f>ROUND(I183*H183,2)</f>
        <v>0</v>
      </c>
      <c r="K183" s="163"/>
      <c r="L183" s="33"/>
      <c r="M183" s="164" t="s">
        <v>1</v>
      </c>
      <c r="N183" s="165" t="s">
        <v>39</v>
      </c>
      <c r="O183" s="61"/>
      <c r="P183" s="166">
        <f>O183*H183</f>
        <v>0</v>
      </c>
      <c r="Q183" s="166">
        <v>0</v>
      </c>
      <c r="R183" s="166">
        <f>Q183*H183</f>
        <v>0</v>
      </c>
      <c r="S183" s="166">
        <v>0</v>
      </c>
      <c r="T183" s="167">
        <f>S183*H183</f>
        <v>0</v>
      </c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R183" s="168" t="s">
        <v>130</v>
      </c>
      <c r="AT183" s="168" t="s">
        <v>191</v>
      </c>
      <c r="AU183" s="168" t="s">
        <v>86</v>
      </c>
      <c r="AY183" s="17" t="s">
        <v>189</v>
      </c>
      <c r="BE183" s="169">
        <f>IF(N183="základná",J183,0)</f>
        <v>0</v>
      </c>
      <c r="BF183" s="169">
        <f>IF(N183="znížená",J183,0)</f>
        <v>0</v>
      </c>
      <c r="BG183" s="169">
        <f>IF(N183="zákl. prenesená",J183,0)</f>
        <v>0</v>
      </c>
      <c r="BH183" s="169">
        <f>IF(N183="zníž. prenesená",J183,0)</f>
        <v>0</v>
      </c>
      <c r="BI183" s="169">
        <f>IF(N183="nulová",J183,0)</f>
        <v>0</v>
      </c>
      <c r="BJ183" s="17" t="s">
        <v>86</v>
      </c>
      <c r="BK183" s="169">
        <f>ROUND(I183*H183,2)</f>
        <v>0</v>
      </c>
      <c r="BL183" s="17" t="s">
        <v>130</v>
      </c>
      <c r="BM183" s="168" t="s">
        <v>358</v>
      </c>
    </row>
    <row r="184" spans="1:65" s="2" customFormat="1" ht="37.9" customHeight="1">
      <c r="A184" s="32"/>
      <c r="B184" s="155"/>
      <c r="C184" s="156" t="s">
        <v>275</v>
      </c>
      <c r="D184" s="156" t="s">
        <v>191</v>
      </c>
      <c r="E184" s="157" t="s">
        <v>359</v>
      </c>
      <c r="F184" s="158" t="s">
        <v>360</v>
      </c>
      <c r="G184" s="159" t="s">
        <v>218</v>
      </c>
      <c r="H184" s="160">
        <v>8.99</v>
      </c>
      <c r="I184" s="161"/>
      <c r="J184" s="162">
        <f>ROUND(I184*H184,2)</f>
        <v>0</v>
      </c>
      <c r="K184" s="163"/>
      <c r="L184" s="33"/>
      <c r="M184" s="164" t="s">
        <v>1</v>
      </c>
      <c r="N184" s="165" t="s">
        <v>39</v>
      </c>
      <c r="O184" s="61"/>
      <c r="P184" s="166">
        <f>O184*H184</f>
        <v>0</v>
      </c>
      <c r="Q184" s="166">
        <v>0</v>
      </c>
      <c r="R184" s="166">
        <f>Q184*H184</f>
        <v>0</v>
      </c>
      <c r="S184" s="166">
        <v>0</v>
      </c>
      <c r="T184" s="167">
        <f>S184*H184</f>
        <v>0</v>
      </c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R184" s="168" t="s">
        <v>130</v>
      </c>
      <c r="AT184" s="168" t="s">
        <v>191</v>
      </c>
      <c r="AU184" s="168" t="s">
        <v>86</v>
      </c>
      <c r="AY184" s="17" t="s">
        <v>189</v>
      </c>
      <c r="BE184" s="169">
        <f>IF(N184="základná",J184,0)</f>
        <v>0</v>
      </c>
      <c r="BF184" s="169">
        <f>IF(N184="znížená",J184,0)</f>
        <v>0</v>
      </c>
      <c r="BG184" s="169">
        <f>IF(N184="zákl. prenesená",J184,0)</f>
        <v>0</v>
      </c>
      <c r="BH184" s="169">
        <f>IF(N184="zníž. prenesená",J184,0)</f>
        <v>0</v>
      </c>
      <c r="BI184" s="169">
        <f>IF(N184="nulová",J184,0)</f>
        <v>0</v>
      </c>
      <c r="BJ184" s="17" t="s">
        <v>86</v>
      </c>
      <c r="BK184" s="169">
        <f>ROUND(I184*H184,2)</f>
        <v>0</v>
      </c>
      <c r="BL184" s="17" t="s">
        <v>130</v>
      </c>
      <c r="BM184" s="168" t="s">
        <v>361</v>
      </c>
    </row>
    <row r="185" spans="1:65" s="12" customFormat="1" ht="25.9" customHeight="1">
      <c r="B185" s="142"/>
      <c r="D185" s="143" t="s">
        <v>72</v>
      </c>
      <c r="E185" s="144" t="s">
        <v>362</v>
      </c>
      <c r="F185" s="144" t="s">
        <v>363</v>
      </c>
      <c r="I185" s="145"/>
      <c r="J185" s="146">
        <f>BK185</f>
        <v>0</v>
      </c>
      <c r="L185" s="142"/>
      <c r="M185" s="147"/>
      <c r="N185" s="148"/>
      <c r="O185" s="148"/>
      <c r="P185" s="149">
        <f>P186+P190</f>
        <v>0</v>
      </c>
      <c r="Q185" s="148"/>
      <c r="R185" s="149">
        <f>R186+R190</f>
        <v>1.6699818000000002E-2</v>
      </c>
      <c r="S185" s="148"/>
      <c r="T185" s="150">
        <f>T186+T190</f>
        <v>2.826E-2</v>
      </c>
      <c r="AR185" s="143" t="s">
        <v>86</v>
      </c>
      <c r="AT185" s="151" t="s">
        <v>72</v>
      </c>
      <c r="AU185" s="151" t="s">
        <v>73</v>
      </c>
      <c r="AY185" s="143" t="s">
        <v>189</v>
      </c>
      <c r="BK185" s="152">
        <f>BK186+BK190</f>
        <v>0</v>
      </c>
    </row>
    <row r="186" spans="1:65" s="12" customFormat="1" ht="22.9" customHeight="1">
      <c r="B186" s="142"/>
      <c r="D186" s="143" t="s">
        <v>72</v>
      </c>
      <c r="E186" s="153" t="s">
        <v>364</v>
      </c>
      <c r="F186" s="153" t="s">
        <v>365</v>
      </c>
      <c r="I186" s="145"/>
      <c r="J186" s="154">
        <f>BK186</f>
        <v>0</v>
      </c>
      <c r="L186" s="142"/>
      <c r="M186" s="147"/>
      <c r="N186" s="148"/>
      <c r="O186" s="148"/>
      <c r="P186" s="149">
        <f>SUM(P187:P189)</f>
        <v>0</v>
      </c>
      <c r="Q186" s="148"/>
      <c r="R186" s="149">
        <f>SUM(R187:R189)</f>
        <v>0</v>
      </c>
      <c r="S186" s="148"/>
      <c r="T186" s="150">
        <f>SUM(T187:T189)</f>
        <v>0</v>
      </c>
      <c r="AR186" s="143" t="s">
        <v>86</v>
      </c>
      <c r="AT186" s="151" t="s">
        <v>72</v>
      </c>
      <c r="AU186" s="151" t="s">
        <v>80</v>
      </c>
      <c r="AY186" s="143" t="s">
        <v>189</v>
      </c>
      <c r="BK186" s="152">
        <f>SUM(BK187:BK189)</f>
        <v>0</v>
      </c>
    </row>
    <row r="187" spans="1:65" s="2" customFormat="1" ht="24.2" customHeight="1">
      <c r="A187" s="32"/>
      <c r="B187" s="155"/>
      <c r="C187" s="156" t="s">
        <v>366</v>
      </c>
      <c r="D187" s="156" t="s">
        <v>191</v>
      </c>
      <c r="E187" s="157" t="s">
        <v>367</v>
      </c>
      <c r="F187" s="158" t="s">
        <v>368</v>
      </c>
      <c r="G187" s="159" t="s">
        <v>369</v>
      </c>
      <c r="H187" s="160">
        <v>18.54</v>
      </c>
      <c r="I187" s="161"/>
      <c r="J187" s="162">
        <f>ROUND(I187*H187,2)</f>
        <v>0</v>
      </c>
      <c r="K187" s="163"/>
      <c r="L187" s="33"/>
      <c r="M187" s="164" t="s">
        <v>1</v>
      </c>
      <c r="N187" s="165" t="s">
        <v>39</v>
      </c>
      <c r="O187" s="61"/>
      <c r="P187" s="166">
        <f>O187*H187</f>
        <v>0</v>
      </c>
      <c r="Q187" s="166">
        <v>0</v>
      </c>
      <c r="R187" s="166">
        <f>Q187*H187</f>
        <v>0</v>
      </c>
      <c r="S187" s="166">
        <v>0</v>
      </c>
      <c r="T187" s="167">
        <f>S187*H187</f>
        <v>0</v>
      </c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R187" s="168" t="s">
        <v>214</v>
      </c>
      <c r="AT187" s="168" t="s">
        <v>191</v>
      </c>
      <c r="AU187" s="168" t="s">
        <v>86</v>
      </c>
      <c r="AY187" s="17" t="s">
        <v>189</v>
      </c>
      <c r="BE187" s="169">
        <f>IF(N187="základná",J187,0)</f>
        <v>0</v>
      </c>
      <c r="BF187" s="169">
        <f>IF(N187="znížená",J187,0)</f>
        <v>0</v>
      </c>
      <c r="BG187" s="169">
        <f>IF(N187="zákl. prenesená",J187,0)</f>
        <v>0</v>
      </c>
      <c r="BH187" s="169">
        <f>IF(N187="zníž. prenesená",J187,0)</f>
        <v>0</v>
      </c>
      <c r="BI187" s="169">
        <f>IF(N187="nulová",J187,0)</f>
        <v>0</v>
      </c>
      <c r="BJ187" s="17" t="s">
        <v>86</v>
      </c>
      <c r="BK187" s="169">
        <f>ROUND(I187*H187,2)</f>
        <v>0</v>
      </c>
      <c r="BL187" s="17" t="s">
        <v>214</v>
      </c>
      <c r="BM187" s="168" t="s">
        <v>370</v>
      </c>
    </row>
    <row r="188" spans="1:65" s="2" customFormat="1" ht="16.5" customHeight="1">
      <c r="A188" s="32"/>
      <c r="B188" s="155"/>
      <c r="C188" s="170" t="s">
        <v>279</v>
      </c>
      <c r="D188" s="170" t="s">
        <v>226</v>
      </c>
      <c r="E188" s="171" t="s">
        <v>371</v>
      </c>
      <c r="F188" s="172" t="s">
        <v>372</v>
      </c>
      <c r="G188" s="173" t="s">
        <v>373</v>
      </c>
      <c r="H188" s="174">
        <v>18.54</v>
      </c>
      <c r="I188" s="175"/>
      <c r="J188" s="176">
        <f>ROUND(I188*H188,2)</f>
        <v>0</v>
      </c>
      <c r="K188" s="177"/>
      <c r="L188" s="178"/>
      <c r="M188" s="179" t="s">
        <v>1</v>
      </c>
      <c r="N188" s="180" t="s">
        <v>39</v>
      </c>
      <c r="O188" s="61"/>
      <c r="P188" s="166">
        <f>O188*H188</f>
        <v>0</v>
      </c>
      <c r="Q188" s="166">
        <v>0</v>
      </c>
      <c r="R188" s="166">
        <f>Q188*H188</f>
        <v>0</v>
      </c>
      <c r="S188" s="166">
        <v>0</v>
      </c>
      <c r="T188" s="167">
        <f>S188*H188</f>
        <v>0</v>
      </c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R188" s="168" t="s">
        <v>247</v>
      </c>
      <c r="AT188" s="168" t="s">
        <v>226</v>
      </c>
      <c r="AU188" s="168" t="s">
        <v>86</v>
      </c>
      <c r="AY188" s="17" t="s">
        <v>189</v>
      </c>
      <c r="BE188" s="169">
        <f>IF(N188="základná",J188,0)</f>
        <v>0</v>
      </c>
      <c r="BF188" s="169">
        <f>IF(N188="znížená",J188,0)</f>
        <v>0</v>
      </c>
      <c r="BG188" s="169">
        <f>IF(N188="zákl. prenesená",J188,0)</f>
        <v>0</v>
      </c>
      <c r="BH188" s="169">
        <f>IF(N188="zníž. prenesená",J188,0)</f>
        <v>0</v>
      </c>
      <c r="BI188" s="169">
        <f>IF(N188="nulová",J188,0)</f>
        <v>0</v>
      </c>
      <c r="BJ188" s="17" t="s">
        <v>86</v>
      </c>
      <c r="BK188" s="169">
        <f>ROUND(I188*H188,2)</f>
        <v>0</v>
      </c>
      <c r="BL188" s="17" t="s">
        <v>214</v>
      </c>
      <c r="BM188" s="168" t="s">
        <v>374</v>
      </c>
    </row>
    <row r="189" spans="1:65" s="2" customFormat="1" ht="24.2" customHeight="1">
      <c r="A189" s="32"/>
      <c r="B189" s="155"/>
      <c r="C189" s="156" t="s">
        <v>375</v>
      </c>
      <c r="D189" s="156" t="s">
        <v>191</v>
      </c>
      <c r="E189" s="157" t="s">
        <v>376</v>
      </c>
      <c r="F189" s="158" t="s">
        <v>377</v>
      </c>
      <c r="G189" s="159" t="s">
        <v>218</v>
      </c>
      <c r="H189" s="160">
        <v>0.02</v>
      </c>
      <c r="I189" s="161"/>
      <c r="J189" s="162">
        <f>ROUND(I189*H189,2)</f>
        <v>0</v>
      </c>
      <c r="K189" s="163"/>
      <c r="L189" s="33"/>
      <c r="M189" s="164" t="s">
        <v>1</v>
      </c>
      <c r="N189" s="165" t="s">
        <v>39</v>
      </c>
      <c r="O189" s="61"/>
      <c r="P189" s="166">
        <f>O189*H189</f>
        <v>0</v>
      </c>
      <c r="Q189" s="166">
        <v>0</v>
      </c>
      <c r="R189" s="166">
        <f>Q189*H189</f>
        <v>0</v>
      </c>
      <c r="S189" s="166">
        <v>0</v>
      </c>
      <c r="T189" s="167">
        <f>S189*H189</f>
        <v>0</v>
      </c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R189" s="168" t="s">
        <v>214</v>
      </c>
      <c r="AT189" s="168" t="s">
        <v>191</v>
      </c>
      <c r="AU189" s="168" t="s">
        <v>86</v>
      </c>
      <c r="AY189" s="17" t="s">
        <v>189</v>
      </c>
      <c r="BE189" s="169">
        <f>IF(N189="základná",J189,0)</f>
        <v>0</v>
      </c>
      <c r="BF189" s="169">
        <f>IF(N189="znížená",J189,0)</f>
        <v>0</v>
      </c>
      <c r="BG189" s="169">
        <f>IF(N189="zákl. prenesená",J189,0)</f>
        <v>0</v>
      </c>
      <c r="BH189" s="169">
        <f>IF(N189="zníž. prenesená",J189,0)</f>
        <v>0</v>
      </c>
      <c r="BI189" s="169">
        <f>IF(N189="nulová",J189,0)</f>
        <v>0</v>
      </c>
      <c r="BJ189" s="17" t="s">
        <v>86</v>
      </c>
      <c r="BK189" s="169">
        <f>ROUND(I189*H189,2)</f>
        <v>0</v>
      </c>
      <c r="BL189" s="17" t="s">
        <v>214</v>
      </c>
      <c r="BM189" s="168" t="s">
        <v>378</v>
      </c>
    </row>
    <row r="190" spans="1:65" s="12" customFormat="1" ht="22.9" customHeight="1">
      <c r="B190" s="142"/>
      <c r="D190" s="143" t="s">
        <v>72</v>
      </c>
      <c r="E190" s="153" t="s">
        <v>379</v>
      </c>
      <c r="F190" s="153" t="s">
        <v>380</v>
      </c>
      <c r="I190" s="145"/>
      <c r="J190" s="154">
        <f>BK190</f>
        <v>0</v>
      </c>
      <c r="L190" s="142"/>
      <c r="M190" s="147"/>
      <c r="N190" s="148"/>
      <c r="O190" s="148"/>
      <c r="P190" s="149">
        <f>SUM(P191:P205)</f>
        <v>0</v>
      </c>
      <c r="Q190" s="148"/>
      <c r="R190" s="149">
        <f>SUM(R191:R205)</f>
        <v>1.6699818000000002E-2</v>
      </c>
      <c r="S190" s="148"/>
      <c r="T190" s="150">
        <f>SUM(T191:T205)</f>
        <v>2.826E-2</v>
      </c>
      <c r="AR190" s="143" t="s">
        <v>86</v>
      </c>
      <c r="AT190" s="151" t="s">
        <v>72</v>
      </c>
      <c r="AU190" s="151" t="s">
        <v>80</v>
      </c>
      <c r="AY190" s="143" t="s">
        <v>189</v>
      </c>
      <c r="BK190" s="152">
        <f>SUM(BK191:BK205)</f>
        <v>0</v>
      </c>
    </row>
    <row r="191" spans="1:65" s="2" customFormat="1" ht="33" customHeight="1">
      <c r="A191" s="32"/>
      <c r="B191" s="155"/>
      <c r="C191" s="156" t="s">
        <v>282</v>
      </c>
      <c r="D191" s="156" t="s">
        <v>191</v>
      </c>
      <c r="E191" s="157" t="s">
        <v>381</v>
      </c>
      <c r="F191" s="158" t="s">
        <v>382</v>
      </c>
      <c r="G191" s="159" t="s">
        <v>243</v>
      </c>
      <c r="H191" s="160">
        <v>1</v>
      </c>
      <c r="I191" s="161"/>
      <c r="J191" s="162">
        <f t="shared" ref="J191:J205" si="20">ROUND(I191*H191,2)</f>
        <v>0</v>
      </c>
      <c r="K191" s="163"/>
      <c r="L191" s="33"/>
      <c r="M191" s="164" t="s">
        <v>1</v>
      </c>
      <c r="N191" s="165" t="s">
        <v>39</v>
      </c>
      <c r="O191" s="61"/>
      <c r="P191" s="166">
        <f t="shared" ref="P191:P205" si="21">O191*H191</f>
        <v>0</v>
      </c>
      <c r="Q191" s="166">
        <v>6.5930579999999997E-3</v>
      </c>
      <c r="R191" s="166">
        <f t="shared" ref="R191:R205" si="22">Q191*H191</f>
        <v>6.5930579999999997E-3</v>
      </c>
      <c r="S191" s="166">
        <v>0</v>
      </c>
      <c r="T191" s="167">
        <f t="shared" ref="T191:T205" si="23">S191*H191</f>
        <v>0</v>
      </c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R191" s="168" t="s">
        <v>214</v>
      </c>
      <c r="AT191" s="168" t="s">
        <v>191</v>
      </c>
      <c r="AU191" s="168" t="s">
        <v>86</v>
      </c>
      <c r="AY191" s="17" t="s">
        <v>189</v>
      </c>
      <c r="BE191" s="169">
        <f t="shared" ref="BE191:BE205" si="24">IF(N191="základná",J191,0)</f>
        <v>0</v>
      </c>
      <c r="BF191" s="169">
        <f t="shared" ref="BF191:BF205" si="25">IF(N191="znížená",J191,0)</f>
        <v>0</v>
      </c>
      <c r="BG191" s="169">
        <f t="shared" ref="BG191:BG205" si="26">IF(N191="zákl. prenesená",J191,0)</f>
        <v>0</v>
      </c>
      <c r="BH191" s="169">
        <f t="shared" ref="BH191:BH205" si="27">IF(N191="zníž. prenesená",J191,0)</f>
        <v>0</v>
      </c>
      <c r="BI191" s="169">
        <f t="shared" ref="BI191:BI205" si="28">IF(N191="nulová",J191,0)</f>
        <v>0</v>
      </c>
      <c r="BJ191" s="17" t="s">
        <v>86</v>
      </c>
      <c r="BK191" s="169">
        <f t="shared" ref="BK191:BK205" si="29">ROUND(I191*H191,2)</f>
        <v>0</v>
      </c>
      <c r="BL191" s="17" t="s">
        <v>214</v>
      </c>
      <c r="BM191" s="168" t="s">
        <v>383</v>
      </c>
    </row>
    <row r="192" spans="1:65" s="2" customFormat="1" ht="16.5" customHeight="1">
      <c r="A192" s="32"/>
      <c r="B192" s="155"/>
      <c r="C192" s="156" t="s">
        <v>384</v>
      </c>
      <c r="D192" s="156" t="s">
        <v>191</v>
      </c>
      <c r="E192" s="157" t="s">
        <v>385</v>
      </c>
      <c r="F192" s="158" t="s">
        <v>386</v>
      </c>
      <c r="G192" s="159" t="s">
        <v>238</v>
      </c>
      <c r="H192" s="160">
        <v>2</v>
      </c>
      <c r="I192" s="161"/>
      <c r="J192" s="162">
        <f t="shared" si="20"/>
        <v>0</v>
      </c>
      <c r="K192" s="163"/>
      <c r="L192" s="33"/>
      <c r="M192" s="164" t="s">
        <v>1</v>
      </c>
      <c r="N192" s="165" t="s">
        <v>39</v>
      </c>
      <c r="O192" s="61"/>
      <c r="P192" s="166">
        <f t="shared" si="21"/>
        <v>0</v>
      </c>
      <c r="Q192" s="166">
        <v>7.5319999999999998E-4</v>
      </c>
      <c r="R192" s="166">
        <f t="shared" si="22"/>
        <v>1.5064E-3</v>
      </c>
      <c r="S192" s="166">
        <v>0</v>
      </c>
      <c r="T192" s="167">
        <f t="shared" si="23"/>
        <v>0</v>
      </c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R192" s="168" t="s">
        <v>214</v>
      </c>
      <c r="AT192" s="168" t="s">
        <v>191</v>
      </c>
      <c r="AU192" s="168" t="s">
        <v>86</v>
      </c>
      <c r="AY192" s="17" t="s">
        <v>189</v>
      </c>
      <c r="BE192" s="169">
        <f t="shared" si="24"/>
        <v>0</v>
      </c>
      <c r="BF192" s="169">
        <f t="shared" si="25"/>
        <v>0</v>
      </c>
      <c r="BG192" s="169">
        <f t="shared" si="26"/>
        <v>0</v>
      </c>
      <c r="BH192" s="169">
        <f t="shared" si="27"/>
        <v>0</v>
      </c>
      <c r="BI192" s="169">
        <f t="shared" si="28"/>
        <v>0</v>
      </c>
      <c r="BJ192" s="17" t="s">
        <v>86</v>
      </c>
      <c r="BK192" s="169">
        <f t="shared" si="29"/>
        <v>0</v>
      </c>
      <c r="BL192" s="17" t="s">
        <v>214</v>
      </c>
      <c r="BM192" s="168" t="s">
        <v>387</v>
      </c>
    </row>
    <row r="193" spans="1:65" s="2" customFormat="1" ht="24.2" customHeight="1">
      <c r="A193" s="32"/>
      <c r="B193" s="155"/>
      <c r="C193" s="170" t="s">
        <v>286</v>
      </c>
      <c r="D193" s="170" t="s">
        <v>226</v>
      </c>
      <c r="E193" s="171" t="s">
        <v>388</v>
      </c>
      <c r="F193" s="172" t="s">
        <v>389</v>
      </c>
      <c r="G193" s="173" t="s">
        <v>238</v>
      </c>
      <c r="H193" s="174">
        <v>2</v>
      </c>
      <c r="I193" s="175"/>
      <c r="J193" s="176">
        <f t="shared" si="20"/>
        <v>0</v>
      </c>
      <c r="K193" s="177"/>
      <c r="L193" s="178"/>
      <c r="M193" s="179" t="s">
        <v>1</v>
      </c>
      <c r="N193" s="180" t="s">
        <v>39</v>
      </c>
      <c r="O193" s="61"/>
      <c r="P193" s="166">
        <f t="shared" si="21"/>
        <v>0</v>
      </c>
      <c r="Q193" s="166">
        <v>0</v>
      </c>
      <c r="R193" s="166">
        <f t="shared" si="22"/>
        <v>0</v>
      </c>
      <c r="S193" s="166">
        <v>0</v>
      </c>
      <c r="T193" s="167">
        <f t="shared" si="23"/>
        <v>0</v>
      </c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R193" s="168" t="s">
        <v>247</v>
      </c>
      <c r="AT193" s="168" t="s">
        <v>226</v>
      </c>
      <c r="AU193" s="168" t="s">
        <v>86</v>
      </c>
      <c r="AY193" s="17" t="s">
        <v>189</v>
      </c>
      <c r="BE193" s="169">
        <f t="shared" si="24"/>
        <v>0</v>
      </c>
      <c r="BF193" s="169">
        <f t="shared" si="25"/>
        <v>0</v>
      </c>
      <c r="BG193" s="169">
        <f t="shared" si="26"/>
        <v>0</v>
      </c>
      <c r="BH193" s="169">
        <f t="shared" si="27"/>
        <v>0</v>
      </c>
      <c r="BI193" s="169">
        <f t="shared" si="28"/>
        <v>0</v>
      </c>
      <c r="BJ193" s="17" t="s">
        <v>86</v>
      </c>
      <c r="BK193" s="169">
        <f t="shared" si="29"/>
        <v>0</v>
      </c>
      <c r="BL193" s="17" t="s">
        <v>214</v>
      </c>
      <c r="BM193" s="168" t="s">
        <v>390</v>
      </c>
    </row>
    <row r="194" spans="1:65" s="2" customFormat="1" ht="16.5" customHeight="1">
      <c r="A194" s="32"/>
      <c r="B194" s="155"/>
      <c r="C194" s="156" t="s">
        <v>391</v>
      </c>
      <c r="D194" s="156" t="s">
        <v>191</v>
      </c>
      <c r="E194" s="157" t="s">
        <v>392</v>
      </c>
      <c r="F194" s="158" t="s">
        <v>393</v>
      </c>
      <c r="G194" s="159" t="s">
        <v>238</v>
      </c>
      <c r="H194" s="160">
        <v>2</v>
      </c>
      <c r="I194" s="161"/>
      <c r="J194" s="162">
        <f t="shared" si="20"/>
        <v>0</v>
      </c>
      <c r="K194" s="163"/>
      <c r="L194" s="33"/>
      <c r="M194" s="164" t="s">
        <v>1</v>
      </c>
      <c r="N194" s="165" t="s">
        <v>39</v>
      </c>
      <c r="O194" s="61"/>
      <c r="P194" s="166">
        <f t="shared" si="21"/>
        <v>0</v>
      </c>
      <c r="Q194" s="166">
        <v>1.5064E-3</v>
      </c>
      <c r="R194" s="166">
        <f t="shared" si="22"/>
        <v>3.0127999999999999E-3</v>
      </c>
      <c r="S194" s="166">
        <v>0</v>
      </c>
      <c r="T194" s="167">
        <f t="shared" si="23"/>
        <v>0</v>
      </c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R194" s="168" t="s">
        <v>214</v>
      </c>
      <c r="AT194" s="168" t="s">
        <v>191</v>
      </c>
      <c r="AU194" s="168" t="s">
        <v>86</v>
      </c>
      <c r="AY194" s="17" t="s">
        <v>189</v>
      </c>
      <c r="BE194" s="169">
        <f t="shared" si="24"/>
        <v>0</v>
      </c>
      <c r="BF194" s="169">
        <f t="shared" si="25"/>
        <v>0</v>
      </c>
      <c r="BG194" s="169">
        <f t="shared" si="26"/>
        <v>0</v>
      </c>
      <c r="BH194" s="169">
        <f t="shared" si="27"/>
        <v>0</v>
      </c>
      <c r="BI194" s="169">
        <f t="shared" si="28"/>
        <v>0</v>
      </c>
      <c r="BJ194" s="17" t="s">
        <v>86</v>
      </c>
      <c r="BK194" s="169">
        <f t="shared" si="29"/>
        <v>0</v>
      </c>
      <c r="BL194" s="17" t="s">
        <v>214</v>
      </c>
      <c r="BM194" s="168" t="s">
        <v>394</v>
      </c>
    </row>
    <row r="195" spans="1:65" s="2" customFormat="1" ht="24.2" customHeight="1">
      <c r="A195" s="32"/>
      <c r="B195" s="155"/>
      <c r="C195" s="170" t="s">
        <v>289</v>
      </c>
      <c r="D195" s="170" t="s">
        <v>226</v>
      </c>
      <c r="E195" s="171" t="s">
        <v>395</v>
      </c>
      <c r="F195" s="172" t="s">
        <v>396</v>
      </c>
      <c r="G195" s="173" t="s">
        <v>238</v>
      </c>
      <c r="H195" s="174">
        <v>2</v>
      </c>
      <c r="I195" s="175"/>
      <c r="J195" s="176">
        <f t="shared" si="20"/>
        <v>0</v>
      </c>
      <c r="K195" s="177"/>
      <c r="L195" s="178"/>
      <c r="M195" s="179" t="s">
        <v>1</v>
      </c>
      <c r="N195" s="180" t="s">
        <v>39</v>
      </c>
      <c r="O195" s="61"/>
      <c r="P195" s="166">
        <f t="shared" si="21"/>
        <v>0</v>
      </c>
      <c r="Q195" s="166">
        <v>1.2999999999999999E-3</v>
      </c>
      <c r="R195" s="166">
        <f t="shared" si="22"/>
        <v>2.5999999999999999E-3</v>
      </c>
      <c r="S195" s="166">
        <v>0</v>
      </c>
      <c r="T195" s="167">
        <f t="shared" si="23"/>
        <v>0</v>
      </c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R195" s="168" t="s">
        <v>247</v>
      </c>
      <c r="AT195" s="168" t="s">
        <v>226</v>
      </c>
      <c r="AU195" s="168" t="s">
        <v>86</v>
      </c>
      <c r="AY195" s="17" t="s">
        <v>189</v>
      </c>
      <c r="BE195" s="169">
        <f t="shared" si="24"/>
        <v>0</v>
      </c>
      <c r="BF195" s="169">
        <f t="shared" si="25"/>
        <v>0</v>
      </c>
      <c r="BG195" s="169">
        <f t="shared" si="26"/>
        <v>0</v>
      </c>
      <c r="BH195" s="169">
        <f t="shared" si="27"/>
        <v>0</v>
      </c>
      <c r="BI195" s="169">
        <f t="shared" si="28"/>
        <v>0</v>
      </c>
      <c r="BJ195" s="17" t="s">
        <v>86</v>
      </c>
      <c r="BK195" s="169">
        <f t="shared" si="29"/>
        <v>0</v>
      </c>
      <c r="BL195" s="17" t="s">
        <v>214</v>
      </c>
      <c r="BM195" s="168" t="s">
        <v>397</v>
      </c>
    </row>
    <row r="196" spans="1:65" s="2" customFormat="1" ht="21.75" customHeight="1">
      <c r="A196" s="32"/>
      <c r="B196" s="155"/>
      <c r="C196" s="156" t="s">
        <v>398</v>
      </c>
      <c r="D196" s="156" t="s">
        <v>191</v>
      </c>
      <c r="E196" s="157" t="s">
        <v>399</v>
      </c>
      <c r="F196" s="158" t="s">
        <v>400</v>
      </c>
      <c r="G196" s="159" t="s">
        <v>238</v>
      </c>
      <c r="H196" s="160">
        <v>1</v>
      </c>
      <c r="I196" s="161"/>
      <c r="J196" s="162">
        <f t="shared" si="20"/>
        <v>0</v>
      </c>
      <c r="K196" s="163"/>
      <c r="L196" s="33"/>
      <c r="M196" s="164" t="s">
        <v>1</v>
      </c>
      <c r="N196" s="165" t="s">
        <v>39</v>
      </c>
      <c r="O196" s="61"/>
      <c r="P196" s="166">
        <f t="shared" si="21"/>
        <v>0</v>
      </c>
      <c r="Q196" s="166">
        <v>2.184E-4</v>
      </c>
      <c r="R196" s="166">
        <f t="shared" si="22"/>
        <v>2.184E-4</v>
      </c>
      <c r="S196" s="166">
        <v>0</v>
      </c>
      <c r="T196" s="167">
        <f t="shared" si="23"/>
        <v>0</v>
      </c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R196" s="168" t="s">
        <v>214</v>
      </c>
      <c r="AT196" s="168" t="s">
        <v>191</v>
      </c>
      <c r="AU196" s="168" t="s">
        <v>86</v>
      </c>
      <c r="AY196" s="17" t="s">
        <v>189</v>
      </c>
      <c r="BE196" s="169">
        <f t="shared" si="24"/>
        <v>0</v>
      </c>
      <c r="BF196" s="169">
        <f t="shared" si="25"/>
        <v>0</v>
      </c>
      <c r="BG196" s="169">
        <f t="shared" si="26"/>
        <v>0</v>
      </c>
      <c r="BH196" s="169">
        <f t="shared" si="27"/>
        <v>0</v>
      </c>
      <c r="BI196" s="169">
        <f t="shared" si="28"/>
        <v>0</v>
      </c>
      <c r="BJ196" s="17" t="s">
        <v>86</v>
      </c>
      <c r="BK196" s="169">
        <f t="shared" si="29"/>
        <v>0</v>
      </c>
      <c r="BL196" s="17" t="s">
        <v>214</v>
      </c>
      <c r="BM196" s="168" t="s">
        <v>401</v>
      </c>
    </row>
    <row r="197" spans="1:65" s="2" customFormat="1" ht="24.2" customHeight="1">
      <c r="A197" s="32"/>
      <c r="B197" s="155"/>
      <c r="C197" s="170" t="s">
        <v>293</v>
      </c>
      <c r="D197" s="170" t="s">
        <v>226</v>
      </c>
      <c r="E197" s="171" t="s">
        <v>402</v>
      </c>
      <c r="F197" s="172" t="s">
        <v>403</v>
      </c>
      <c r="G197" s="173" t="s">
        <v>238</v>
      </c>
      <c r="H197" s="174">
        <v>1</v>
      </c>
      <c r="I197" s="175"/>
      <c r="J197" s="176">
        <f t="shared" si="20"/>
        <v>0</v>
      </c>
      <c r="K197" s="177"/>
      <c r="L197" s="178"/>
      <c r="M197" s="179" t="s">
        <v>1</v>
      </c>
      <c r="N197" s="180" t="s">
        <v>39</v>
      </c>
      <c r="O197" s="61"/>
      <c r="P197" s="166">
        <f t="shared" si="21"/>
        <v>0</v>
      </c>
      <c r="Q197" s="166">
        <v>1.24E-3</v>
      </c>
      <c r="R197" s="166">
        <f t="shared" si="22"/>
        <v>1.24E-3</v>
      </c>
      <c r="S197" s="166">
        <v>0</v>
      </c>
      <c r="T197" s="167">
        <f t="shared" si="23"/>
        <v>0</v>
      </c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R197" s="168" t="s">
        <v>247</v>
      </c>
      <c r="AT197" s="168" t="s">
        <v>226</v>
      </c>
      <c r="AU197" s="168" t="s">
        <v>86</v>
      </c>
      <c r="AY197" s="17" t="s">
        <v>189</v>
      </c>
      <c r="BE197" s="169">
        <f t="shared" si="24"/>
        <v>0</v>
      </c>
      <c r="BF197" s="169">
        <f t="shared" si="25"/>
        <v>0</v>
      </c>
      <c r="BG197" s="169">
        <f t="shared" si="26"/>
        <v>0</v>
      </c>
      <c r="BH197" s="169">
        <f t="shared" si="27"/>
        <v>0</v>
      </c>
      <c r="BI197" s="169">
        <f t="shared" si="28"/>
        <v>0</v>
      </c>
      <c r="BJ197" s="17" t="s">
        <v>86</v>
      </c>
      <c r="BK197" s="169">
        <f t="shared" si="29"/>
        <v>0</v>
      </c>
      <c r="BL197" s="17" t="s">
        <v>214</v>
      </c>
      <c r="BM197" s="168" t="s">
        <v>404</v>
      </c>
    </row>
    <row r="198" spans="1:65" s="2" customFormat="1" ht="16.5" customHeight="1">
      <c r="A198" s="32"/>
      <c r="B198" s="155"/>
      <c r="C198" s="156" t="s">
        <v>405</v>
      </c>
      <c r="D198" s="156" t="s">
        <v>191</v>
      </c>
      <c r="E198" s="157" t="s">
        <v>406</v>
      </c>
      <c r="F198" s="158" t="s">
        <v>407</v>
      </c>
      <c r="G198" s="159" t="s">
        <v>238</v>
      </c>
      <c r="H198" s="160">
        <v>1</v>
      </c>
      <c r="I198" s="161"/>
      <c r="J198" s="162">
        <f t="shared" si="20"/>
        <v>0</v>
      </c>
      <c r="K198" s="163"/>
      <c r="L198" s="33"/>
      <c r="M198" s="164" t="s">
        <v>1</v>
      </c>
      <c r="N198" s="165" t="s">
        <v>39</v>
      </c>
      <c r="O198" s="61"/>
      <c r="P198" s="166">
        <f t="shared" si="21"/>
        <v>0</v>
      </c>
      <c r="Q198" s="166">
        <v>1.5064E-3</v>
      </c>
      <c r="R198" s="166">
        <f t="shared" si="22"/>
        <v>1.5064E-3</v>
      </c>
      <c r="S198" s="166">
        <v>0</v>
      </c>
      <c r="T198" s="167">
        <f t="shared" si="23"/>
        <v>0</v>
      </c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R198" s="168" t="s">
        <v>214</v>
      </c>
      <c r="AT198" s="168" t="s">
        <v>191</v>
      </c>
      <c r="AU198" s="168" t="s">
        <v>86</v>
      </c>
      <c r="AY198" s="17" t="s">
        <v>189</v>
      </c>
      <c r="BE198" s="169">
        <f t="shared" si="24"/>
        <v>0</v>
      </c>
      <c r="BF198" s="169">
        <f t="shared" si="25"/>
        <v>0</v>
      </c>
      <c r="BG198" s="169">
        <f t="shared" si="26"/>
        <v>0</v>
      </c>
      <c r="BH198" s="169">
        <f t="shared" si="27"/>
        <v>0</v>
      </c>
      <c r="BI198" s="169">
        <f t="shared" si="28"/>
        <v>0</v>
      </c>
      <c r="BJ198" s="17" t="s">
        <v>86</v>
      </c>
      <c r="BK198" s="169">
        <f t="shared" si="29"/>
        <v>0</v>
      </c>
      <c r="BL198" s="17" t="s">
        <v>214</v>
      </c>
      <c r="BM198" s="168" t="s">
        <v>408</v>
      </c>
    </row>
    <row r="199" spans="1:65" s="2" customFormat="1" ht="16.5" customHeight="1">
      <c r="A199" s="32"/>
      <c r="B199" s="155"/>
      <c r="C199" s="170" t="s">
        <v>296</v>
      </c>
      <c r="D199" s="170" t="s">
        <v>226</v>
      </c>
      <c r="E199" s="171" t="s">
        <v>409</v>
      </c>
      <c r="F199" s="172" t="s">
        <v>410</v>
      </c>
      <c r="G199" s="173" t="s">
        <v>238</v>
      </c>
      <c r="H199" s="174">
        <v>1</v>
      </c>
      <c r="I199" s="175"/>
      <c r="J199" s="176">
        <f t="shared" si="20"/>
        <v>0</v>
      </c>
      <c r="K199" s="177"/>
      <c r="L199" s="178"/>
      <c r="M199" s="179" t="s">
        <v>1</v>
      </c>
      <c r="N199" s="180" t="s">
        <v>39</v>
      </c>
      <c r="O199" s="61"/>
      <c r="P199" s="166">
        <f t="shared" si="21"/>
        <v>0</v>
      </c>
      <c r="Q199" s="166">
        <v>0</v>
      </c>
      <c r="R199" s="166">
        <f t="shared" si="22"/>
        <v>0</v>
      </c>
      <c r="S199" s="166">
        <v>0</v>
      </c>
      <c r="T199" s="167">
        <f t="shared" si="23"/>
        <v>0</v>
      </c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R199" s="168" t="s">
        <v>247</v>
      </c>
      <c r="AT199" s="168" t="s">
        <v>226</v>
      </c>
      <c r="AU199" s="168" t="s">
        <v>86</v>
      </c>
      <c r="AY199" s="17" t="s">
        <v>189</v>
      </c>
      <c r="BE199" s="169">
        <f t="shared" si="24"/>
        <v>0</v>
      </c>
      <c r="BF199" s="169">
        <f t="shared" si="25"/>
        <v>0</v>
      </c>
      <c r="BG199" s="169">
        <f t="shared" si="26"/>
        <v>0</v>
      </c>
      <c r="BH199" s="169">
        <f t="shared" si="27"/>
        <v>0</v>
      </c>
      <c r="BI199" s="169">
        <f t="shared" si="28"/>
        <v>0</v>
      </c>
      <c r="BJ199" s="17" t="s">
        <v>86</v>
      </c>
      <c r="BK199" s="169">
        <f t="shared" si="29"/>
        <v>0</v>
      </c>
      <c r="BL199" s="17" t="s">
        <v>214</v>
      </c>
      <c r="BM199" s="168" t="s">
        <v>411</v>
      </c>
    </row>
    <row r="200" spans="1:65" s="2" customFormat="1" ht="24.2" customHeight="1">
      <c r="A200" s="32"/>
      <c r="B200" s="155"/>
      <c r="C200" s="156" t="s">
        <v>412</v>
      </c>
      <c r="D200" s="156" t="s">
        <v>191</v>
      </c>
      <c r="E200" s="157" t="s">
        <v>413</v>
      </c>
      <c r="F200" s="158" t="s">
        <v>414</v>
      </c>
      <c r="G200" s="159" t="s">
        <v>238</v>
      </c>
      <c r="H200" s="160">
        <v>1</v>
      </c>
      <c r="I200" s="161"/>
      <c r="J200" s="162">
        <f t="shared" si="20"/>
        <v>0</v>
      </c>
      <c r="K200" s="163"/>
      <c r="L200" s="33"/>
      <c r="M200" s="164" t="s">
        <v>1</v>
      </c>
      <c r="N200" s="165" t="s">
        <v>39</v>
      </c>
      <c r="O200" s="61"/>
      <c r="P200" s="166">
        <f t="shared" si="21"/>
        <v>0</v>
      </c>
      <c r="Q200" s="166">
        <v>0</v>
      </c>
      <c r="R200" s="166">
        <f t="shared" si="22"/>
        <v>0</v>
      </c>
      <c r="S200" s="166">
        <v>2.826E-2</v>
      </c>
      <c r="T200" s="167">
        <f t="shared" si="23"/>
        <v>2.826E-2</v>
      </c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R200" s="168" t="s">
        <v>214</v>
      </c>
      <c r="AT200" s="168" t="s">
        <v>191</v>
      </c>
      <c r="AU200" s="168" t="s">
        <v>86</v>
      </c>
      <c r="AY200" s="17" t="s">
        <v>189</v>
      </c>
      <c r="BE200" s="169">
        <f t="shared" si="24"/>
        <v>0</v>
      </c>
      <c r="BF200" s="169">
        <f t="shared" si="25"/>
        <v>0</v>
      </c>
      <c r="BG200" s="169">
        <f t="shared" si="26"/>
        <v>0</v>
      </c>
      <c r="BH200" s="169">
        <f t="shared" si="27"/>
        <v>0</v>
      </c>
      <c r="BI200" s="169">
        <f t="shared" si="28"/>
        <v>0</v>
      </c>
      <c r="BJ200" s="17" t="s">
        <v>86</v>
      </c>
      <c r="BK200" s="169">
        <f t="shared" si="29"/>
        <v>0</v>
      </c>
      <c r="BL200" s="17" t="s">
        <v>214</v>
      </c>
      <c r="BM200" s="168" t="s">
        <v>415</v>
      </c>
    </row>
    <row r="201" spans="1:65" s="2" customFormat="1" ht="21.75" customHeight="1">
      <c r="A201" s="32"/>
      <c r="B201" s="155"/>
      <c r="C201" s="156" t="s">
        <v>300</v>
      </c>
      <c r="D201" s="156" t="s">
        <v>191</v>
      </c>
      <c r="E201" s="157" t="s">
        <v>416</v>
      </c>
      <c r="F201" s="158" t="s">
        <v>417</v>
      </c>
      <c r="G201" s="159" t="s">
        <v>238</v>
      </c>
      <c r="H201" s="160">
        <v>1</v>
      </c>
      <c r="I201" s="161"/>
      <c r="J201" s="162">
        <f t="shared" si="20"/>
        <v>0</v>
      </c>
      <c r="K201" s="163"/>
      <c r="L201" s="33"/>
      <c r="M201" s="164" t="s">
        <v>1</v>
      </c>
      <c r="N201" s="165" t="s">
        <v>39</v>
      </c>
      <c r="O201" s="61"/>
      <c r="P201" s="166">
        <f t="shared" si="21"/>
        <v>0</v>
      </c>
      <c r="Q201" s="166">
        <v>2.2759999999999999E-5</v>
      </c>
      <c r="R201" s="166">
        <f t="shared" si="22"/>
        <v>2.2759999999999999E-5</v>
      </c>
      <c r="S201" s="166">
        <v>0</v>
      </c>
      <c r="T201" s="167">
        <f t="shared" si="23"/>
        <v>0</v>
      </c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R201" s="168" t="s">
        <v>214</v>
      </c>
      <c r="AT201" s="168" t="s">
        <v>191</v>
      </c>
      <c r="AU201" s="168" t="s">
        <v>86</v>
      </c>
      <c r="AY201" s="17" t="s">
        <v>189</v>
      </c>
      <c r="BE201" s="169">
        <f t="shared" si="24"/>
        <v>0</v>
      </c>
      <c r="BF201" s="169">
        <f t="shared" si="25"/>
        <v>0</v>
      </c>
      <c r="BG201" s="169">
        <f t="shared" si="26"/>
        <v>0</v>
      </c>
      <c r="BH201" s="169">
        <f t="shared" si="27"/>
        <v>0</v>
      </c>
      <c r="BI201" s="169">
        <f t="shared" si="28"/>
        <v>0</v>
      </c>
      <c r="BJ201" s="17" t="s">
        <v>86</v>
      </c>
      <c r="BK201" s="169">
        <f t="shared" si="29"/>
        <v>0</v>
      </c>
      <c r="BL201" s="17" t="s">
        <v>214</v>
      </c>
      <c r="BM201" s="168" t="s">
        <v>418</v>
      </c>
    </row>
    <row r="202" spans="1:65" s="2" customFormat="1" ht="16.5" customHeight="1">
      <c r="A202" s="32"/>
      <c r="B202" s="155"/>
      <c r="C202" s="170" t="s">
        <v>419</v>
      </c>
      <c r="D202" s="170" t="s">
        <v>226</v>
      </c>
      <c r="E202" s="171" t="s">
        <v>420</v>
      </c>
      <c r="F202" s="172" t="s">
        <v>421</v>
      </c>
      <c r="G202" s="173" t="s">
        <v>238</v>
      </c>
      <c r="H202" s="174">
        <v>3</v>
      </c>
      <c r="I202" s="175"/>
      <c r="J202" s="176">
        <f t="shared" si="20"/>
        <v>0</v>
      </c>
      <c r="K202" s="177"/>
      <c r="L202" s="178"/>
      <c r="M202" s="179" t="s">
        <v>1</v>
      </c>
      <c r="N202" s="180" t="s">
        <v>39</v>
      </c>
      <c r="O202" s="61"/>
      <c r="P202" s="166">
        <f t="shared" si="21"/>
        <v>0</v>
      </c>
      <c r="Q202" s="166">
        <v>0</v>
      </c>
      <c r="R202" s="166">
        <f t="shared" si="22"/>
        <v>0</v>
      </c>
      <c r="S202" s="166">
        <v>0</v>
      </c>
      <c r="T202" s="167">
        <f t="shared" si="23"/>
        <v>0</v>
      </c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R202" s="168" t="s">
        <v>247</v>
      </c>
      <c r="AT202" s="168" t="s">
        <v>226</v>
      </c>
      <c r="AU202" s="168" t="s">
        <v>86</v>
      </c>
      <c r="AY202" s="17" t="s">
        <v>189</v>
      </c>
      <c r="BE202" s="169">
        <f t="shared" si="24"/>
        <v>0</v>
      </c>
      <c r="BF202" s="169">
        <f t="shared" si="25"/>
        <v>0</v>
      </c>
      <c r="BG202" s="169">
        <f t="shared" si="26"/>
        <v>0</v>
      </c>
      <c r="BH202" s="169">
        <f t="shared" si="27"/>
        <v>0</v>
      </c>
      <c r="BI202" s="169">
        <f t="shared" si="28"/>
        <v>0</v>
      </c>
      <c r="BJ202" s="17" t="s">
        <v>86</v>
      </c>
      <c r="BK202" s="169">
        <f t="shared" si="29"/>
        <v>0</v>
      </c>
      <c r="BL202" s="17" t="s">
        <v>214</v>
      </c>
      <c r="BM202" s="168" t="s">
        <v>422</v>
      </c>
    </row>
    <row r="203" spans="1:65" s="2" customFormat="1" ht="24.2" customHeight="1">
      <c r="A203" s="32"/>
      <c r="B203" s="155"/>
      <c r="C203" s="170" t="s">
        <v>303</v>
      </c>
      <c r="D203" s="170" t="s">
        <v>226</v>
      </c>
      <c r="E203" s="171" t="s">
        <v>423</v>
      </c>
      <c r="F203" s="172" t="s">
        <v>424</v>
      </c>
      <c r="G203" s="173" t="s">
        <v>238</v>
      </c>
      <c r="H203" s="174">
        <v>1</v>
      </c>
      <c r="I203" s="175"/>
      <c r="J203" s="176">
        <f t="shared" si="20"/>
        <v>0</v>
      </c>
      <c r="K203" s="177"/>
      <c r="L203" s="178"/>
      <c r="M203" s="179" t="s">
        <v>1</v>
      </c>
      <c r="N203" s="180" t="s">
        <v>39</v>
      </c>
      <c r="O203" s="61"/>
      <c r="P203" s="166">
        <f t="shared" si="21"/>
        <v>0</v>
      </c>
      <c r="Q203" s="166">
        <v>0</v>
      </c>
      <c r="R203" s="166">
        <f t="shared" si="22"/>
        <v>0</v>
      </c>
      <c r="S203" s="166">
        <v>0</v>
      </c>
      <c r="T203" s="167">
        <f t="shared" si="23"/>
        <v>0</v>
      </c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R203" s="168" t="s">
        <v>247</v>
      </c>
      <c r="AT203" s="168" t="s">
        <v>226</v>
      </c>
      <c r="AU203" s="168" t="s">
        <v>86</v>
      </c>
      <c r="AY203" s="17" t="s">
        <v>189</v>
      </c>
      <c r="BE203" s="169">
        <f t="shared" si="24"/>
        <v>0</v>
      </c>
      <c r="BF203" s="169">
        <f t="shared" si="25"/>
        <v>0</v>
      </c>
      <c r="BG203" s="169">
        <f t="shared" si="26"/>
        <v>0</v>
      </c>
      <c r="BH203" s="169">
        <f t="shared" si="27"/>
        <v>0</v>
      </c>
      <c r="BI203" s="169">
        <f t="shared" si="28"/>
        <v>0</v>
      </c>
      <c r="BJ203" s="17" t="s">
        <v>86</v>
      </c>
      <c r="BK203" s="169">
        <f t="shared" si="29"/>
        <v>0</v>
      </c>
      <c r="BL203" s="17" t="s">
        <v>214</v>
      </c>
      <c r="BM203" s="168" t="s">
        <v>425</v>
      </c>
    </row>
    <row r="204" spans="1:65" s="2" customFormat="1" ht="24.2" customHeight="1">
      <c r="A204" s="32"/>
      <c r="B204" s="155"/>
      <c r="C204" s="156" t="s">
        <v>426</v>
      </c>
      <c r="D204" s="156" t="s">
        <v>191</v>
      </c>
      <c r="E204" s="157" t="s">
        <v>427</v>
      </c>
      <c r="F204" s="158" t="s">
        <v>428</v>
      </c>
      <c r="G204" s="159" t="s">
        <v>238</v>
      </c>
      <c r="H204" s="160">
        <v>1</v>
      </c>
      <c r="I204" s="161"/>
      <c r="J204" s="162">
        <f t="shared" si="20"/>
        <v>0</v>
      </c>
      <c r="K204" s="163"/>
      <c r="L204" s="33"/>
      <c r="M204" s="164" t="s">
        <v>1</v>
      </c>
      <c r="N204" s="165" t="s">
        <v>39</v>
      </c>
      <c r="O204" s="61"/>
      <c r="P204" s="166">
        <f t="shared" si="21"/>
        <v>0</v>
      </c>
      <c r="Q204" s="166">
        <v>0</v>
      </c>
      <c r="R204" s="166">
        <f t="shared" si="22"/>
        <v>0</v>
      </c>
      <c r="S204" s="166">
        <v>0</v>
      </c>
      <c r="T204" s="167">
        <f t="shared" si="23"/>
        <v>0</v>
      </c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R204" s="168" t="s">
        <v>214</v>
      </c>
      <c r="AT204" s="168" t="s">
        <v>191</v>
      </c>
      <c r="AU204" s="168" t="s">
        <v>86</v>
      </c>
      <c r="AY204" s="17" t="s">
        <v>189</v>
      </c>
      <c r="BE204" s="169">
        <f t="shared" si="24"/>
        <v>0</v>
      </c>
      <c r="BF204" s="169">
        <f t="shared" si="25"/>
        <v>0</v>
      </c>
      <c r="BG204" s="169">
        <f t="shared" si="26"/>
        <v>0</v>
      </c>
      <c r="BH204" s="169">
        <f t="shared" si="27"/>
        <v>0</v>
      </c>
      <c r="BI204" s="169">
        <f t="shared" si="28"/>
        <v>0</v>
      </c>
      <c r="BJ204" s="17" t="s">
        <v>86</v>
      </c>
      <c r="BK204" s="169">
        <f t="shared" si="29"/>
        <v>0</v>
      </c>
      <c r="BL204" s="17" t="s">
        <v>214</v>
      </c>
      <c r="BM204" s="168" t="s">
        <v>429</v>
      </c>
    </row>
    <row r="205" spans="1:65" s="2" customFormat="1" ht="16.5" customHeight="1">
      <c r="A205" s="32"/>
      <c r="B205" s="155"/>
      <c r="C205" s="170" t="s">
        <v>307</v>
      </c>
      <c r="D205" s="170" t="s">
        <v>226</v>
      </c>
      <c r="E205" s="171" t="s">
        <v>430</v>
      </c>
      <c r="F205" s="172" t="s">
        <v>431</v>
      </c>
      <c r="G205" s="173" t="s">
        <v>238</v>
      </c>
      <c r="H205" s="174">
        <v>1</v>
      </c>
      <c r="I205" s="175"/>
      <c r="J205" s="176">
        <f t="shared" si="20"/>
        <v>0</v>
      </c>
      <c r="K205" s="177"/>
      <c r="L205" s="178"/>
      <c r="M205" s="179" t="s">
        <v>1</v>
      </c>
      <c r="N205" s="180" t="s">
        <v>39</v>
      </c>
      <c r="O205" s="61"/>
      <c r="P205" s="166">
        <f t="shared" si="21"/>
        <v>0</v>
      </c>
      <c r="Q205" s="166">
        <v>0</v>
      </c>
      <c r="R205" s="166">
        <f t="shared" si="22"/>
        <v>0</v>
      </c>
      <c r="S205" s="166">
        <v>0</v>
      </c>
      <c r="T205" s="167">
        <f t="shared" si="23"/>
        <v>0</v>
      </c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R205" s="168" t="s">
        <v>247</v>
      </c>
      <c r="AT205" s="168" t="s">
        <v>226</v>
      </c>
      <c r="AU205" s="168" t="s">
        <v>86</v>
      </c>
      <c r="AY205" s="17" t="s">
        <v>189</v>
      </c>
      <c r="BE205" s="169">
        <f t="shared" si="24"/>
        <v>0</v>
      </c>
      <c r="BF205" s="169">
        <f t="shared" si="25"/>
        <v>0</v>
      </c>
      <c r="BG205" s="169">
        <f t="shared" si="26"/>
        <v>0</v>
      </c>
      <c r="BH205" s="169">
        <f t="shared" si="27"/>
        <v>0</v>
      </c>
      <c r="BI205" s="169">
        <f t="shared" si="28"/>
        <v>0</v>
      </c>
      <c r="BJ205" s="17" t="s">
        <v>86</v>
      </c>
      <c r="BK205" s="169">
        <f t="shared" si="29"/>
        <v>0</v>
      </c>
      <c r="BL205" s="17" t="s">
        <v>214</v>
      </c>
      <c r="BM205" s="168" t="s">
        <v>432</v>
      </c>
    </row>
    <row r="206" spans="1:65" s="12" customFormat="1" ht="25.9" customHeight="1">
      <c r="B206" s="142"/>
      <c r="D206" s="143" t="s">
        <v>72</v>
      </c>
      <c r="E206" s="144" t="s">
        <v>226</v>
      </c>
      <c r="F206" s="144" t="s">
        <v>433</v>
      </c>
      <c r="I206" s="145"/>
      <c r="J206" s="146">
        <f>BK206</f>
        <v>0</v>
      </c>
      <c r="L206" s="142"/>
      <c r="M206" s="147"/>
      <c r="N206" s="148"/>
      <c r="O206" s="148"/>
      <c r="P206" s="149">
        <f>P207</f>
        <v>0</v>
      </c>
      <c r="Q206" s="148"/>
      <c r="R206" s="149">
        <f>R207</f>
        <v>1.7859999999999997E-2</v>
      </c>
      <c r="S206" s="148"/>
      <c r="T206" s="150">
        <f>T207</f>
        <v>0</v>
      </c>
      <c r="AR206" s="143" t="s">
        <v>103</v>
      </c>
      <c r="AT206" s="151" t="s">
        <v>72</v>
      </c>
      <c r="AU206" s="151" t="s">
        <v>73</v>
      </c>
      <c r="AY206" s="143" t="s">
        <v>189</v>
      </c>
      <c r="BK206" s="152">
        <f>BK207</f>
        <v>0</v>
      </c>
    </row>
    <row r="207" spans="1:65" s="12" customFormat="1" ht="22.9" customHeight="1">
      <c r="B207" s="142"/>
      <c r="D207" s="143" t="s">
        <v>72</v>
      </c>
      <c r="E207" s="153" t="s">
        <v>434</v>
      </c>
      <c r="F207" s="153" t="s">
        <v>435</v>
      </c>
      <c r="I207" s="145"/>
      <c r="J207" s="154">
        <f>BK207</f>
        <v>0</v>
      </c>
      <c r="L207" s="142"/>
      <c r="M207" s="147"/>
      <c r="N207" s="148"/>
      <c r="O207" s="148"/>
      <c r="P207" s="149">
        <f>SUM(P208:P213)</f>
        <v>0</v>
      </c>
      <c r="Q207" s="148"/>
      <c r="R207" s="149">
        <f>SUM(R208:R213)</f>
        <v>1.7859999999999997E-2</v>
      </c>
      <c r="S207" s="148"/>
      <c r="T207" s="150">
        <f>SUM(T208:T213)</f>
        <v>0</v>
      </c>
      <c r="AR207" s="143" t="s">
        <v>103</v>
      </c>
      <c r="AT207" s="151" t="s">
        <v>72</v>
      </c>
      <c r="AU207" s="151" t="s">
        <v>80</v>
      </c>
      <c r="AY207" s="143" t="s">
        <v>189</v>
      </c>
      <c r="BK207" s="152">
        <f>SUM(BK208:BK213)</f>
        <v>0</v>
      </c>
    </row>
    <row r="208" spans="1:65" s="2" customFormat="1" ht="24.2" customHeight="1">
      <c r="A208" s="32"/>
      <c r="B208" s="155"/>
      <c r="C208" s="156" t="s">
        <v>436</v>
      </c>
      <c r="D208" s="156" t="s">
        <v>191</v>
      </c>
      <c r="E208" s="157" t="s">
        <v>437</v>
      </c>
      <c r="F208" s="158" t="s">
        <v>438</v>
      </c>
      <c r="G208" s="159" t="s">
        <v>238</v>
      </c>
      <c r="H208" s="160">
        <v>1</v>
      </c>
      <c r="I208" s="161"/>
      <c r="J208" s="162">
        <f t="shared" ref="J208:J213" si="30">ROUND(I208*H208,2)</f>
        <v>0</v>
      </c>
      <c r="K208" s="163"/>
      <c r="L208" s="33"/>
      <c r="M208" s="164" t="s">
        <v>1</v>
      </c>
      <c r="N208" s="165" t="s">
        <v>39</v>
      </c>
      <c r="O208" s="61"/>
      <c r="P208" s="166">
        <f t="shared" ref="P208:P213" si="31">O208*H208</f>
        <v>0</v>
      </c>
      <c r="Q208" s="166">
        <v>0</v>
      </c>
      <c r="R208" s="166">
        <f t="shared" ref="R208:R213" si="32">Q208*H208</f>
        <v>0</v>
      </c>
      <c r="S208" s="166">
        <v>0</v>
      </c>
      <c r="T208" s="167">
        <f t="shared" ref="T208:T213" si="33">S208*H208</f>
        <v>0</v>
      </c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R208" s="168" t="s">
        <v>303</v>
      </c>
      <c r="AT208" s="168" t="s">
        <v>191</v>
      </c>
      <c r="AU208" s="168" t="s">
        <v>86</v>
      </c>
      <c r="AY208" s="17" t="s">
        <v>189</v>
      </c>
      <c r="BE208" s="169">
        <f t="shared" ref="BE208:BE213" si="34">IF(N208="základná",J208,0)</f>
        <v>0</v>
      </c>
      <c r="BF208" s="169">
        <f t="shared" ref="BF208:BF213" si="35">IF(N208="znížená",J208,0)</f>
        <v>0</v>
      </c>
      <c r="BG208" s="169">
        <f t="shared" ref="BG208:BG213" si="36">IF(N208="zákl. prenesená",J208,0)</f>
        <v>0</v>
      </c>
      <c r="BH208" s="169">
        <f t="shared" ref="BH208:BH213" si="37">IF(N208="zníž. prenesená",J208,0)</f>
        <v>0</v>
      </c>
      <c r="BI208" s="169">
        <f t="shared" ref="BI208:BI213" si="38">IF(N208="nulová",J208,0)</f>
        <v>0</v>
      </c>
      <c r="BJ208" s="17" t="s">
        <v>86</v>
      </c>
      <c r="BK208" s="169">
        <f t="shared" ref="BK208:BK213" si="39">ROUND(I208*H208,2)</f>
        <v>0</v>
      </c>
      <c r="BL208" s="17" t="s">
        <v>303</v>
      </c>
      <c r="BM208" s="168" t="s">
        <v>439</v>
      </c>
    </row>
    <row r="209" spans="1:65" s="2" customFormat="1" ht="24.2" customHeight="1">
      <c r="A209" s="32"/>
      <c r="B209" s="155"/>
      <c r="C209" s="170" t="s">
        <v>310</v>
      </c>
      <c r="D209" s="170" t="s">
        <v>226</v>
      </c>
      <c r="E209" s="171" t="s">
        <v>440</v>
      </c>
      <c r="F209" s="172" t="s">
        <v>441</v>
      </c>
      <c r="G209" s="173" t="s">
        <v>238</v>
      </c>
      <c r="H209" s="174">
        <v>1</v>
      </c>
      <c r="I209" s="175"/>
      <c r="J209" s="176">
        <f t="shared" si="30"/>
        <v>0</v>
      </c>
      <c r="K209" s="177"/>
      <c r="L209" s="178"/>
      <c r="M209" s="179" t="s">
        <v>1</v>
      </c>
      <c r="N209" s="180" t="s">
        <v>39</v>
      </c>
      <c r="O209" s="61"/>
      <c r="P209" s="166">
        <f t="shared" si="31"/>
        <v>0</v>
      </c>
      <c r="Q209" s="166">
        <v>2.7200000000000002E-3</v>
      </c>
      <c r="R209" s="166">
        <f t="shared" si="32"/>
        <v>2.7200000000000002E-3</v>
      </c>
      <c r="S209" s="166">
        <v>0</v>
      </c>
      <c r="T209" s="167">
        <f t="shared" si="33"/>
        <v>0</v>
      </c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R209" s="168" t="s">
        <v>442</v>
      </c>
      <c r="AT209" s="168" t="s">
        <v>226</v>
      </c>
      <c r="AU209" s="168" t="s">
        <v>86</v>
      </c>
      <c r="AY209" s="17" t="s">
        <v>189</v>
      </c>
      <c r="BE209" s="169">
        <f t="shared" si="34"/>
        <v>0</v>
      </c>
      <c r="BF209" s="169">
        <f t="shared" si="35"/>
        <v>0</v>
      </c>
      <c r="BG209" s="169">
        <f t="shared" si="36"/>
        <v>0</v>
      </c>
      <c r="BH209" s="169">
        <f t="shared" si="37"/>
        <v>0</v>
      </c>
      <c r="BI209" s="169">
        <f t="shared" si="38"/>
        <v>0</v>
      </c>
      <c r="BJ209" s="17" t="s">
        <v>86</v>
      </c>
      <c r="BK209" s="169">
        <f t="shared" si="39"/>
        <v>0</v>
      </c>
      <c r="BL209" s="17" t="s">
        <v>303</v>
      </c>
      <c r="BM209" s="168" t="s">
        <v>443</v>
      </c>
    </row>
    <row r="210" spans="1:65" s="2" customFormat="1" ht="37.9" customHeight="1">
      <c r="A210" s="32"/>
      <c r="B210" s="155"/>
      <c r="C210" s="170" t="s">
        <v>444</v>
      </c>
      <c r="D210" s="170" t="s">
        <v>226</v>
      </c>
      <c r="E210" s="171" t="s">
        <v>445</v>
      </c>
      <c r="F210" s="172" t="s">
        <v>446</v>
      </c>
      <c r="G210" s="173" t="s">
        <v>238</v>
      </c>
      <c r="H210" s="174">
        <v>1</v>
      </c>
      <c r="I210" s="175"/>
      <c r="J210" s="176">
        <f t="shared" si="30"/>
        <v>0</v>
      </c>
      <c r="K210" s="177"/>
      <c r="L210" s="178"/>
      <c r="M210" s="179" t="s">
        <v>1</v>
      </c>
      <c r="N210" s="180" t="s">
        <v>39</v>
      </c>
      <c r="O210" s="61"/>
      <c r="P210" s="166">
        <f t="shared" si="31"/>
        <v>0</v>
      </c>
      <c r="Q210" s="166">
        <v>9.2000000000000003E-4</v>
      </c>
      <c r="R210" s="166">
        <f t="shared" si="32"/>
        <v>9.2000000000000003E-4</v>
      </c>
      <c r="S210" s="166">
        <v>0</v>
      </c>
      <c r="T210" s="167">
        <f t="shared" si="33"/>
        <v>0</v>
      </c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R210" s="168" t="s">
        <v>442</v>
      </c>
      <c r="AT210" s="168" t="s">
        <v>226</v>
      </c>
      <c r="AU210" s="168" t="s">
        <v>86</v>
      </c>
      <c r="AY210" s="17" t="s">
        <v>189</v>
      </c>
      <c r="BE210" s="169">
        <f t="shared" si="34"/>
        <v>0</v>
      </c>
      <c r="BF210" s="169">
        <f t="shared" si="35"/>
        <v>0</v>
      </c>
      <c r="BG210" s="169">
        <f t="shared" si="36"/>
        <v>0</v>
      </c>
      <c r="BH210" s="169">
        <f t="shared" si="37"/>
        <v>0</v>
      </c>
      <c r="BI210" s="169">
        <f t="shared" si="38"/>
        <v>0</v>
      </c>
      <c r="BJ210" s="17" t="s">
        <v>86</v>
      </c>
      <c r="BK210" s="169">
        <f t="shared" si="39"/>
        <v>0</v>
      </c>
      <c r="BL210" s="17" t="s">
        <v>303</v>
      </c>
      <c r="BM210" s="168" t="s">
        <v>447</v>
      </c>
    </row>
    <row r="211" spans="1:65" s="2" customFormat="1" ht="24.2" customHeight="1">
      <c r="A211" s="32"/>
      <c r="B211" s="155"/>
      <c r="C211" s="156" t="s">
        <v>314</v>
      </c>
      <c r="D211" s="156" t="s">
        <v>191</v>
      </c>
      <c r="E211" s="157" t="s">
        <v>448</v>
      </c>
      <c r="F211" s="158" t="s">
        <v>449</v>
      </c>
      <c r="G211" s="159" t="s">
        <v>238</v>
      </c>
      <c r="H211" s="160">
        <v>2</v>
      </c>
      <c r="I211" s="161"/>
      <c r="J211" s="162">
        <f t="shared" si="30"/>
        <v>0</v>
      </c>
      <c r="K211" s="163"/>
      <c r="L211" s="33"/>
      <c r="M211" s="164" t="s">
        <v>1</v>
      </c>
      <c r="N211" s="165" t="s">
        <v>39</v>
      </c>
      <c r="O211" s="61"/>
      <c r="P211" s="166">
        <f t="shared" si="31"/>
        <v>0</v>
      </c>
      <c r="Q211" s="166">
        <v>0</v>
      </c>
      <c r="R211" s="166">
        <f t="shared" si="32"/>
        <v>0</v>
      </c>
      <c r="S211" s="166">
        <v>0</v>
      </c>
      <c r="T211" s="167">
        <f t="shared" si="33"/>
        <v>0</v>
      </c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R211" s="168" t="s">
        <v>303</v>
      </c>
      <c r="AT211" s="168" t="s">
        <v>191</v>
      </c>
      <c r="AU211" s="168" t="s">
        <v>86</v>
      </c>
      <c r="AY211" s="17" t="s">
        <v>189</v>
      </c>
      <c r="BE211" s="169">
        <f t="shared" si="34"/>
        <v>0</v>
      </c>
      <c r="BF211" s="169">
        <f t="shared" si="35"/>
        <v>0</v>
      </c>
      <c r="BG211" s="169">
        <f t="shared" si="36"/>
        <v>0</v>
      </c>
      <c r="BH211" s="169">
        <f t="shared" si="37"/>
        <v>0</v>
      </c>
      <c r="BI211" s="169">
        <f t="shared" si="38"/>
        <v>0</v>
      </c>
      <c r="BJ211" s="17" t="s">
        <v>86</v>
      </c>
      <c r="BK211" s="169">
        <f t="shared" si="39"/>
        <v>0</v>
      </c>
      <c r="BL211" s="17" t="s">
        <v>303</v>
      </c>
      <c r="BM211" s="168" t="s">
        <v>450</v>
      </c>
    </row>
    <row r="212" spans="1:65" s="2" customFormat="1" ht="24.2" customHeight="1">
      <c r="A212" s="32"/>
      <c r="B212" s="155"/>
      <c r="C212" s="170" t="s">
        <v>451</v>
      </c>
      <c r="D212" s="170" t="s">
        <v>226</v>
      </c>
      <c r="E212" s="171" t="s">
        <v>452</v>
      </c>
      <c r="F212" s="172" t="s">
        <v>453</v>
      </c>
      <c r="G212" s="173" t="s">
        <v>238</v>
      </c>
      <c r="H212" s="174">
        <v>2</v>
      </c>
      <c r="I212" s="175"/>
      <c r="J212" s="176">
        <f t="shared" si="30"/>
        <v>0</v>
      </c>
      <c r="K212" s="177"/>
      <c r="L212" s="178"/>
      <c r="M212" s="179" t="s">
        <v>1</v>
      </c>
      <c r="N212" s="180" t="s">
        <v>39</v>
      </c>
      <c r="O212" s="61"/>
      <c r="P212" s="166">
        <f t="shared" si="31"/>
        <v>0</v>
      </c>
      <c r="Q212" s="166">
        <v>5.3099999999999996E-3</v>
      </c>
      <c r="R212" s="166">
        <f t="shared" si="32"/>
        <v>1.0619999999999999E-2</v>
      </c>
      <c r="S212" s="166">
        <v>0</v>
      </c>
      <c r="T212" s="167">
        <f t="shared" si="33"/>
        <v>0</v>
      </c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R212" s="168" t="s">
        <v>442</v>
      </c>
      <c r="AT212" s="168" t="s">
        <v>226</v>
      </c>
      <c r="AU212" s="168" t="s">
        <v>86</v>
      </c>
      <c r="AY212" s="17" t="s">
        <v>189</v>
      </c>
      <c r="BE212" s="169">
        <f t="shared" si="34"/>
        <v>0</v>
      </c>
      <c r="BF212" s="169">
        <f t="shared" si="35"/>
        <v>0</v>
      </c>
      <c r="BG212" s="169">
        <f t="shared" si="36"/>
        <v>0</v>
      </c>
      <c r="BH212" s="169">
        <f t="shared" si="37"/>
        <v>0</v>
      </c>
      <c r="BI212" s="169">
        <f t="shared" si="38"/>
        <v>0</v>
      </c>
      <c r="BJ212" s="17" t="s">
        <v>86</v>
      </c>
      <c r="BK212" s="169">
        <f t="shared" si="39"/>
        <v>0</v>
      </c>
      <c r="BL212" s="17" t="s">
        <v>303</v>
      </c>
      <c r="BM212" s="168" t="s">
        <v>454</v>
      </c>
    </row>
    <row r="213" spans="1:65" s="2" customFormat="1" ht="37.9" customHeight="1">
      <c r="A213" s="32"/>
      <c r="B213" s="155"/>
      <c r="C213" s="170" t="s">
        <v>317</v>
      </c>
      <c r="D213" s="170" t="s">
        <v>226</v>
      </c>
      <c r="E213" s="171" t="s">
        <v>455</v>
      </c>
      <c r="F213" s="172" t="s">
        <v>456</v>
      </c>
      <c r="G213" s="173" t="s">
        <v>238</v>
      </c>
      <c r="H213" s="174">
        <v>2</v>
      </c>
      <c r="I213" s="175"/>
      <c r="J213" s="176">
        <f t="shared" si="30"/>
        <v>0</v>
      </c>
      <c r="K213" s="177"/>
      <c r="L213" s="178"/>
      <c r="M213" s="179" t="s">
        <v>1</v>
      </c>
      <c r="N213" s="180" t="s">
        <v>39</v>
      </c>
      <c r="O213" s="61"/>
      <c r="P213" s="166">
        <f t="shared" si="31"/>
        <v>0</v>
      </c>
      <c r="Q213" s="166">
        <v>1.8E-3</v>
      </c>
      <c r="R213" s="166">
        <f t="shared" si="32"/>
        <v>3.5999999999999999E-3</v>
      </c>
      <c r="S213" s="166">
        <v>0</v>
      </c>
      <c r="T213" s="167">
        <f t="shared" si="33"/>
        <v>0</v>
      </c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R213" s="168" t="s">
        <v>442</v>
      </c>
      <c r="AT213" s="168" t="s">
        <v>226</v>
      </c>
      <c r="AU213" s="168" t="s">
        <v>86</v>
      </c>
      <c r="AY213" s="17" t="s">
        <v>189</v>
      </c>
      <c r="BE213" s="169">
        <f t="shared" si="34"/>
        <v>0</v>
      </c>
      <c r="BF213" s="169">
        <f t="shared" si="35"/>
        <v>0</v>
      </c>
      <c r="BG213" s="169">
        <f t="shared" si="36"/>
        <v>0</v>
      </c>
      <c r="BH213" s="169">
        <f t="shared" si="37"/>
        <v>0</v>
      </c>
      <c r="BI213" s="169">
        <f t="shared" si="38"/>
        <v>0</v>
      </c>
      <c r="BJ213" s="17" t="s">
        <v>86</v>
      </c>
      <c r="BK213" s="169">
        <f t="shared" si="39"/>
        <v>0</v>
      </c>
      <c r="BL213" s="17" t="s">
        <v>303</v>
      </c>
      <c r="BM213" s="168" t="s">
        <v>457</v>
      </c>
    </row>
    <row r="214" spans="1:65" s="12" customFormat="1" ht="25.9" customHeight="1">
      <c r="B214" s="142"/>
      <c r="D214" s="143" t="s">
        <v>72</v>
      </c>
      <c r="E214" s="144" t="s">
        <v>458</v>
      </c>
      <c r="F214" s="144" t="s">
        <v>459</v>
      </c>
      <c r="I214" s="145"/>
      <c r="J214" s="146">
        <f>BK214</f>
        <v>0</v>
      </c>
      <c r="L214" s="142"/>
      <c r="M214" s="147"/>
      <c r="N214" s="148"/>
      <c r="O214" s="148"/>
      <c r="P214" s="149">
        <f>P215</f>
        <v>0</v>
      </c>
      <c r="Q214" s="148"/>
      <c r="R214" s="149">
        <f>R215</f>
        <v>0</v>
      </c>
      <c r="S214" s="148"/>
      <c r="T214" s="150">
        <f>T215</f>
        <v>0</v>
      </c>
      <c r="AR214" s="143" t="s">
        <v>130</v>
      </c>
      <c r="AT214" s="151" t="s">
        <v>72</v>
      </c>
      <c r="AU214" s="151" t="s">
        <v>73</v>
      </c>
      <c r="AY214" s="143" t="s">
        <v>189</v>
      </c>
      <c r="BK214" s="152">
        <f>BK215</f>
        <v>0</v>
      </c>
    </row>
    <row r="215" spans="1:65" s="2" customFormat="1" ht="37.9" customHeight="1">
      <c r="A215" s="32"/>
      <c r="B215" s="155"/>
      <c r="C215" s="156" t="s">
        <v>460</v>
      </c>
      <c r="D215" s="156" t="s">
        <v>191</v>
      </c>
      <c r="E215" s="157" t="s">
        <v>461</v>
      </c>
      <c r="F215" s="158" t="s">
        <v>462</v>
      </c>
      <c r="G215" s="159" t="s">
        <v>463</v>
      </c>
      <c r="H215" s="160">
        <v>16</v>
      </c>
      <c r="I215" s="161"/>
      <c r="J215" s="162">
        <f>ROUND(I215*H215,2)</f>
        <v>0</v>
      </c>
      <c r="K215" s="163"/>
      <c r="L215" s="33"/>
      <c r="M215" s="181" t="s">
        <v>1</v>
      </c>
      <c r="N215" s="182" t="s">
        <v>39</v>
      </c>
      <c r="O215" s="183"/>
      <c r="P215" s="184">
        <f>O215*H215</f>
        <v>0</v>
      </c>
      <c r="Q215" s="184">
        <v>0</v>
      </c>
      <c r="R215" s="184">
        <f>Q215*H215</f>
        <v>0</v>
      </c>
      <c r="S215" s="184">
        <v>0</v>
      </c>
      <c r="T215" s="185">
        <f>S215*H215</f>
        <v>0</v>
      </c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R215" s="168" t="s">
        <v>464</v>
      </c>
      <c r="AT215" s="168" t="s">
        <v>191</v>
      </c>
      <c r="AU215" s="168" t="s">
        <v>80</v>
      </c>
      <c r="AY215" s="17" t="s">
        <v>189</v>
      </c>
      <c r="BE215" s="169">
        <f>IF(N215="základná",J215,0)</f>
        <v>0</v>
      </c>
      <c r="BF215" s="169">
        <f>IF(N215="znížená",J215,0)</f>
        <v>0</v>
      </c>
      <c r="BG215" s="169">
        <f>IF(N215="zákl. prenesená",J215,0)</f>
        <v>0</v>
      </c>
      <c r="BH215" s="169">
        <f>IF(N215="zníž. prenesená",J215,0)</f>
        <v>0</v>
      </c>
      <c r="BI215" s="169">
        <f>IF(N215="nulová",J215,0)</f>
        <v>0</v>
      </c>
      <c r="BJ215" s="17" t="s">
        <v>86</v>
      </c>
      <c r="BK215" s="169">
        <f>ROUND(I215*H215,2)</f>
        <v>0</v>
      </c>
      <c r="BL215" s="17" t="s">
        <v>464</v>
      </c>
      <c r="BM215" s="168" t="s">
        <v>465</v>
      </c>
    </row>
    <row r="216" spans="1:65" s="2" customFormat="1" ht="6.95" customHeight="1">
      <c r="A216" s="32"/>
      <c r="B216" s="50"/>
      <c r="C216" s="51"/>
      <c r="D216" s="51"/>
      <c r="E216" s="51"/>
      <c r="F216" s="51"/>
      <c r="G216" s="51"/>
      <c r="H216" s="51"/>
      <c r="I216" s="51"/>
      <c r="J216" s="51"/>
      <c r="K216" s="51"/>
      <c r="L216" s="33"/>
      <c r="M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</row>
  </sheetData>
  <autoFilter ref="C130:K215" xr:uid="{00000000-0009-0000-0000-000001000000}"/>
  <mergeCells count="12">
    <mergeCell ref="E123:H123"/>
    <mergeCell ref="L2:V2"/>
    <mergeCell ref="E85:H85"/>
    <mergeCell ref="E87:H87"/>
    <mergeCell ref="E89:H89"/>
    <mergeCell ref="E119:H119"/>
    <mergeCell ref="E121:H12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2:BM382"/>
  <sheetViews>
    <sheetView showGridLines="0" workbookViewId="0">
      <selection activeCell="F129" sqref="F129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65" t="s">
        <v>5</v>
      </c>
      <c r="M2" s="247"/>
      <c r="N2" s="247"/>
      <c r="O2" s="247"/>
      <c r="P2" s="247"/>
      <c r="Q2" s="247"/>
      <c r="R2" s="247"/>
      <c r="S2" s="247"/>
      <c r="T2" s="247"/>
      <c r="U2" s="247"/>
      <c r="V2" s="247"/>
      <c r="AT2" s="17" t="s">
        <v>141</v>
      </c>
    </row>
    <row r="3" spans="1:46" s="1" customFormat="1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73</v>
      </c>
    </row>
    <row r="4" spans="1:46" s="1" customFormat="1" ht="24.95" hidden="1" customHeight="1">
      <c r="B4" s="20"/>
      <c r="D4" s="21" t="s">
        <v>154</v>
      </c>
      <c r="L4" s="20"/>
      <c r="M4" s="101" t="s">
        <v>9</v>
      </c>
      <c r="AT4" s="17" t="s">
        <v>3</v>
      </c>
    </row>
    <row r="5" spans="1:46" s="1" customFormat="1" ht="6.95" hidden="1" customHeight="1">
      <c r="B5" s="20"/>
      <c r="L5" s="20"/>
    </row>
    <row r="6" spans="1:46" s="1" customFormat="1" ht="12" hidden="1" customHeight="1">
      <c r="B6" s="20"/>
      <c r="D6" s="27" t="s">
        <v>15</v>
      </c>
      <c r="L6" s="20"/>
    </row>
    <row r="7" spans="1:46" s="1" customFormat="1" ht="16.5" hidden="1" customHeight="1">
      <c r="B7" s="20"/>
      <c r="E7" s="266" t="str">
        <f>'Rekapitulácia stavby'!K6</f>
        <v>Prístavba materskej škôlky v meste Podolínec</v>
      </c>
      <c r="F7" s="267"/>
      <c r="G7" s="267"/>
      <c r="H7" s="267"/>
      <c r="L7" s="20"/>
    </row>
    <row r="8" spans="1:46" s="2" customFormat="1" ht="12" hidden="1" customHeight="1">
      <c r="A8" s="32"/>
      <c r="B8" s="33"/>
      <c r="C8" s="32"/>
      <c r="D8" s="27" t="s">
        <v>155</v>
      </c>
      <c r="E8" s="32"/>
      <c r="F8" s="32"/>
      <c r="G8" s="32"/>
      <c r="H8" s="32"/>
      <c r="I8" s="32"/>
      <c r="J8" s="32"/>
      <c r="K8" s="32"/>
      <c r="L8" s="45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hidden="1" customHeight="1">
      <c r="A9" s="32"/>
      <c r="B9" s="33"/>
      <c r="C9" s="32"/>
      <c r="D9" s="32"/>
      <c r="E9" s="227" t="s">
        <v>2919</v>
      </c>
      <c r="F9" s="268"/>
      <c r="G9" s="268"/>
      <c r="H9" s="268"/>
      <c r="I9" s="32"/>
      <c r="J9" s="32"/>
      <c r="K9" s="32"/>
      <c r="L9" s="45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1.25" hidden="1">
      <c r="A10" s="32"/>
      <c r="B10" s="33"/>
      <c r="C10" s="32"/>
      <c r="D10" s="32"/>
      <c r="E10" s="32"/>
      <c r="F10" s="32"/>
      <c r="G10" s="32"/>
      <c r="H10" s="32"/>
      <c r="I10" s="32"/>
      <c r="J10" s="32"/>
      <c r="K10" s="32"/>
      <c r="L10" s="45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hidden="1" customHeight="1">
      <c r="A11" s="32"/>
      <c r="B11" s="33"/>
      <c r="C11" s="32"/>
      <c r="D11" s="27" t="s">
        <v>17</v>
      </c>
      <c r="E11" s="32"/>
      <c r="F11" s="25" t="s">
        <v>1</v>
      </c>
      <c r="G11" s="32"/>
      <c r="H11" s="32"/>
      <c r="I11" s="27" t="s">
        <v>18</v>
      </c>
      <c r="J11" s="25" t="s">
        <v>1</v>
      </c>
      <c r="K11" s="32"/>
      <c r="L11" s="45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hidden="1" customHeight="1">
      <c r="A12" s="32"/>
      <c r="B12" s="33"/>
      <c r="C12" s="32"/>
      <c r="D12" s="27" t="s">
        <v>19</v>
      </c>
      <c r="E12" s="32"/>
      <c r="F12" s="25" t="s">
        <v>20</v>
      </c>
      <c r="G12" s="32"/>
      <c r="H12" s="32"/>
      <c r="I12" s="27" t="s">
        <v>21</v>
      </c>
      <c r="J12" s="58" t="str">
        <f>'Rekapitulácia stavby'!AN8</f>
        <v>05_2022</v>
      </c>
      <c r="K12" s="32"/>
      <c r="L12" s="45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hidden="1" customHeight="1">
      <c r="A13" s="32"/>
      <c r="B13" s="33"/>
      <c r="C13" s="32"/>
      <c r="D13" s="32"/>
      <c r="E13" s="32"/>
      <c r="F13" s="32"/>
      <c r="G13" s="32"/>
      <c r="H13" s="32"/>
      <c r="I13" s="32"/>
      <c r="J13" s="32"/>
      <c r="K13" s="32"/>
      <c r="L13" s="45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hidden="1" customHeight="1">
      <c r="A14" s="32"/>
      <c r="B14" s="33"/>
      <c r="C14" s="32"/>
      <c r="D14" s="27" t="s">
        <v>22</v>
      </c>
      <c r="E14" s="32"/>
      <c r="F14" s="32"/>
      <c r="G14" s="32"/>
      <c r="H14" s="32"/>
      <c r="I14" s="27" t="s">
        <v>23</v>
      </c>
      <c r="J14" s="25" t="s">
        <v>1</v>
      </c>
      <c r="K14" s="32"/>
      <c r="L14" s="45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hidden="1" customHeight="1">
      <c r="A15" s="32"/>
      <c r="B15" s="33"/>
      <c r="C15" s="32"/>
      <c r="D15" s="32"/>
      <c r="E15" s="25" t="s">
        <v>24</v>
      </c>
      <c r="F15" s="32"/>
      <c r="G15" s="32"/>
      <c r="H15" s="32"/>
      <c r="I15" s="27" t="s">
        <v>25</v>
      </c>
      <c r="J15" s="25" t="s">
        <v>1</v>
      </c>
      <c r="K15" s="32"/>
      <c r="L15" s="45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hidden="1" customHeight="1">
      <c r="A16" s="32"/>
      <c r="B16" s="33"/>
      <c r="C16" s="32"/>
      <c r="D16" s="32"/>
      <c r="E16" s="32"/>
      <c r="F16" s="32"/>
      <c r="G16" s="32"/>
      <c r="H16" s="32"/>
      <c r="I16" s="32"/>
      <c r="J16" s="32"/>
      <c r="K16" s="32"/>
      <c r="L16" s="45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hidden="1" customHeight="1">
      <c r="A17" s="32"/>
      <c r="B17" s="33"/>
      <c r="C17" s="32"/>
      <c r="D17" s="27" t="s">
        <v>26</v>
      </c>
      <c r="E17" s="32"/>
      <c r="F17" s="32"/>
      <c r="G17" s="32"/>
      <c r="H17" s="32"/>
      <c r="I17" s="27" t="s">
        <v>23</v>
      </c>
      <c r="J17" s="28">
        <f>'Rekapitulácia stavby'!AN13</f>
        <v>0</v>
      </c>
      <c r="K17" s="32"/>
      <c r="L17" s="45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hidden="1" customHeight="1">
      <c r="A18" s="32"/>
      <c r="B18" s="33"/>
      <c r="C18" s="32"/>
      <c r="D18" s="32"/>
      <c r="E18" s="269">
        <f>'Rekapitulácia stavby'!E14</f>
        <v>0</v>
      </c>
      <c r="F18" s="246"/>
      <c r="G18" s="246"/>
      <c r="H18" s="246"/>
      <c r="I18" s="27" t="s">
        <v>25</v>
      </c>
      <c r="J18" s="28">
        <f>'Rekapitulácia stavby'!AN14</f>
        <v>0</v>
      </c>
      <c r="K18" s="32"/>
      <c r="L18" s="45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hidden="1" customHeight="1">
      <c r="A19" s="32"/>
      <c r="B19" s="33"/>
      <c r="C19" s="32"/>
      <c r="D19" s="32"/>
      <c r="E19" s="32"/>
      <c r="F19" s="32"/>
      <c r="G19" s="32"/>
      <c r="H19" s="32"/>
      <c r="I19" s="32"/>
      <c r="J19" s="32"/>
      <c r="K19" s="32"/>
      <c r="L19" s="45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hidden="1" customHeight="1">
      <c r="A20" s="32"/>
      <c r="B20" s="33"/>
      <c r="C20" s="32"/>
      <c r="D20" s="27" t="s">
        <v>27</v>
      </c>
      <c r="E20" s="32"/>
      <c r="F20" s="32"/>
      <c r="G20" s="32"/>
      <c r="H20" s="32"/>
      <c r="I20" s="27" t="s">
        <v>23</v>
      </c>
      <c r="J20" s="25" t="s">
        <v>1</v>
      </c>
      <c r="K20" s="32"/>
      <c r="L20" s="45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hidden="1" customHeight="1">
      <c r="A21" s="32"/>
      <c r="B21" s="33"/>
      <c r="C21" s="32"/>
      <c r="D21" s="32"/>
      <c r="E21" s="25" t="s">
        <v>28</v>
      </c>
      <c r="F21" s="32"/>
      <c r="G21" s="32"/>
      <c r="H21" s="32"/>
      <c r="I21" s="27" t="s">
        <v>25</v>
      </c>
      <c r="J21" s="25" t="s">
        <v>1</v>
      </c>
      <c r="K21" s="32"/>
      <c r="L21" s="45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hidden="1" customHeight="1">
      <c r="A22" s="32"/>
      <c r="B22" s="33"/>
      <c r="C22" s="32"/>
      <c r="D22" s="32"/>
      <c r="E22" s="32"/>
      <c r="F22" s="32"/>
      <c r="G22" s="32"/>
      <c r="H22" s="32"/>
      <c r="I22" s="32"/>
      <c r="J22" s="32"/>
      <c r="K22" s="32"/>
      <c r="L22" s="45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hidden="1" customHeight="1">
      <c r="A23" s="32"/>
      <c r="B23" s="33"/>
      <c r="C23" s="32"/>
      <c r="D23" s="27" t="s">
        <v>30</v>
      </c>
      <c r="E23" s="32"/>
      <c r="F23" s="32"/>
      <c r="G23" s="32"/>
      <c r="H23" s="32"/>
      <c r="I23" s="27" t="s">
        <v>23</v>
      </c>
      <c r="J23" s="25" t="str">
        <f>IF('Rekapitulácia stavby'!AN19="","",'Rekapitulácia stavby'!AN19)</f>
        <v/>
      </c>
      <c r="K23" s="32"/>
      <c r="L23" s="45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hidden="1" customHeight="1">
      <c r="A24" s="32"/>
      <c r="B24" s="33"/>
      <c r="C24" s="32"/>
      <c r="D24" s="32"/>
      <c r="E24" s="25" t="str">
        <f>IF('Rekapitulácia stavby'!E20="","",'Rekapitulácia stavby'!E20)</f>
        <v xml:space="preserve"> </v>
      </c>
      <c r="F24" s="32"/>
      <c r="G24" s="32"/>
      <c r="H24" s="32"/>
      <c r="I24" s="27" t="s">
        <v>25</v>
      </c>
      <c r="J24" s="25" t="str">
        <f>IF('Rekapitulácia stavby'!AN20="","",'Rekapitulácia stavby'!AN20)</f>
        <v/>
      </c>
      <c r="K24" s="32"/>
      <c r="L24" s="45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hidden="1" customHeight="1">
      <c r="A25" s="32"/>
      <c r="B25" s="33"/>
      <c r="C25" s="32"/>
      <c r="D25" s="32"/>
      <c r="E25" s="32"/>
      <c r="F25" s="32"/>
      <c r="G25" s="32"/>
      <c r="H25" s="32"/>
      <c r="I25" s="32"/>
      <c r="J25" s="32"/>
      <c r="K25" s="32"/>
      <c r="L25" s="45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hidden="1" customHeight="1">
      <c r="A26" s="32"/>
      <c r="B26" s="33"/>
      <c r="C26" s="32"/>
      <c r="D26" s="27" t="s">
        <v>32</v>
      </c>
      <c r="E26" s="32"/>
      <c r="F26" s="32"/>
      <c r="G26" s="32"/>
      <c r="H26" s="32"/>
      <c r="I26" s="32"/>
      <c r="J26" s="32"/>
      <c r="K26" s="32"/>
      <c r="L26" s="45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hidden="1" customHeight="1">
      <c r="A27" s="102"/>
      <c r="B27" s="103"/>
      <c r="C27" s="102"/>
      <c r="D27" s="102"/>
      <c r="E27" s="251" t="s">
        <v>1</v>
      </c>
      <c r="F27" s="251"/>
      <c r="G27" s="251"/>
      <c r="H27" s="251"/>
      <c r="I27" s="102"/>
      <c r="J27" s="102"/>
      <c r="K27" s="102"/>
      <c r="L27" s="104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</row>
    <row r="28" spans="1:31" s="2" customFormat="1" ht="6.95" hidden="1" customHeight="1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45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hidden="1" customHeight="1">
      <c r="A29" s="32"/>
      <c r="B29" s="33"/>
      <c r="C29" s="32"/>
      <c r="D29" s="69"/>
      <c r="E29" s="69"/>
      <c r="F29" s="69"/>
      <c r="G29" s="69"/>
      <c r="H29" s="69"/>
      <c r="I29" s="69"/>
      <c r="J29" s="69"/>
      <c r="K29" s="69"/>
      <c r="L29" s="45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hidden="1" customHeight="1">
      <c r="A30" s="32"/>
      <c r="B30" s="33"/>
      <c r="C30" s="32"/>
      <c r="D30" s="105" t="s">
        <v>33</v>
      </c>
      <c r="E30" s="32"/>
      <c r="F30" s="32"/>
      <c r="G30" s="32"/>
      <c r="H30" s="32"/>
      <c r="I30" s="32"/>
      <c r="J30" s="74">
        <f>ROUND(J132, 2)</f>
        <v>0</v>
      </c>
      <c r="K30" s="32"/>
      <c r="L30" s="45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hidden="1" customHeight="1">
      <c r="A31" s="32"/>
      <c r="B31" s="33"/>
      <c r="C31" s="32"/>
      <c r="D31" s="69"/>
      <c r="E31" s="69"/>
      <c r="F31" s="69"/>
      <c r="G31" s="69"/>
      <c r="H31" s="69"/>
      <c r="I31" s="69"/>
      <c r="J31" s="69"/>
      <c r="K31" s="69"/>
      <c r="L31" s="45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hidden="1" customHeight="1">
      <c r="A32" s="32"/>
      <c r="B32" s="33"/>
      <c r="C32" s="32"/>
      <c r="D32" s="32"/>
      <c r="E32" s="32"/>
      <c r="F32" s="36" t="s">
        <v>35</v>
      </c>
      <c r="G32" s="32"/>
      <c r="H32" s="32"/>
      <c r="I32" s="36" t="s">
        <v>34</v>
      </c>
      <c r="J32" s="36" t="s">
        <v>36</v>
      </c>
      <c r="K32" s="32"/>
      <c r="L32" s="45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hidden="1" customHeight="1">
      <c r="A33" s="32"/>
      <c r="B33" s="33"/>
      <c r="C33" s="32"/>
      <c r="D33" s="106" t="s">
        <v>37</v>
      </c>
      <c r="E33" s="38" t="s">
        <v>38</v>
      </c>
      <c r="F33" s="107">
        <f>ROUND((SUM(BE132:BE381)),  2)</f>
        <v>0</v>
      </c>
      <c r="G33" s="108"/>
      <c r="H33" s="108"/>
      <c r="I33" s="109">
        <v>0.2</v>
      </c>
      <c r="J33" s="107">
        <f>ROUND(((SUM(BE132:BE381))*I33),  2)</f>
        <v>0</v>
      </c>
      <c r="K33" s="32"/>
      <c r="L33" s="45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hidden="1" customHeight="1">
      <c r="A34" s="32"/>
      <c r="B34" s="33"/>
      <c r="C34" s="32"/>
      <c r="D34" s="32"/>
      <c r="E34" s="38" t="s">
        <v>39</v>
      </c>
      <c r="F34" s="107">
        <f>ROUND((SUM(BF132:BF381)),  2)</f>
        <v>0</v>
      </c>
      <c r="G34" s="108"/>
      <c r="H34" s="108"/>
      <c r="I34" s="109">
        <v>0.2</v>
      </c>
      <c r="J34" s="107">
        <f>ROUND(((SUM(BF132:BF381))*I34),  2)</f>
        <v>0</v>
      </c>
      <c r="K34" s="32"/>
      <c r="L34" s="45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3"/>
      <c r="C35" s="32"/>
      <c r="D35" s="32"/>
      <c r="E35" s="27" t="s">
        <v>40</v>
      </c>
      <c r="F35" s="110">
        <f>ROUND((SUM(BG132:BG381)),  2)</f>
        <v>0</v>
      </c>
      <c r="G35" s="32"/>
      <c r="H35" s="32"/>
      <c r="I35" s="111">
        <v>0.2</v>
      </c>
      <c r="J35" s="110">
        <f>0</f>
        <v>0</v>
      </c>
      <c r="K35" s="32"/>
      <c r="L35" s="45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3"/>
      <c r="C36" s="32"/>
      <c r="D36" s="32"/>
      <c r="E36" s="27" t="s">
        <v>41</v>
      </c>
      <c r="F36" s="110">
        <f>ROUND((SUM(BH132:BH381)),  2)</f>
        <v>0</v>
      </c>
      <c r="G36" s="32"/>
      <c r="H36" s="32"/>
      <c r="I36" s="111">
        <v>0.2</v>
      </c>
      <c r="J36" s="110">
        <f>0</f>
        <v>0</v>
      </c>
      <c r="K36" s="32"/>
      <c r="L36" s="45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38" t="s">
        <v>42</v>
      </c>
      <c r="F37" s="107">
        <f>ROUND((SUM(BI132:BI381)),  2)</f>
        <v>0</v>
      </c>
      <c r="G37" s="108"/>
      <c r="H37" s="108"/>
      <c r="I37" s="109">
        <v>0</v>
      </c>
      <c r="J37" s="107">
        <f>0</f>
        <v>0</v>
      </c>
      <c r="K37" s="32"/>
      <c r="L37" s="45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hidden="1" customHeight="1">
      <c r="A38" s="32"/>
      <c r="B38" s="33"/>
      <c r="C38" s="32"/>
      <c r="D38" s="32"/>
      <c r="E38" s="32"/>
      <c r="F38" s="32"/>
      <c r="G38" s="32"/>
      <c r="H38" s="32"/>
      <c r="I38" s="32"/>
      <c r="J38" s="32"/>
      <c r="K38" s="32"/>
      <c r="L38" s="45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hidden="1" customHeight="1">
      <c r="A39" s="32"/>
      <c r="B39" s="33"/>
      <c r="C39" s="112"/>
      <c r="D39" s="113" t="s">
        <v>43</v>
      </c>
      <c r="E39" s="63"/>
      <c r="F39" s="63"/>
      <c r="G39" s="114" t="s">
        <v>44</v>
      </c>
      <c r="H39" s="115" t="s">
        <v>45</v>
      </c>
      <c r="I39" s="63"/>
      <c r="J39" s="116">
        <f>SUM(J30:J37)</f>
        <v>0</v>
      </c>
      <c r="K39" s="117"/>
      <c r="L39" s="45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hidden="1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5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hidden="1" customHeight="1">
      <c r="B41" s="20"/>
      <c r="L41" s="20"/>
    </row>
    <row r="42" spans="1:31" s="1" customFormat="1" ht="14.45" hidden="1" customHeight="1">
      <c r="B42" s="20"/>
      <c r="L42" s="20"/>
    </row>
    <row r="43" spans="1:31" s="1" customFormat="1" ht="14.45" hidden="1" customHeight="1">
      <c r="B43" s="20"/>
      <c r="L43" s="20"/>
    </row>
    <row r="44" spans="1:31" s="1" customFormat="1" ht="14.45" hidden="1" customHeight="1">
      <c r="B44" s="20"/>
      <c r="L44" s="20"/>
    </row>
    <row r="45" spans="1:31" s="1" customFormat="1" ht="14.45" hidden="1" customHeight="1">
      <c r="B45" s="20"/>
      <c r="L45" s="20"/>
    </row>
    <row r="46" spans="1:31" s="1" customFormat="1" ht="14.45" hidden="1" customHeight="1">
      <c r="B46" s="20"/>
      <c r="L46" s="20"/>
    </row>
    <row r="47" spans="1:31" s="1" customFormat="1" ht="14.45" hidden="1" customHeight="1">
      <c r="B47" s="20"/>
      <c r="L47" s="20"/>
    </row>
    <row r="48" spans="1:31" s="1" customFormat="1" ht="14.45" hidden="1" customHeight="1">
      <c r="B48" s="20"/>
      <c r="L48" s="20"/>
    </row>
    <row r="49" spans="1:31" s="1" customFormat="1" ht="14.45" hidden="1" customHeight="1">
      <c r="B49" s="20"/>
      <c r="L49" s="20"/>
    </row>
    <row r="50" spans="1:31" s="2" customFormat="1" ht="14.45" hidden="1" customHeight="1">
      <c r="B50" s="45"/>
      <c r="D50" s="46" t="s">
        <v>46</v>
      </c>
      <c r="E50" s="47"/>
      <c r="F50" s="47"/>
      <c r="G50" s="46" t="s">
        <v>47</v>
      </c>
      <c r="H50" s="47"/>
      <c r="I50" s="47"/>
      <c r="J50" s="47"/>
      <c r="K50" s="47"/>
      <c r="L50" s="45"/>
    </row>
    <row r="51" spans="1:31" ht="11.25" hidden="1">
      <c r="B51" s="20"/>
      <c r="L51" s="20"/>
    </row>
    <row r="52" spans="1:31" ht="11.25" hidden="1">
      <c r="B52" s="20"/>
      <c r="L52" s="20"/>
    </row>
    <row r="53" spans="1:31" ht="11.25" hidden="1">
      <c r="B53" s="20"/>
      <c r="L53" s="20"/>
    </row>
    <row r="54" spans="1:31" ht="11.25" hidden="1">
      <c r="B54" s="20"/>
      <c r="L54" s="20"/>
    </row>
    <row r="55" spans="1:31" ht="11.25" hidden="1">
      <c r="B55" s="20"/>
      <c r="L55" s="20"/>
    </row>
    <row r="56" spans="1:31" ht="11.25" hidden="1">
      <c r="B56" s="20"/>
      <c r="L56" s="20"/>
    </row>
    <row r="57" spans="1:31" ht="11.25" hidden="1">
      <c r="B57" s="20"/>
      <c r="L57" s="20"/>
    </row>
    <row r="58" spans="1:31" ht="11.25" hidden="1">
      <c r="B58" s="20"/>
      <c r="L58" s="20"/>
    </row>
    <row r="59" spans="1:31" ht="11.25" hidden="1">
      <c r="B59" s="20"/>
      <c r="L59" s="20"/>
    </row>
    <row r="60" spans="1:31" ht="11.25" hidden="1">
      <c r="B60" s="20"/>
      <c r="L60" s="20"/>
    </row>
    <row r="61" spans="1:31" s="2" customFormat="1" ht="12.75" hidden="1">
      <c r="A61" s="32"/>
      <c r="B61" s="33"/>
      <c r="C61" s="32"/>
      <c r="D61" s="48" t="s">
        <v>48</v>
      </c>
      <c r="E61" s="35"/>
      <c r="F61" s="118" t="s">
        <v>49</v>
      </c>
      <c r="G61" s="48" t="s">
        <v>48</v>
      </c>
      <c r="H61" s="35"/>
      <c r="I61" s="35"/>
      <c r="J61" s="119" t="s">
        <v>49</v>
      </c>
      <c r="K61" s="35"/>
      <c r="L61" s="45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 hidden="1">
      <c r="B62" s="20"/>
      <c r="L62" s="20"/>
    </row>
    <row r="63" spans="1:31" ht="11.25" hidden="1">
      <c r="B63" s="20"/>
      <c r="L63" s="20"/>
    </row>
    <row r="64" spans="1:31" ht="11.25" hidden="1">
      <c r="B64" s="20"/>
      <c r="L64" s="20"/>
    </row>
    <row r="65" spans="1:31" s="2" customFormat="1" ht="12.75" hidden="1">
      <c r="A65" s="32"/>
      <c r="B65" s="33"/>
      <c r="C65" s="32"/>
      <c r="D65" s="46" t="s">
        <v>50</v>
      </c>
      <c r="E65" s="49"/>
      <c r="F65" s="49"/>
      <c r="G65" s="46" t="s">
        <v>51</v>
      </c>
      <c r="H65" s="49"/>
      <c r="I65" s="49"/>
      <c r="J65" s="49"/>
      <c r="K65" s="49"/>
      <c r="L65" s="45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 hidden="1">
      <c r="B66" s="20"/>
      <c r="L66" s="20"/>
    </row>
    <row r="67" spans="1:31" ht="11.25" hidden="1">
      <c r="B67" s="20"/>
      <c r="L67" s="20"/>
    </row>
    <row r="68" spans="1:31" ht="11.25" hidden="1">
      <c r="B68" s="20"/>
      <c r="L68" s="20"/>
    </row>
    <row r="69" spans="1:31" ht="11.25" hidden="1">
      <c r="B69" s="20"/>
      <c r="L69" s="20"/>
    </row>
    <row r="70" spans="1:31" ht="11.25" hidden="1">
      <c r="B70" s="20"/>
      <c r="L70" s="20"/>
    </row>
    <row r="71" spans="1:31" ht="11.25" hidden="1">
      <c r="B71" s="20"/>
      <c r="L71" s="20"/>
    </row>
    <row r="72" spans="1:31" ht="11.25" hidden="1">
      <c r="B72" s="20"/>
      <c r="L72" s="20"/>
    </row>
    <row r="73" spans="1:31" ht="11.25" hidden="1">
      <c r="B73" s="20"/>
      <c r="L73" s="20"/>
    </row>
    <row r="74" spans="1:31" ht="11.25" hidden="1">
      <c r="B74" s="20"/>
      <c r="L74" s="20"/>
    </row>
    <row r="75" spans="1:31" ht="11.25" hidden="1">
      <c r="B75" s="20"/>
      <c r="L75" s="20"/>
    </row>
    <row r="76" spans="1:31" s="2" customFormat="1" ht="12.75" hidden="1">
      <c r="A76" s="32"/>
      <c r="B76" s="33"/>
      <c r="C76" s="32"/>
      <c r="D76" s="48" t="s">
        <v>48</v>
      </c>
      <c r="E76" s="35"/>
      <c r="F76" s="118" t="s">
        <v>49</v>
      </c>
      <c r="G76" s="48" t="s">
        <v>48</v>
      </c>
      <c r="H76" s="35"/>
      <c r="I76" s="35"/>
      <c r="J76" s="119" t="s">
        <v>49</v>
      </c>
      <c r="K76" s="35"/>
      <c r="L76" s="45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hidden="1" customHeight="1">
      <c r="A77" s="32"/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45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78" spans="1:31" ht="11.25" hidden="1"/>
    <row r="79" spans="1:31" ht="11.25" hidden="1"/>
    <row r="80" spans="1:31" ht="11.25" hidden="1"/>
    <row r="81" spans="1:47" s="2" customFormat="1" ht="6.95" hidden="1" customHeight="1">
      <c r="A81" s="32"/>
      <c r="B81" s="52"/>
      <c r="C81" s="53"/>
      <c r="D81" s="53"/>
      <c r="E81" s="53"/>
      <c r="F81" s="53"/>
      <c r="G81" s="53"/>
      <c r="H81" s="53"/>
      <c r="I81" s="53"/>
      <c r="J81" s="53"/>
      <c r="K81" s="53"/>
      <c r="L81" s="45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hidden="1" customHeight="1">
      <c r="A82" s="32"/>
      <c r="B82" s="33"/>
      <c r="C82" s="21" t="s">
        <v>159</v>
      </c>
      <c r="D82" s="32"/>
      <c r="E82" s="32"/>
      <c r="F82" s="32"/>
      <c r="G82" s="32"/>
      <c r="H82" s="32"/>
      <c r="I82" s="32"/>
      <c r="J82" s="32"/>
      <c r="K82" s="32"/>
      <c r="L82" s="45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hidden="1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5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hidden="1" customHeight="1">
      <c r="A84" s="32"/>
      <c r="B84" s="33"/>
      <c r="C84" s="27" t="s">
        <v>15</v>
      </c>
      <c r="D84" s="32"/>
      <c r="E84" s="32"/>
      <c r="F84" s="32"/>
      <c r="G84" s="32"/>
      <c r="H84" s="32"/>
      <c r="I84" s="32"/>
      <c r="J84" s="32"/>
      <c r="K84" s="32"/>
      <c r="L84" s="45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hidden="1" customHeight="1">
      <c r="A85" s="32"/>
      <c r="B85" s="33"/>
      <c r="C85" s="32"/>
      <c r="D85" s="32"/>
      <c r="E85" s="266" t="str">
        <f>E7</f>
        <v>Prístavba materskej škôlky v meste Podolínec</v>
      </c>
      <c r="F85" s="267"/>
      <c r="G85" s="267"/>
      <c r="H85" s="267"/>
      <c r="I85" s="32"/>
      <c r="J85" s="32"/>
      <c r="K85" s="32"/>
      <c r="L85" s="45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hidden="1" customHeight="1">
      <c r="A86" s="32"/>
      <c r="B86" s="33"/>
      <c r="C86" s="27" t="s">
        <v>155</v>
      </c>
      <c r="D86" s="32"/>
      <c r="E86" s="32"/>
      <c r="F86" s="32"/>
      <c r="G86" s="32"/>
      <c r="H86" s="32"/>
      <c r="I86" s="32"/>
      <c r="J86" s="32"/>
      <c r="K86" s="32"/>
      <c r="L86" s="45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hidden="1" customHeight="1">
      <c r="A87" s="32"/>
      <c r="B87" s="33"/>
      <c r="C87" s="32"/>
      <c r="D87" s="32"/>
      <c r="E87" s="227" t="str">
        <f>E9</f>
        <v>SO.102 - Pergola A</v>
      </c>
      <c r="F87" s="268"/>
      <c r="G87" s="268"/>
      <c r="H87" s="268"/>
      <c r="I87" s="32"/>
      <c r="J87" s="32"/>
      <c r="K87" s="32"/>
      <c r="L87" s="45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hidden="1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45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hidden="1" customHeight="1">
      <c r="A89" s="32"/>
      <c r="B89" s="33"/>
      <c r="C89" s="27" t="s">
        <v>19</v>
      </c>
      <c r="D89" s="32"/>
      <c r="E89" s="32"/>
      <c r="F89" s="25" t="str">
        <f>F12</f>
        <v>Podolínec</v>
      </c>
      <c r="G89" s="32"/>
      <c r="H89" s="32"/>
      <c r="I89" s="27" t="s">
        <v>21</v>
      </c>
      <c r="J89" s="58" t="str">
        <f>IF(J12="","",J12)</f>
        <v>05_2022</v>
      </c>
      <c r="K89" s="32"/>
      <c r="L89" s="45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hidden="1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5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15.2" hidden="1" customHeight="1">
      <c r="A91" s="32"/>
      <c r="B91" s="33"/>
      <c r="C91" s="27" t="s">
        <v>22</v>
      </c>
      <c r="D91" s="32"/>
      <c r="E91" s="32"/>
      <c r="F91" s="25" t="str">
        <f>E15</f>
        <v>Mesto Podolínec</v>
      </c>
      <c r="G91" s="32"/>
      <c r="H91" s="32"/>
      <c r="I91" s="27" t="s">
        <v>27</v>
      </c>
      <c r="J91" s="30" t="str">
        <f>E21</f>
        <v>AIP projekt s.r.o.</v>
      </c>
      <c r="K91" s="32"/>
      <c r="L91" s="45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hidden="1" customHeight="1">
      <c r="A92" s="32"/>
      <c r="B92" s="33"/>
      <c r="C92" s="27" t="s">
        <v>26</v>
      </c>
      <c r="D92" s="32"/>
      <c r="E92" s="32"/>
      <c r="F92" s="25">
        <f>IF(E18="","",E18)</f>
        <v>0</v>
      </c>
      <c r="G92" s="32"/>
      <c r="H92" s="32"/>
      <c r="I92" s="27" t="s">
        <v>30</v>
      </c>
      <c r="J92" s="30" t="str">
        <f>E24</f>
        <v xml:space="preserve"> </v>
      </c>
      <c r="K92" s="32"/>
      <c r="L92" s="45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hidden="1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45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hidden="1" customHeight="1">
      <c r="A94" s="32"/>
      <c r="B94" s="33"/>
      <c r="C94" s="120" t="s">
        <v>160</v>
      </c>
      <c r="D94" s="112"/>
      <c r="E94" s="112"/>
      <c r="F94" s="112"/>
      <c r="G94" s="112"/>
      <c r="H94" s="112"/>
      <c r="I94" s="112"/>
      <c r="J94" s="121" t="s">
        <v>161</v>
      </c>
      <c r="K94" s="112"/>
      <c r="L94" s="45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hidden="1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5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hidden="1" customHeight="1">
      <c r="A96" s="32"/>
      <c r="B96" s="33"/>
      <c r="C96" s="122" t="s">
        <v>162</v>
      </c>
      <c r="D96" s="32"/>
      <c r="E96" s="32"/>
      <c r="F96" s="32"/>
      <c r="G96" s="32"/>
      <c r="H96" s="32"/>
      <c r="I96" s="32"/>
      <c r="J96" s="74">
        <f>J132</f>
        <v>0</v>
      </c>
      <c r="K96" s="32"/>
      <c r="L96" s="45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163</v>
      </c>
    </row>
    <row r="97" spans="2:12" s="9" customFormat="1" ht="24.95" hidden="1" customHeight="1">
      <c r="B97" s="123"/>
      <c r="D97" s="124" t="s">
        <v>164</v>
      </c>
      <c r="E97" s="125"/>
      <c r="F97" s="125"/>
      <c r="G97" s="125"/>
      <c r="H97" s="125"/>
      <c r="I97" s="125"/>
      <c r="J97" s="126">
        <f>J133</f>
        <v>0</v>
      </c>
      <c r="L97" s="123"/>
    </row>
    <row r="98" spans="2:12" s="10" customFormat="1" ht="19.899999999999999" hidden="1" customHeight="1">
      <c r="B98" s="127"/>
      <c r="D98" s="128" t="s">
        <v>165</v>
      </c>
      <c r="E98" s="129"/>
      <c r="F98" s="129"/>
      <c r="G98" s="129"/>
      <c r="H98" s="129"/>
      <c r="I98" s="129"/>
      <c r="J98" s="130">
        <f>J134</f>
        <v>0</v>
      </c>
      <c r="L98" s="127"/>
    </row>
    <row r="99" spans="2:12" s="10" customFormat="1" ht="19.899999999999999" hidden="1" customHeight="1">
      <c r="B99" s="127"/>
      <c r="D99" s="128" t="s">
        <v>794</v>
      </c>
      <c r="E99" s="129"/>
      <c r="F99" s="129"/>
      <c r="G99" s="129"/>
      <c r="H99" s="129"/>
      <c r="I99" s="129"/>
      <c r="J99" s="130">
        <f>J158</f>
        <v>0</v>
      </c>
      <c r="L99" s="127"/>
    </row>
    <row r="100" spans="2:12" s="10" customFormat="1" ht="19.899999999999999" hidden="1" customHeight="1">
      <c r="B100" s="127"/>
      <c r="D100" s="128" t="s">
        <v>677</v>
      </c>
      <c r="E100" s="129"/>
      <c r="F100" s="129"/>
      <c r="G100" s="129"/>
      <c r="H100" s="129"/>
      <c r="I100" s="129"/>
      <c r="J100" s="130">
        <f>J178</f>
        <v>0</v>
      </c>
      <c r="L100" s="127"/>
    </row>
    <row r="101" spans="2:12" s="10" customFormat="1" ht="19.899999999999999" hidden="1" customHeight="1">
      <c r="B101" s="127"/>
      <c r="D101" s="128" t="s">
        <v>467</v>
      </c>
      <c r="E101" s="129"/>
      <c r="F101" s="129"/>
      <c r="G101" s="129"/>
      <c r="H101" s="129"/>
      <c r="I101" s="129"/>
      <c r="J101" s="130">
        <f>J202</f>
        <v>0</v>
      </c>
      <c r="L101" s="127"/>
    </row>
    <row r="102" spans="2:12" s="10" customFormat="1" ht="19.899999999999999" hidden="1" customHeight="1">
      <c r="B102" s="127"/>
      <c r="D102" s="128" t="s">
        <v>168</v>
      </c>
      <c r="E102" s="129"/>
      <c r="F102" s="129"/>
      <c r="G102" s="129"/>
      <c r="H102" s="129"/>
      <c r="I102" s="129"/>
      <c r="J102" s="130">
        <f>J219</f>
        <v>0</v>
      </c>
      <c r="L102" s="127"/>
    </row>
    <row r="103" spans="2:12" s="9" customFormat="1" ht="24.95" hidden="1" customHeight="1">
      <c r="B103" s="123"/>
      <c r="D103" s="124" t="s">
        <v>169</v>
      </c>
      <c r="E103" s="125"/>
      <c r="F103" s="125"/>
      <c r="G103" s="125"/>
      <c r="H103" s="125"/>
      <c r="I103" s="125"/>
      <c r="J103" s="126">
        <f>J221</f>
        <v>0</v>
      </c>
      <c r="L103" s="123"/>
    </row>
    <row r="104" spans="2:12" s="10" customFormat="1" ht="19.899999999999999" hidden="1" customHeight="1">
      <c r="B104" s="127"/>
      <c r="D104" s="128" t="s">
        <v>170</v>
      </c>
      <c r="E104" s="129"/>
      <c r="F104" s="129"/>
      <c r="G104" s="129"/>
      <c r="H104" s="129"/>
      <c r="I104" s="129"/>
      <c r="J104" s="130">
        <f>J222</f>
        <v>0</v>
      </c>
      <c r="L104" s="127"/>
    </row>
    <row r="105" spans="2:12" s="10" customFormat="1" ht="19.899999999999999" hidden="1" customHeight="1">
      <c r="B105" s="127"/>
      <c r="D105" s="128" t="s">
        <v>1149</v>
      </c>
      <c r="E105" s="129"/>
      <c r="F105" s="129"/>
      <c r="G105" s="129"/>
      <c r="H105" s="129"/>
      <c r="I105" s="129"/>
      <c r="J105" s="130">
        <f>J227</f>
        <v>0</v>
      </c>
      <c r="L105" s="127"/>
    </row>
    <row r="106" spans="2:12" s="10" customFormat="1" ht="19.899999999999999" hidden="1" customHeight="1">
      <c r="B106" s="127"/>
      <c r="D106" s="128" t="s">
        <v>1150</v>
      </c>
      <c r="E106" s="129"/>
      <c r="F106" s="129"/>
      <c r="G106" s="129"/>
      <c r="H106" s="129"/>
      <c r="I106" s="129"/>
      <c r="J106" s="130">
        <f>J250</f>
        <v>0</v>
      </c>
      <c r="L106" s="127"/>
    </row>
    <row r="107" spans="2:12" s="10" customFormat="1" ht="19.899999999999999" hidden="1" customHeight="1">
      <c r="B107" s="127"/>
      <c r="D107" s="128" t="s">
        <v>1151</v>
      </c>
      <c r="E107" s="129"/>
      <c r="F107" s="129"/>
      <c r="G107" s="129"/>
      <c r="H107" s="129"/>
      <c r="I107" s="129"/>
      <c r="J107" s="130">
        <f>J264</f>
        <v>0</v>
      </c>
      <c r="L107" s="127"/>
    </row>
    <row r="108" spans="2:12" s="10" customFormat="1" ht="19.899999999999999" hidden="1" customHeight="1">
      <c r="B108" s="127"/>
      <c r="D108" s="128" t="s">
        <v>1152</v>
      </c>
      <c r="E108" s="129"/>
      <c r="F108" s="129"/>
      <c r="G108" s="129"/>
      <c r="H108" s="129"/>
      <c r="I108" s="129"/>
      <c r="J108" s="130">
        <f>J282</f>
        <v>0</v>
      </c>
      <c r="L108" s="127"/>
    </row>
    <row r="109" spans="2:12" s="10" customFormat="1" ht="19.899999999999999" hidden="1" customHeight="1">
      <c r="B109" s="127"/>
      <c r="D109" s="128" t="s">
        <v>1153</v>
      </c>
      <c r="E109" s="129"/>
      <c r="F109" s="129"/>
      <c r="G109" s="129"/>
      <c r="H109" s="129"/>
      <c r="I109" s="129"/>
      <c r="J109" s="130">
        <f>J320</f>
        <v>0</v>
      </c>
      <c r="L109" s="127"/>
    </row>
    <row r="110" spans="2:12" s="10" customFormat="1" ht="19.899999999999999" hidden="1" customHeight="1">
      <c r="B110" s="127"/>
      <c r="D110" s="128" t="s">
        <v>1154</v>
      </c>
      <c r="E110" s="129"/>
      <c r="F110" s="129"/>
      <c r="G110" s="129"/>
      <c r="H110" s="129"/>
      <c r="I110" s="129"/>
      <c r="J110" s="130">
        <f>J336</f>
        <v>0</v>
      </c>
      <c r="L110" s="127"/>
    </row>
    <row r="111" spans="2:12" s="10" customFormat="1" ht="19.899999999999999" hidden="1" customHeight="1">
      <c r="B111" s="127"/>
      <c r="D111" s="128" t="s">
        <v>1753</v>
      </c>
      <c r="E111" s="129"/>
      <c r="F111" s="129"/>
      <c r="G111" s="129"/>
      <c r="H111" s="129"/>
      <c r="I111" s="129"/>
      <c r="J111" s="130">
        <f>J364</f>
        <v>0</v>
      </c>
      <c r="L111" s="127"/>
    </row>
    <row r="112" spans="2:12" s="10" customFormat="1" ht="19.899999999999999" hidden="1" customHeight="1">
      <c r="B112" s="127"/>
      <c r="D112" s="128" t="s">
        <v>573</v>
      </c>
      <c r="E112" s="129"/>
      <c r="F112" s="129"/>
      <c r="G112" s="129"/>
      <c r="H112" s="129"/>
      <c r="I112" s="129"/>
      <c r="J112" s="130">
        <f>J369</f>
        <v>0</v>
      </c>
      <c r="L112" s="127"/>
    </row>
    <row r="113" spans="1:31" s="2" customFormat="1" ht="21.75" hidden="1" customHeight="1">
      <c r="A113" s="32"/>
      <c r="B113" s="33"/>
      <c r="C113" s="32"/>
      <c r="D113" s="32"/>
      <c r="E113" s="32"/>
      <c r="F113" s="32"/>
      <c r="G113" s="32"/>
      <c r="H113" s="32"/>
      <c r="I113" s="32"/>
      <c r="J113" s="32"/>
      <c r="K113" s="32"/>
      <c r="L113" s="45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31" s="2" customFormat="1" ht="6.95" hidden="1" customHeight="1">
      <c r="A114" s="32"/>
      <c r="B114" s="50"/>
      <c r="C114" s="51"/>
      <c r="D114" s="51"/>
      <c r="E114" s="51"/>
      <c r="F114" s="51"/>
      <c r="G114" s="51"/>
      <c r="H114" s="51"/>
      <c r="I114" s="51"/>
      <c r="J114" s="51"/>
      <c r="K114" s="51"/>
      <c r="L114" s="45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31" ht="11.25" hidden="1"/>
    <row r="116" spans="1:31" ht="11.25" hidden="1"/>
    <row r="117" spans="1:31" ht="11.25" hidden="1"/>
    <row r="118" spans="1:31" s="2" customFormat="1" ht="6.95" customHeight="1">
      <c r="A118" s="32"/>
      <c r="B118" s="52"/>
      <c r="C118" s="53"/>
      <c r="D118" s="53"/>
      <c r="E118" s="53"/>
      <c r="F118" s="53"/>
      <c r="G118" s="53"/>
      <c r="H118" s="53"/>
      <c r="I118" s="53"/>
      <c r="J118" s="53"/>
      <c r="K118" s="53"/>
      <c r="L118" s="45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31" s="2" customFormat="1" ht="24.95" customHeight="1">
      <c r="A119" s="32"/>
      <c r="B119" s="33"/>
      <c r="C119" s="21" t="s">
        <v>175</v>
      </c>
      <c r="D119" s="32"/>
      <c r="E119" s="32"/>
      <c r="F119" s="32"/>
      <c r="G119" s="32"/>
      <c r="H119" s="32"/>
      <c r="I119" s="32"/>
      <c r="J119" s="32"/>
      <c r="K119" s="32"/>
      <c r="L119" s="45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31" s="2" customFormat="1" ht="6.95" customHeight="1">
      <c r="A120" s="32"/>
      <c r="B120" s="33"/>
      <c r="C120" s="32"/>
      <c r="D120" s="32"/>
      <c r="E120" s="32"/>
      <c r="F120" s="32"/>
      <c r="G120" s="32"/>
      <c r="H120" s="32"/>
      <c r="I120" s="32"/>
      <c r="J120" s="32"/>
      <c r="K120" s="32"/>
      <c r="L120" s="45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31" s="2" customFormat="1" ht="12" customHeight="1">
      <c r="A121" s="32"/>
      <c r="B121" s="33"/>
      <c r="C121" s="27" t="s">
        <v>15</v>
      </c>
      <c r="D121" s="32"/>
      <c r="E121" s="32"/>
      <c r="F121" s="32"/>
      <c r="G121" s="32"/>
      <c r="H121" s="32"/>
      <c r="I121" s="32"/>
      <c r="J121" s="32"/>
      <c r="K121" s="32"/>
      <c r="L121" s="45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31" s="2" customFormat="1" ht="16.5" customHeight="1">
      <c r="A122" s="32"/>
      <c r="B122" s="33"/>
      <c r="C122" s="32"/>
      <c r="D122" s="32"/>
      <c r="E122" s="266" t="str">
        <f>E7</f>
        <v>Prístavba materskej škôlky v meste Podolínec</v>
      </c>
      <c r="F122" s="267"/>
      <c r="G122" s="267"/>
      <c r="H122" s="267"/>
      <c r="I122" s="32"/>
      <c r="J122" s="32"/>
      <c r="K122" s="32"/>
      <c r="L122" s="45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31" s="2" customFormat="1" ht="12" customHeight="1">
      <c r="A123" s="32"/>
      <c r="B123" s="33"/>
      <c r="C123" s="27" t="s">
        <v>155</v>
      </c>
      <c r="D123" s="32"/>
      <c r="E123" s="32"/>
      <c r="F123" s="32"/>
      <c r="G123" s="32"/>
      <c r="H123" s="32"/>
      <c r="I123" s="32"/>
      <c r="J123" s="32"/>
      <c r="K123" s="32"/>
      <c r="L123" s="45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31" s="2" customFormat="1" ht="16.5" customHeight="1">
      <c r="A124" s="32"/>
      <c r="B124" s="33"/>
      <c r="C124" s="32"/>
      <c r="D124" s="32"/>
      <c r="E124" s="227" t="str">
        <f>E9</f>
        <v>SO.102 - Pergola A</v>
      </c>
      <c r="F124" s="268"/>
      <c r="G124" s="268"/>
      <c r="H124" s="268"/>
      <c r="I124" s="32"/>
      <c r="J124" s="32"/>
      <c r="K124" s="32"/>
      <c r="L124" s="45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31" s="2" customFormat="1" ht="6.95" customHeight="1">
      <c r="A125" s="32"/>
      <c r="B125" s="33"/>
      <c r="C125" s="32"/>
      <c r="D125" s="32"/>
      <c r="E125" s="32"/>
      <c r="F125" s="32"/>
      <c r="G125" s="32"/>
      <c r="H125" s="32"/>
      <c r="I125" s="32"/>
      <c r="J125" s="32"/>
      <c r="K125" s="32"/>
      <c r="L125" s="45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31" s="2" customFormat="1" ht="12" customHeight="1">
      <c r="A126" s="32"/>
      <c r="B126" s="33"/>
      <c r="C126" s="27" t="s">
        <v>19</v>
      </c>
      <c r="D126" s="32"/>
      <c r="E126" s="32"/>
      <c r="F126" s="25" t="str">
        <f>F12</f>
        <v>Podolínec</v>
      </c>
      <c r="G126" s="32"/>
      <c r="H126" s="32"/>
      <c r="I126" s="27" t="s">
        <v>21</v>
      </c>
      <c r="J126" s="58" t="str">
        <f>IF(J12="","",J12)</f>
        <v>05_2022</v>
      </c>
      <c r="K126" s="32"/>
      <c r="L126" s="45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</row>
    <row r="127" spans="1:31" s="2" customFormat="1" ht="6.95" customHeight="1">
      <c r="A127" s="32"/>
      <c r="B127" s="33"/>
      <c r="C127" s="32"/>
      <c r="D127" s="32"/>
      <c r="E127" s="32"/>
      <c r="F127" s="32"/>
      <c r="G127" s="32"/>
      <c r="H127" s="32"/>
      <c r="I127" s="32"/>
      <c r="J127" s="32"/>
      <c r="K127" s="32"/>
      <c r="L127" s="45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</row>
    <row r="128" spans="1:31" s="2" customFormat="1" ht="15.2" customHeight="1">
      <c r="A128" s="32"/>
      <c r="B128" s="33"/>
      <c r="C128" s="27" t="s">
        <v>22</v>
      </c>
      <c r="D128" s="32"/>
      <c r="E128" s="32"/>
      <c r="F128" s="25" t="str">
        <f>E15</f>
        <v>Mesto Podolínec</v>
      </c>
      <c r="G128" s="32"/>
      <c r="H128" s="32"/>
      <c r="I128" s="27" t="s">
        <v>27</v>
      </c>
      <c r="J128" s="30" t="str">
        <f>E21</f>
        <v>AIP projekt s.r.o.</v>
      </c>
      <c r="K128" s="32"/>
      <c r="L128" s="45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</row>
    <row r="129" spans="1:65" s="2" customFormat="1" ht="15.2" customHeight="1">
      <c r="A129" s="32"/>
      <c r="B129" s="33"/>
      <c r="C129" s="27" t="s">
        <v>26</v>
      </c>
      <c r="D129" s="32"/>
      <c r="E129" s="32"/>
      <c r="F129" s="25"/>
      <c r="G129" s="32"/>
      <c r="H129" s="32"/>
      <c r="I129" s="27" t="s">
        <v>30</v>
      </c>
      <c r="J129" s="30" t="str">
        <f>E24</f>
        <v xml:space="preserve"> </v>
      </c>
      <c r="K129" s="32"/>
      <c r="L129" s="45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</row>
    <row r="130" spans="1:65" s="2" customFormat="1" ht="10.35" customHeight="1">
      <c r="A130" s="32"/>
      <c r="B130" s="33"/>
      <c r="C130" s="32"/>
      <c r="D130" s="32"/>
      <c r="E130" s="32"/>
      <c r="F130" s="32"/>
      <c r="G130" s="32"/>
      <c r="H130" s="32"/>
      <c r="I130" s="32"/>
      <c r="J130" s="32"/>
      <c r="K130" s="32"/>
      <c r="L130" s="45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</row>
    <row r="131" spans="1:65" s="11" customFormat="1" ht="29.25" customHeight="1">
      <c r="A131" s="131"/>
      <c r="B131" s="132"/>
      <c r="C131" s="133" t="s">
        <v>176</v>
      </c>
      <c r="D131" s="134" t="s">
        <v>58</v>
      </c>
      <c r="E131" s="134" t="s">
        <v>54</v>
      </c>
      <c r="F131" s="134" t="s">
        <v>55</v>
      </c>
      <c r="G131" s="134" t="s">
        <v>177</v>
      </c>
      <c r="H131" s="134" t="s">
        <v>178</v>
      </c>
      <c r="I131" s="134" t="s">
        <v>179</v>
      </c>
      <c r="J131" s="135" t="s">
        <v>161</v>
      </c>
      <c r="K131" s="136" t="s">
        <v>180</v>
      </c>
      <c r="L131" s="137"/>
      <c r="M131" s="65" t="s">
        <v>1</v>
      </c>
      <c r="N131" s="66" t="s">
        <v>37</v>
      </c>
      <c r="O131" s="66" t="s">
        <v>181</v>
      </c>
      <c r="P131" s="66" t="s">
        <v>182</v>
      </c>
      <c r="Q131" s="66" t="s">
        <v>183</v>
      </c>
      <c r="R131" s="66" t="s">
        <v>184</v>
      </c>
      <c r="S131" s="66" t="s">
        <v>185</v>
      </c>
      <c r="T131" s="67" t="s">
        <v>186</v>
      </c>
      <c r="U131" s="131"/>
      <c r="V131" s="131"/>
      <c r="W131" s="131"/>
      <c r="X131" s="131"/>
      <c r="Y131" s="131"/>
      <c r="Z131" s="131"/>
      <c r="AA131" s="131"/>
      <c r="AB131" s="131"/>
      <c r="AC131" s="131"/>
      <c r="AD131" s="131"/>
      <c r="AE131" s="131"/>
    </row>
    <row r="132" spans="1:65" s="2" customFormat="1" ht="22.9" customHeight="1">
      <c r="A132" s="32"/>
      <c r="B132" s="33"/>
      <c r="C132" s="72" t="s">
        <v>162</v>
      </c>
      <c r="D132" s="32"/>
      <c r="E132" s="32"/>
      <c r="F132" s="32"/>
      <c r="G132" s="32"/>
      <c r="H132" s="32"/>
      <c r="I132" s="32"/>
      <c r="J132" s="138">
        <f>BK132</f>
        <v>0</v>
      </c>
      <c r="K132" s="32"/>
      <c r="L132" s="33"/>
      <c r="M132" s="68"/>
      <c r="N132" s="59"/>
      <c r="O132" s="69"/>
      <c r="P132" s="139">
        <f>P133+P221</f>
        <v>0</v>
      </c>
      <c r="Q132" s="69"/>
      <c r="R132" s="139">
        <f>R133+R221</f>
        <v>81.735930339633995</v>
      </c>
      <c r="S132" s="69"/>
      <c r="T132" s="140">
        <f>T133+T221</f>
        <v>54.352199999999996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T132" s="17" t="s">
        <v>72</v>
      </c>
      <c r="AU132" s="17" t="s">
        <v>163</v>
      </c>
      <c r="BK132" s="141">
        <f>BK133+BK221</f>
        <v>0</v>
      </c>
    </row>
    <row r="133" spans="1:65" s="12" customFormat="1" ht="25.9" customHeight="1">
      <c r="B133" s="142"/>
      <c r="D133" s="143" t="s">
        <v>72</v>
      </c>
      <c r="E133" s="144" t="s">
        <v>187</v>
      </c>
      <c r="F133" s="144" t="s">
        <v>188</v>
      </c>
      <c r="I133" s="145"/>
      <c r="J133" s="146">
        <f>BK133</f>
        <v>0</v>
      </c>
      <c r="L133" s="142"/>
      <c r="M133" s="147"/>
      <c r="N133" s="148"/>
      <c r="O133" s="148"/>
      <c r="P133" s="149">
        <f>P134+P158+P178+P202+P219</f>
        <v>0</v>
      </c>
      <c r="Q133" s="148"/>
      <c r="R133" s="149">
        <f>R134+R158+R178+R202+R219</f>
        <v>77.921649262632002</v>
      </c>
      <c r="S133" s="148"/>
      <c r="T133" s="150">
        <f>T134+T158+T178+T202+T219</f>
        <v>54.352199999999996</v>
      </c>
      <c r="AR133" s="143" t="s">
        <v>80</v>
      </c>
      <c r="AT133" s="151" t="s">
        <v>72</v>
      </c>
      <c r="AU133" s="151" t="s">
        <v>73</v>
      </c>
      <c r="AY133" s="143" t="s">
        <v>189</v>
      </c>
      <c r="BK133" s="152">
        <f>BK134+BK158+BK178+BK202+BK219</f>
        <v>0</v>
      </c>
    </row>
    <row r="134" spans="1:65" s="12" customFormat="1" ht="22.9" customHeight="1">
      <c r="B134" s="142"/>
      <c r="D134" s="143" t="s">
        <v>72</v>
      </c>
      <c r="E134" s="153" t="s">
        <v>80</v>
      </c>
      <c r="F134" s="153" t="s">
        <v>190</v>
      </c>
      <c r="I134" s="145"/>
      <c r="J134" s="154">
        <f>BK134</f>
        <v>0</v>
      </c>
      <c r="L134" s="142"/>
      <c r="M134" s="147"/>
      <c r="N134" s="148"/>
      <c r="O134" s="148"/>
      <c r="P134" s="149">
        <f>SUM(P135:P157)</f>
        <v>0</v>
      </c>
      <c r="Q134" s="148"/>
      <c r="R134" s="149">
        <f>SUM(R135:R157)</f>
        <v>0.64153499999999997</v>
      </c>
      <c r="S134" s="148"/>
      <c r="T134" s="150">
        <f>SUM(T135:T157)</f>
        <v>19.352249999999998</v>
      </c>
      <c r="AR134" s="143" t="s">
        <v>80</v>
      </c>
      <c r="AT134" s="151" t="s">
        <v>72</v>
      </c>
      <c r="AU134" s="151" t="s">
        <v>80</v>
      </c>
      <c r="AY134" s="143" t="s">
        <v>189</v>
      </c>
      <c r="BK134" s="152">
        <f>SUM(BK135:BK157)</f>
        <v>0</v>
      </c>
    </row>
    <row r="135" spans="1:65" s="2" customFormat="1" ht="33" customHeight="1">
      <c r="A135" s="32"/>
      <c r="B135" s="155"/>
      <c r="C135" s="156" t="s">
        <v>80</v>
      </c>
      <c r="D135" s="156" t="s">
        <v>191</v>
      </c>
      <c r="E135" s="157" t="s">
        <v>2920</v>
      </c>
      <c r="F135" s="158" t="s">
        <v>2921</v>
      </c>
      <c r="G135" s="159" t="s">
        <v>373</v>
      </c>
      <c r="H135" s="160">
        <v>82.35</v>
      </c>
      <c r="I135" s="161"/>
      <c r="J135" s="162">
        <f>ROUND(I135*H135,2)</f>
        <v>0</v>
      </c>
      <c r="K135" s="163"/>
      <c r="L135" s="33"/>
      <c r="M135" s="164" t="s">
        <v>1</v>
      </c>
      <c r="N135" s="165" t="s">
        <v>39</v>
      </c>
      <c r="O135" s="61"/>
      <c r="P135" s="166">
        <f>O135*H135</f>
        <v>0</v>
      </c>
      <c r="Q135" s="166">
        <v>0</v>
      </c>
      <c r="R135" s="166">
        <f>Q135*H135</f>
        <v>0</v>
      </c>
      <c r="S135" s="166">
        <v>0.23499999999999999</v>
      </c>
      <c r="T135" s="167">
        <f>S135*H135</f>
        <v>19.352249999999998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68" t="s">
        <v>130</v>
      </c>
      <c r="AT135" s="168" t="s">
        <v>191</v>
      </c>
      <c r="AU135" s="168" t="s">
        <v>86</v>
      </c>
      <c r="AY135" s="17" t="s">
        <v>189</v>
      </c>
      <c r="BE135" s="169">
        <f>IF(N135="základná",J135,0)</f>
        <v>0</v>
      </c>
      <c r="BF135" s="169">
        <f>IF(N135="znížená",J135,0)</f>
        <v>0</v>
      </c>
      <c r="BG135" s="169">
        <f>IF(N135="zákl. prenesená",J135,0)</f>
        <v>0</v>
      </c>
      <c r="BH135" s="169">
        <f>IF(N135="zníž. prenesená",J135,0)</f>
        <v>0</v>
      </c>
      <c r="BI135" s="169">
        <f>IF(N135="nulová",J135,0)</f>
        <v>0</v>
      </c>
      <c r="BJ135" s="17" t="s">
        <v>86</v>
      </c>
      <c r="BK135" s="169">
        <f>ROUND(I135*H135,2)</f>
        <v>0</v>
      </c>
      <c r="BL135" s="17" t="s">
        <v>130</v>
      </c>
      <c r="BM135" s="168" t="s">
        <v>2922</v>
      </c>
    </row>
    <row r="136" spans="1:65" s="13" customFormat="1" ht="11.25">
      <c r="B136" s="187"/>
      <c r="D136" s="188" t="s">
        <v>683</v>
      </c>
      <c r="E136" s="189" t="s">
        <v>1</v>
      </c>
      <c r="F136" s="190" t="s">
        <v>2923</v>
      </c>
      <c r="H136" s="189" t="s">
        <v>1</v>
      </c>
      <c r="I136" s="191"/>
      <c r="L136" s="187"/>
      <c r="M136" s="192"/>
      <c r="N136" s="193"/>
      <c r="O136" s="193"/>
      <c r="P136" s="193"/>
      <c r="Q136" s="193"/>
      <c r="R136" s="193"/>
      <c r="S136" s="193"/>
      <c r="T136" s="194"/>
      <c r="AT136" s="189" t="s">
        <v>683</v>
      </c>
      <c r="AU136" s="189" t="s">
        <v>86</v>
      </c>
      <c r="AV136" s="13" t="s">
        <v>80</v>
      </c>
      <c r="AW136" s="13" t="s">
        <v>29</v>
      </c>
      <c r="AX136" s="13" t="s">
        <v>73</v>
      </c>
      <c r="AY136" s="189" t="s">
        <v>189</v>
      </c>
    </row>
    <row r="137" spans="1:65" s="14" customFormat="1" ht="11.25">
      <c r="B137" s="195"/>
      <c r="D137" s="188" t="s">
        <v>683</v>
      </c>
      <c r="E137" s="196" t="s">
        <v>1</v>
      </c>
      <c r="F137" s="197" t="s">
        <v>2924</v>
      </c>
      <c r="H137" s="198">
        <v>82.35</v>
      </c>
      <c r="I137" s="199"/>
      <c r="L137" s="195"/>
      <c r="M137" s="200"/>
      <c r="N137" s="201"/>
      <c r="O137" s="201"/>
      <c r="P137" s="201"/>
      <c r="Q137" s="201"/>
      <c r="R137" s="201"/>
      <c r="S137" s="201"/>
      <c r="T137" s="202"/>
      <c r="AT137" s="196" t="s">
        <v>683</v>
      </c>
      <c r="AU137" s="196" t="s">
        <v>86</v>
      </c>
      <c r="AV137" s="14" t="s">
        <v>86</v>
      </c>
      <c r="AW137" s="14" t="s">
        <v>29</v>
      </c>
      <c r="AX137" s="14" t="s">
        <v>80</v>
      </c>
      <c r="AY137" s="196" t="s">
        <v>189</v>
      </c>
    </row>
    <row r="138" spans="1:65" s="2" customFormat="1" ht="24.2" customHeight="1">
      <c r="A138" s="32"/>
      <c r="B138" s="155"/>
      <c r="C138" s="156" t="s">
        <v>86</v>
      </c>
      <c r="D138" s="156" t="s">
        <v>191</v>
      </c>
      <c r="E138" s="157" t="s">
        <v>799</v>
      </c>
      <c r="F138" s="158" t="s">
        <v>800</v>
      </c>
      <c r="G138" s="159" t="s">
        <v>194</v>
      </c>
      <c r="H138" s="160">
        <v>5.13</v>
      </c>
      <c r="I138" s="161"/>
      <c r="J138" s="162">
        <f>ROUND(I138*H138,2)</f>
        <v>0</v>
      </c>
      <c r="K138" s="163"/>
      <c r="L138" s="33"/>
      <c r="M138" s="164" t="s">
        <v>1</v>
      </c>
      <c r="N138" s="165" t="s">
        <v>39</v>
      </c>
      <c r="O138" s="61"/>
      <c r="P138" s="166">
        <f>O138*H138</f>
        <v>0</v>
      </c>
      <c r="Q138" s="166">
        <v>0</v>
      </c>
      <c r="R138" s="166">
        <f>Q138*H138</f>
        <v>0</v>
      </c>
      <c r="S138" s="166">
        <v>0</v>
      </c>
      <c r="T138" s="167">
        <f>S138*H138</f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68" t="s">
        <v>130</v>
      </c>
      <c r="AT138" s="168" t="s">
        <v>191</v>
      </c>
      <c r="AU138" s="168" t="s">
        <v>86</v>
      </c>
      <c r="AY138" s="17" t="s">
        <v>189</v>
      </c>
      <c r="BE138" s="169">
        <f>IF(N138="základná",J138,0)</f>
        <v>0</v>
      </c>
      <c r="BF138" s="169">
        <f>IF(N138="znížená",J138,0)</f>
        <v>0</v>
      </c>
      <c r="BG138" s="169">
        <f>IF(N138="zákl. prenesená",J138,0)</f>
        <v>0</v>
      </c>
      <c r="BH138" s="169">
        <f>IF(N138="zníž. prenesená",J138,0)</f>
        <v>0</v>
      </c>
      <c r="BI138" s="169">
        <f>IF(N138="nulová",J138,0)</f>
        <v>0</v>
      </c>
      <c r="BJ138" s="17" t="s">
        <v>86</v>
      </c>
      <c r="BK138" s="169">
        <f>ROUND(I138*H138,2)</f>
        <v>0</v>
      </c>
      <c r="BL138" s="17" t="s">
        <v>130</v>
      </c>
      <c r="BM138" s="168" t="s">
        <v>2925</v>
      </c>
    </row>
    <row r="139" spans="1:65" s="13" customFormat="1" ht="11.25">
      <c r="B139" s="187"/>
      <c r="D139" s="188" t="s">
        <v>683</v>
      </c>
      <c r="E139" s="189" t="s">
        <v>1</v>
      </c>
      <c r="F139" s="190" t="s">
        <v>2926</v>
      </c>
      <c r="H139" s="189" t="s">
        <v>1</v>
      </c>
      <c r="I139" s="191"/>
      <c r="L139" s="187"/>
      <c r="M139" s="192"/>
      <c r="N139" s="193"/>
      <c r="O139" s="193"/>
      <c r="P139" s="193"/>
      <c r="Q139" s="193"/>
      <c r="R139" s="193"/>
      <c r="S139" s="193"/>
      <c r="T139" s="194"/>
      <c r="AT139" s="189" t="s">
        <v>683</v>
      </c>
      <c r="AU139" s="189" t="s">
        <v>86</v>
      </c>
      <c r="AV139" s="13" t="s">
        <v>80</v>
      </c>
      <c r="AW139" s="13" t="s">
        <v>29</v>
      </c>
      <c r="AX139" s="13" t="s">
        <v>73</v>
      </c>
      <c r="AY139" s="189" t="s">
        <v>189</v>
      </c>
    </row>
    <row r="140" spans="1:65" s="14" customFormat="1" ht="11.25">
      <c r="B140" s="195"/>
      <c r="D140" s="188" t="s">
        <v>683</v>
      </c>
      <c r="E140" s="196" t="s">
        <v>1</v>
      </c>
      <c r="F140" s="197" t="s">
        <v>2927</v>
      </c>
      <c r="H140" s="198">
        <v>5.13</v>
      </c>
      <c r="I140" s="199"/>
      <c r="L140" s="195"/>
      <c r="M140" s="200"/>
      <c r="N140" s="201"/>
      <c r="O140" s="201"/>
      <c r="P140" s="201"/>
      <c r="Q140" s="201"/>
      <c r="R140" s="201"/>
      <c r="S140" s="201"/>
      <c r="T140" s="202"/>
      <c r="AT140" s="196" t="s">
        <v>683</v>
      </c>
      <c r="AU140" s="196" t="s">
        <v>86</v>
      </c>
      <c r="AV140" s="14" t="s">
        <v>86</v>
      </c>
      <c r="AW140" s="14" t="s">
        <v>29</v>
      </c>
      <c r="AX140" s="14" t="s">
        <v>80</v>
      </c>
      <c r="AY140" s="196" t="s">
        <v>189</v>
      </c>
    </row>
    <row r="141" spans="1:65" s="2" customFormat="1" ht="24.2" customHeight="1">
      <c r="A141" s="32"/>
      <c r="B141" s="155"/>
      <c r="C141" s="156" t="s">
        <v>103</v>
      </c>
      <c r="D141" s="156" t="s">
        <v>191</v>
      </c>
      <c r="E141" s="157" t="s">
        <v>804</v>
      </c>
      <c r="F141" s="158" t="s">
        <v>805</v>
      </c>
      <c r="G141" s="159" t="s">
        <v>194</v>
      </c>
      <c r="H141" s="160">
        <v>5.13</v>
      </c>
      <c r="I141" s="161"/>
      <c r="J141" s="162">
        <f>ROUND(I141*H141,2)</f>
        <v>0</v>
      </c>
      <c r="K141" s="163"/>
      <c r="L141" s="33"/>
      <c r="M141" s="164" t="s">
        <v>1</v>
      </c>
      <c r="N141" s="165" t="s">
        <v>39</v>
      </c>
      <c r="O141" s="61"/>
      <c r="P141" s="166">
        <f>O141*H141</f>
        <v>0</v>
      </c>
      <c r="Q141" s="166">
        <v>0</v>
      </c>
      <c r="R141" s="166">
        <f>Q141*H141</f>
        <v>0</v>
      </c>
      <c r="S141" s="166">
        <v>0</v>
      </c>
      <c r="T141" s="167">
        <f>S141*H141</f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68" t="s">
        <v>130</v>
      </c>
      <c r="AT141" s="168" t="s">
        <v>191</v>
      </c>
      <c r="AU141" s="168" t="s">
        <v>86</v>
      </c>
      <c r="AY141" s="17" t="s">
        <v>189</v>
      </c>
      <c r="BE141" s="169">
        <f>IF(N141="základná",J141,0)</f>
        <v>0</v>
      </c>
      <c r="BF141" s="169">
        <f>IF(N141="znížená",J141,0)</f>
        <v>0</v>
      </c>
      <c r="BG141" s="169">
        <f>IF(N141="zákl. prenesená",J141,0)</f>
        <v>0</v>
      </c>
      <c r="BH141" s="169">
        <f>IF(N141="zníž. prenesená",J141,0)</f>
        <v>0</v>
      </c>
      <c r="BI141" s="169">
        <f>IF(N141="nulová",J141,0)</f>
        <v>0</v>
      </c>
      <c r="BJ141" s="17" t="s">
        <v>86</v>
      </c>
      <c r="BK141" s="169">
        <f>ROUND(I141*H141,2)</f>
        <v>0</v>
      </c>
      <c r="BL141" s="17" t="s">
        <v>130</v>
      </c>
      <c r="BM141" s="168" t="s">
        <v>2928</v>
      </c>
    </row>
    <row r="142" spans="1:65" s="2" customFormat="1" ht="21.75" customHeight="1">
      <c r="A142" s="32"/>
      <c r="B142" s="155"/>
      <c r="C142" s="156" t="s">
        <v>130</v>
      </c>
      <c r="D142" s="156" t="s">
        <v>191</v>
      </c>
      <c r="E142" s="157" t="s">
        <v>192</v>
      </c>
      <c r="F142" s="158" t="s">
        <v>193</v>
      </c>
      <c r="G142" s="159" t="s">
        <v>194</v>
      </c>
      <c r="H142" s="160">
        <v>1.536</v>
      </c>
      <c r="I142" s="161"/>
      <c r="J142" s="162">
        <f>ROUND(I142*H142,2)</f>
        <v>0</v>
      </c>
      <c r="K142" s="163"/>
      <c r="L142" s="33"/>
      <c r="M142" s="164" t="s">
        <v>1</v>
      </c>
      <c r="N142" s="165" t="s">
        <v>39</v>
      </c>
      <c r="O142" s="61"/>
      <c r="P142" s="166">
        <f>O142*H142</f>
        <v>0</v>
      </c>
      <c r="Q142" s="166">
        <v>0</v>
      </c>
      <c r="R142" s="166">
        <f>Q142*H142</f>
        <v>0</v>
      </c>
      <c r="S142" s="166">
        <v>0</v>
      </c>
      <c r="T142" s="167">
        <f>S142*H142</f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68" t="s">
        <v>130</v>
      </c>
      <c r="AT142" s="168" t="s">
        <v>191</v>
      </c>
      <c r="AU142" s="168" t="s">
        <v>86</v>
      </c>
      <c r="AY142" s="17" t="s">
        <v>189</v>
      </c>
      <c r="BE142" s="169">
        <f>IF(N142="základná",J142,0)</f>
        <v>0</v>
      </c>
      <c r="BF142" s="169">
        <f>IF(N142="znížená",J142,0)</f>
        <v>0</v>
      </c>
      <c r="BG142" s="169">
        <f>IF(N142="zákl. prenesená",J142,0)</f>
        <v>0</v>
      </c>
      <c r="BH142" s="169">
        <f>IF(N142="zníž. prenesená",J142,0)</f>
        <v>0</v>
      </c>
      <c r="BI142" s="169">
        <f>IF(N142="nulová",J142,0)</f>
        <v>0</v>
      </c>
      <c r="BJ142" s="17" t="s">
        <v>86</v>
      </c>
      <c r="BK142" s="169">
        <f>ROUND(I142*H142,2)</f>
        <v>0</v>
      </c>
      <c r="BL142" s="17" t="s">
        <v>130</v>
      </c>
      <c r="BM142" s="168" t="s">
        <v>2929</v>
      </c>
    </row>
    <row r="143" spans="1:65" s="13" customFormat="1" ht="11.25">
      <c r="B143" s="187"/>
      <c r="D143" s="188" t="s">
        <v>683</v>
      </c>
      <c r="E143" s="189" t="s">
        <v>1</v>
      </c>
      <c r="F143" s="190" t="s">
        <v>2930</v>
      </c>
      <c r="H143" s="189" t="s">
        <v>1</v>
      </c>
      <c r="I143" s="191"/>
      <c r="L143" s="187"/>
      <c r="M143" s="192"/>
      <c r="N143" s="193"/>
      <c r="O143" s="193"/>
      <c r="P143" s="193"/>
      <c r="Q143" s="193"/>
      <c r="R143" s="193"/>
      <c r="S143" s="193"/>
      <c r="T143" s="194"/>
      <c r="AT143" s="189" t="s">
        <v>683</v>
      </c>
      <c r="AU143" s="189" t="s">
        <v>86</v>
      </c>
      <c r="AV143" s="13" t="s">
        <v>80</v>
      </c>
      <c r="AW143" s="13" t="s">
        <v>29</v>
      </c>
      <c r="AX143" s="13" t="s">
        <v>73</v>
      </c>
      <c r="AY143" s="189" t="s">
        <v>189</v>
      </c>
    </row>
    <row r="144" spans="1:65" s="14" customFormat="1" ht="11.25">
      <c r="B144" s="195"/>
      <c r="D144" s="188" t="s">
        <v>683</v>
      </c>
      <c r="E144" s="196" t="s">
        <v>1</v>
      </c>
      <c r="F144" s="197" t="s">
        <v>2931</v>
      </c>
      <c r="H144" s="198">
        <v>1.536</v>
      </c>
      <c r="I144" s="199"/>
      <c r="L144" s="195"/>
      <c r="M144" s="200"/>
      <c r="N144" s="201"/>
      <c r="O144" s="201"/>
      <c r="P144" s="201"/>
      <c r="Q144" s="201"/>
      <c r="R144" s="201"/>
      <c r="S144" s="201"/>
      <c r="T144" s="202"/>
      <c r="AT144" s="196" t="s">
        <v>683</v>
      </c>
      <c r="AU144" s="196" t="s">
        <v>86</v>
      </c>
      <c r="AV144" s="14" t="s">
        <v>86</v>
      </c>
      <c r="AW144" s="14" t="s">
        <v>29</v>
      </c>
      <c r="AX144" s="14" t="s">
        <v>80</v>
      </c>
      <c r="AY144" s="196" t="s">
        <v>189</v>
      </c>
    </row>
    <row r="145" spans="1:65" s="2" customFormat="1" ht="24.2" customHeight="1">
      <c r="A145" s="32"/>
      <c r="B145" s="155"/>
      <c r="C145" s="156" t="s">
        <v>133</v>
      </c>
      <c r="D145" s="156" t="s">
        <v>191</v>
      </c>
      <c r="E145" s="157" t="s">
        <v>195</v>
      </c>
      <c r="F145" s="158" t="s">
        <v>196</v>
      </c>
      <c r="G145" s="159" t="s">
        <v>194</v>
      </c>
      <c r="H145" s="160">
        <v>1.536</v>
      </c>
      <c r="I145" s="161"/>
      <c r="J145" s="162">
        <f>ROUND(I145*H145,2)</f>
        <v>0</v>
      </c>
      <c r="K145" s="163"/>
      <c r="L145" s="33"/>
      <c r="M145" s="164" t="s">
        <v>1</v>
      </c>
      <c r="N145" s="165" t="s">
        <v>39</v>
      </c>
      <c r="O145" s="61"/>
      <c r="P145" s="166">
        <f>O145*H145</f>
        <v>0</v>
      </c>
      <c r="Q145" s="166">
        <v>0</v>
      </c>
      <c r="R145" s="166">
        <f>Q145*H145</f>
        <v>0</v>
      </c>
      <c r="S145" s="166">
        <v>0</v>
      </c>
      <c r="T145" s="167">
        <f>S145*H145</f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68" t="s">
        <v>130</v>
      </c>
      <c r="AT145" s="168" t="s">
        <v>191</v>
      </c>
      <c r="AU145" s="168" t="s">
        <v>86</v>
      </c>
      <c r="AY145" s="17" t="s">
        <v>189</v>
      </c>
      <c r="BE145" s="169">
        <f>IF(N145="základná",J145,0)</f>
        <v>0</v>
      </c>
      <c r="BF145" s="169">
        <f>IF(N145="znížená",J145,0)</f>
        <v>0</v>
      </c>
      <c r="BG145" s="169">
        <f>IF(N145="zákl. prenesená",J145,0)</f>
        <v>0</v>
      </c>
      <c r="BH145" s="169">
        <f>IF(N145="zníž. prenesená",J145,0)</f>
        <v>0</v>
      </c>
      <c r="BI145" s="169">
        <f>IF(N145="nulová",J145,0)</f>
        <v>0</v>
      </c>
      <c r="BJ145" s="17" t="s">
        <v>86</v>
      </c>
      <c r="BK145" s="169">
        <f>ROUND(I145*H145,2)</f>
        <v>0</v>
      </c>
      <c r="BL145" s="17" t="s">
        <v>130</v>
      </c>
      <c r="BM145" s="168" t="s">
        <v>2932</v>
      </c>
    </row>
    <row r="146" spans="1:65" s="2" customFormat="1" ht="33" customHeight="1">
      <c r="A146" s="32"/>
      <c r="B146" s="155"/>
      <c r="C146" s="156" t="s">
        <v>136</v>
      </c>
      <c r="D146" s="156" t="s">
        <v>191</v>
      </c>
      <c r="E146" s="157" t="s">
        <v>209</v>
      </c>
      <c r="F146" s="158" t="s">
        <v>210</v>
      </c>
      <c r="G146" s="159" t="s">
        <v>194</v>
      </c>
      <c r="H146" s="160">
        <v>6.6660000000000004</v>
      </c>
      <c r="I146" s="161"/>
      <c r="J146" s="162">
        <f>ROUND(I146*H146,2)</f>
        <v>0</v>
      </c>
      <c r="K146" s="163"/>
      <c r="L146" s="33"/>
      <c r="M146" s="164" t="s">
        <v>1</v>
      </c>
      <c r="N146" s="165" t="s">
        <v>39</v>
      </c>
      <c r="O146" s="61"/>
      <c r="P146" s="166">
        <f>O146*H146</f>
        <v>0</v>
      </c>
      <c r="Q146" s="166">
        <v>0</v>
      </c>
      <c r="R146" s="166">
        <f>Q146*H146</f>
        <v>0</v>
      </c>
      <c r="S146" s="166">
        <v>0</v>
      </c>
      <c r="T146" s="167">
        <f>S146*H146</f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68" t="s">
        <v>130</v>
      </c>
      <c r="AT146" s="168" t="s">
        <v>191</v>
      </c>
      <c r="AU146" s="168" t="s">
        <v>86</v>
      </c>
      <c r="AY146" s="17" t="s">
        <v>189</v>
      </c>
      <c r="BE146" s="169">
        <f>IF(N146="základná",J146,0)</f>
        <v>0</v>
      </c>
      <c r="BF146" s="169">
        <f>IF(N146="znížená",J146,0)</f>
        <v>0</v>
      </c>
      <c r="BG146" s="169">
        <f>IF(N146="zákl. prenesená",J146,0)</f>
        <v>0</v>
      </c>
      <c r="BH146" s="169">
        <f>IF(N146="zníž. prenesená",J146,0)</f>
        <v>0</v>
      </c>
      <c r="BI146" s="169">
        <f>IF(N146="nulová",J146,0)</f>
        <v>0</v>
      </c>
      <c r="BJ146" s="17" t="s">
        <v>86</v>
      </c>
      <c r="BK146" s="169">
        <f>ROUND(I146*H146,2)</f>
        <v>0</v>
      </c>
      <c r="BL146" s="17" t="s">
        <v>130</v>
      </c>
      <c r="BM146" s="168" t="s">
        <v>2933</v>
      </c>
    </row>
    <row r="147" spans="1:65" s="14" customFormat="1" ht="11.25">
      <c r="B147" s="195"/>
      <c r="D147" s="188" t="s">
        <v>683</v>
      </c>
      <c r="E147" s="196" t="s">
        <v>1</v>
      </c>
      <c r="F147" s="197" t="s">
        <v>2934</v>
      </c>
      <c r="H147" s="198">
        <v>6.6660000000000004</v>
      </c>
      <c r="I147" s="199"/>
      <c r="L147" s="195"/>
      <c r="M147" s="200"/>
      <c r="N147" s="201"/>
      <c r="O147" s="201"/>
      <c r="P147" s="201"/>
      <c r="Q147" s="201"/>
      <c r="R147" s="201"/>
      <c r="S147" s="201"/>
      <c r="T147" s="202"/>
      <c r="AT147" s="196" t="s">
        <v>683</v>
      </c>
      <c r="AU147" s="196" t="s">
        <v>86</v>
      </c>
      <c r="AV147" s="14" t="s">
        <v>86</v>
      </c>
      <c r="AW147" s="14" t="s">
        <v>29</v>
      </c>
      <c r="AX147" s="14" t="s">
        <v>80</v>
      </c>
      <c r="AY147" s="196" t="s">
        <v>189</v>
      </c>
    </row>
    <row r="148" spans="1:65" s="2" customFormat="1" ht="37.9" customHeight="1">
      <c r="A148" s="32"/>
      <c r="B148" s="155"/>
      <c r="C148" s="156" t="s">
        <v>208</v>
      </c>
      <c r="D148" s="156" t="s">
        <v>191</v>
      </c>
      <c r="E148" s="157" t="s">
        <v>212</v>
      </c>
      <c r="F148" s="158" t="s">
        <v>213</v>
      </c>
      <c r="G148" s="159" t="s">
        <v>194</v>
      </c>
      <c r="H148" s="160">
        <v>86.658000000000001</v>
      </c>
      <c r="I148" s="161"/>
      <c r="J148" s="162">
        <f>ROUND(I148*H148,2)</f>
        <v>0</v>
      </c>
      <c r="K148" s="163"/>
      <c r="L148" s="33"/>
      <c r="M148" s="164" t="s">
        <v>1</v>
      </c>
      <c r="N148" s="165" t="s">
        <v>39</v>
      </c>
      <c r="O148" s="61"/>
      <c r="P148" s="166">
        <f>O148*H148</f>
        <v>0</v>
      </c>
      <c r="Q148" s="166">
        <v>0</v>
      </c>
      <c r="R148" s="166">
        <f>Q148*H148</f>
        <v>0</v>
      </c>
      <c r="S148" s="166">
        <v>0</v>
      </c>
      <c r="T148" s="167">
        <f>S148*H148</f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68" t="s">
        <v>130</v>
      </c>
      <c r="AT148" s="168" t="s">
        <v>191</v>
      </c>
      <c r="AU148" s="168" t="s">
        <v>86</v>
      </c>
      <c r="AY148" s="17" t="s">
        <v>189</v>
      </c>
      <c r="BE148" s="169">
        <f>IF(N148="základná",J148,0)</f>
        <v>0</v>
      </c>
      <c r="BF148" s="169">
        <f>IF(N148="znížená",J148,0)</f>
        <v>0</v>
      </c>
      <c r="BG148" s="169">
        <f>IF(N148="zákl. prenesená",J148,0)</f>
        <v>0</v>
      </c>
      <c r="BH148" s="169">
        <f>IF(N148="zníž. prenesená",J148,0)</f>
        <v>0</v>
      </c>
      <c r="BI148" s="169">
        <f>IF(N148="nulová",J148,0)</f>
        <v>0</v>
      </c>
      <c r="BJ148" s="17" t="s">
        <v>86</v>
      </c>
      <c r="BK148" s="169">
        <f>ROUND(I148*H148,2)</f>
        <v>0</v>
      </c>
      <c r="BL148" s="17" t="s">
        <v>130</v>
      </c>
      <c r="BM148" s="168" t="s">
        <v>2935</v>
      </c>
    </row>
    <row r="149" spans="1:65" s="14" customFormat="1" ht="11.25">
      <c r="B149" s="195"/>
      <c r="D149" s="188" t="s">
        <v>683</v>
      </c>
      <c r="E149" s="196" t="s">
        <v>1</v>
      </c>
      <c r="F149" s="197" t="s">
        <v>2936</v>
      </c>
      <c r="H149" s="198">
        <v>86.658000000000001</v>
      </c>
      <c r="I149" s="199"/>
      <c r="L149" s="195"/>
      <c r="M149" s="200"/>
      <c r="N149" s="201"/>
      <c r="O149" s="201"/>
      <c r="P149" s="201"/>
      <c r="Q149" s="201"/>
      <c r="R149" s="201"/>
      <c r="S149" s="201"/>
      <c r="T149" s="202"/>
      <c r="AT149" s="196" t="s">
        <v>683</v>
      </c>
      <c r="AU149" s="196" t="s">
        <v>86</v>
      </c>
      <c r="AV149" s="14" t="s">
        <v>86</v>
      </c>
      <c r="AW149" s="14" t="s">
        <v>29</v>
      </c>
      <c r="AX149" s="14" t="s">
        <v>80</v>
      </c>
      <c r="AY149" s="196" t="s">
        <v>189</v>
      </c>
    </row>
    <row r="150" spans="1:65" s="2" customFormat="1" ht="16.5" customHeight="1">
      <c r="A150" s="32"/>
      <c r="B150" s="155"/>
      <c r="C150" s="156" t="s">
        <v>201</v>
      </c>
      <c r="D150" s="156" t="s">
        <v>191</v>
      </c>
      <c r="E150" s="157" t="s">
        <v>2937</v>
      </c>
      <c r="F150" s="158" t="s">
        <v>580</v>
      </c>
      <c r="G150" s="159" t="s">
        <v>194</v>
      </c>
      <c r="H150" s="160">
        <v>6.6660000000000004</v>
      </c>
      <c r="I150" s="161"/>
      <c r="J150" s="162">
        <f>ROUND(I150*H150,2)</f>
        <v>0</v>
      </c>
      <c r="K150" s="163"/>
      <c r="L150" s="33"/>
      <c r="M150" s="164" t="s">
        <v>1</v>
      </c>
      <c r="N150" s="165" t="s">
        <v>39</v>
      </c>
      <c r="O150" s="61"/>
      <c r="P150" s="166">
        <f>O150*H150</f>
        <v>0</v>
      </c>
      <c r="Q150" s="166">
        <v>0</v>
      </c>
      <c r="R150" s="166">
        <f>Q150*H150</f>
        <v>0</v>
      </c>
      <c r="S150" s="166">
        <v>0</v>
      </c>
      <c r="T150" s="167">
        <f>S150*H150</f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68" t="s">
        <v>130</v>
      </c>
      <c r="AT150" s="168" t="s">
        <v>191</v>
      </c>
      <c r="AU150" s="168" t="s">
        <v>86</v>
      </c>
      <c r="AY150" s="17" t="s">
        <v>189</v>
      </c>
      <c r="BE150" s="169">
        <f>IF(N150="základná",J150,0)</f>
        <v>0</v>
      </c>
      <c r="BF150" s="169">
        <f>IF(N150="znížená",J150,0)</f>
        <v>0</v>
      </c>
      <c r="BG150" s="169">
        <f>IF(N150="zákl. prenesená",J150,0)</f>
        <v>0</v>
      </c>
      <c r="BH150" s="169">
        <f>IF(N150="zníž. prenesená",J150,0)</f>
        <v>0</v>
      </c>
      <c r="BI150" s="169">
        <f>IF(N150="nulová",J150,0)</f>
        <v>0</v>
      </c>
      <c r="BJ150" s="17" t="s">
        <v>86</v>
      </c>
      <c r="BK150" s="169">
        <f>ROUND(I150*H150,2)</f>
        <v>0</v>
      </c>
      <c r="BL150" s="17" t="s">
        <v>130</v>
      </c>
      <c r="BM150" s="168" t="s">
        <v>2938</v>
      </c>
    </row>
    <row r="151" spans="1:65" s="2" customFormat="1" ht="24.2" customHeight="1">
      <c r="A151" s="32"/>
      <c r="B151" s="155"/>
      <c r="C151" s="156" t="s">
        <v>215</v>
      </c>
      <c r="D151" s="156" t="s">
        <v>191</v>
      </c>
      <c r="E151" s="157" t="s">
        <v>839</v>
      </c>
      <c r="F151" s="158" t="s">
        <v>217</v>
      </c>
      <c r="G151" s="159" t="s">
        <v>218</v>
      </c>
      <c r="H151" s="160">
        <v>11.999000000000001</v>
      </c>
      <c r="I151" s="161"/>
      <c r="J151" s="162">
        <f>ROUND(I151*H151,2)</f>
        <v>0</v>
      </c>
      <c r="K151" s="163"/>
      <c r="L151" s="33"/>
      <c r="M151" s="164" t="s">
        <v>1</v>
      </c>
      <c r="N151" s="165" t="s">
        <v>39</v>
      </c>
      <c r="O151" s="61"/>
      <c r="P151" s="166">
        <f>O151*H151</f>
        <v>0</v>
      </c>
      <c r="Q151" s="166">
        <v>0</v>
      </c>
      <c r="R151" s="166">
        <f>Q151*H151</f>
        <v>0</v>
      </c>
      <c r="S151" s="166">
        <v>0</v>
      </c>
      <c r="T151" s="167">
        <f>S151*H151</f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68" t="s">
        <v>130</v>
      </c>
      <c r="AT151" s="168" t="s">
        <v>191</v>
      </c>
      <c r="AU151" s="168" t="s">
        <v>86</v>
      </c>
      <c r="AY151" s="17" t="s">
        <v>189</v>
      </c>
      <c r="BE151" s="169">
        <f>IF(N151="základná",J151,0)</f>
        <v>0</v>
      </c>
      <c r="BF151" s="169">
        <f>IF(N151="znížená",J151,0)</f>
        <v>0</v>
      </c>
      <c r="BG151" s="169">
        <f>IF(N151="zákl. prenesená",J151,0)</f>
        <v>0</v>
      </c>
      <c r="BH151" s="169">
        <f>IF(N151="zníž. prenesená",J151,0)</f>
        <v>0</v>
      </c>
      <c r="BI151" s="169">
        <f>IF(N151="nulová",J151,0)</f>
        <v>0</v>
      </c>
      <c r="BJ151" s="17" t="s">
        <v>86</v>
      </c>
      <c r="BK151" s="169">
        <f>ROUND(I151*H151,2)</f>
        <v>0</v>
      </c>
      <c r="BL151" s="17" t="s">
        <v>130</v>
      </c>
      <c r="BM151" s="168" t="s">
        <v>2939</v>
      </c>
    </row>
    <row r="152" spans="1:65" s="14" customFormat="1" ht="11.25">
      <c r="B152" s="195"/>
      <c r="D152" s="188" t="s">
        <v>683</v>
      </c>
      <c r="E152" s="196" t="s">
        <v>1</v>
      </c>
      <c r="F152" s="197" t="s">
        <v>2940</v>
      </c>
      <c r="H152" s="198">
        <v>11.999000000000001</v>
      </c>
      <c r="I152" s="199"/>
      <c r="L152" s="195"/>
      <c r="M152" s="200"/>
      <c r="N152" s="201"/>
      <c r="O152" s="201"/>
      <c r="P152" s="201"/>
      <c r="Q152" s="201"/>
      <c r="R152" s="201"/>
      <c r="S152" s="201"/>
      <c r="T152" s="202"/>
      <c r="AT152" s="196" t="s">
        <v>683</v>
      </c>
      <c r="AU152" s="196" t="s">
        <v>86</v>
      </c>
      <c r="AV152" s="14" t="s">
        <v>86</v>
      </c>
      <c r="AW152" s="14" t="s">
        <v>29</v>
      </c>
      <c r="AX152" s="14" t="s">
        <v>80</v>
      </c>
      <c r="AY152" s="196" t="s">
        <v>189</v>
      </c>
    </row>
    <row r="153" spans="1:65" s="2" customFormat="1" ht="21.75" customHeight="1">
      <c r="A153" s="32"/>
      <c r="B153" s="155"/>
      <c r="C153" s="156" t="s">
        <v>204</v>
      </c>
      <c r="D153" s="156" t="s">
        <v>191</v>
      </c>
      <c r="E153" s="157" t="s">
        <v>1155</v>
      </c>
      <c r="F153" s="158" t="s">
        <v>1156</v>
      </c>
      <c r="G153" s="159" t="s">
        <v>373</v>
      </c>
      <c r="H153" s="160">
        <v>37.19</v>
      </c>
      <c r="I153" s="161"/>
      <c r="J153" s="162">
        <f>ROUND(I153*H153,2)</f>
        <v>0</v>
      </c>
      <c r="K153" s="163"/>
      <c r="L153" s="33"/>
      <c r="M153" s="164" t="s">
        <v>1</v>
      </c>
      <c r="N153" s="165" t="s">
        <v>39</v>
      </c>
      <c r="O153" s="61"/>
      <c r="P153" s="166">
        <f>O153*H153</f>
        <v>0</v>
      </c>
      <c r="Q153" s="166">
        <v>0</v>
      </c>
      <c r="R153" s="166">
        <f>Q153*H153</f>
        <v>0</v>
      </c>
      <c r="S153" s="166">
        <v>0</v>
      </c>
      <c r="T153" s="167">
        <f>S153*H153</f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68" t="s">
        <v>130</v>
      </c>
      <c r="AT153" s="168" t="s">
        <v>191</v>
      </c>
      <c r="AU153" s="168" t="s">
        <v>86</v>
      </c>
      <c r="AY153" s="17" t="s">
        <v>189</v>
      </c>
      <c r="BE153" s="169">
        <f>IF(N153="základná",J153,0)</f>
        <v>0</v>
      </c>
      <c r="BF153" s="169">
        <f>IF(N153="znížená",J153,0)</f>
        <v>0</v>
      </c>
      <c r="BG153" s="169">
        <f>IF(N153="zákl. prenesená",J153,0)</f>
        <v>0</v>
      </c>
      <c r="BH153" s="169">
        <f>IF(N153="zníž. prenesená",J153,0)</f>
        <v>0</v>
      </c>
      <c r="BI153" s="169">
        <f>IF(N153="nulová",J153,0)</f>
        <v>0</v>
      </c>
      <c r="BJ153" s="17" t="s">
        <v>86</v>
      </c>
      <c r="BK153" s="169">
        <f>ROUND(I153*H153,2)</f>
        <v>0</v>
      </c>
      <c r="BL153" s="17" t="s">
        <v>130</v>
      </c>
      <c r="BM153" s="168" t="s">
        <v>2941</v>
      </c>
    </row>
    <row r="154" spans="1:65" s="13" customFormat="1" ht="11.25">
      <c r="B154" s="187"/>
      <c r="D154" s="188" t="s">
        <v>683</v>
      </c>
      <c r="E154" s="189" t="s">
        <v>1</v>
      </c>
      <c r="F154" s="190" t="s">
        <v>1158</v>
      </c>
      <c r="H154" s="189" t="s">
        <v>1</v>
      </c>
      <c r="I154" s="191"/>
      <c r="L154" s="187"/>
      <c r="M154" s="192"/>
      <c r="N154" s="193"/>
      <c r="O154" s="193"/>
      <c r="P154" s="193"/>
      <c r="Q154" s="193"/>
      <c r="R154" s="193"/>
      <c r="S154" s="193"/>
      <c r="T154" s="194"/>
      <c r="AT154" s="189" t="s">
        <v>683</v>
      </c>
      <c r="AU154" s="189" t="s">
        <v>86</v>
      </c>
      <c r="AV154" s="13" t="s">
        <v>80</v>
      </c>
      <c r="AW154" s="13" t="s">
        <v>29</v>
      </c>
      <c r="AX154" s="13" t="s">
        <v>73</v>
      </c>
      <c r="AY154" s="189" t="s">
        <v>189</v>
      </c>
    </row>
    <row r="155" spans="1:65" s="14" customFormat="1" ht="11.25">
      <c r="B155" s="195"/>
      <c r="D155" s="188" t="s">
        <v>683</v>
      </c>
      <c r="E155" s="196" t="s">
        <v>1</v>
      </c>
      <c r="F155" s="197" t="s">
        <v>1159</v>
      </c>
      <c r="H155" s="198">
        <v>37.19</v>
      </c>
      <c r="I155" s="199"/>
      <c r="L155" s="195"/>
      <c r="M155" s="200"/>
      <c r="N155" s="201"/>
      <c r="O155" s="201"/>
      <c r="P155" s="201"/>
      <c r="Q155" s="201"/>
      <c r="R155" s="201"/>
      <c r="S155" s="201"/>
      <c r="T155" s="202"/>
      <c r="AT155" s="196" t="s">
        <v>683</v>
      </c>
      <c r="AU155" s="196" t="s">
        <v>86</v>
      </c>
      <c r="AV155" s="14" t="s">
        <v>86</v>
      </c>
      <c r="AW155" s="14" t="s">
        <v>29</v>
      </c>
      <c r="AX155" s="14" t="s">
        <v>80</v>
      </c>
      <c r="AY155" s="196" t="s">
        <v>189</v>
      </c>
    </row>
    <row r="156" spans="1:65" s="2" customFormat="1" ht="37.9" customHeight="1">
      <c r="A156" s="32"/>
      <c r="B156" s="155"/>
      <c r="C156" s="170" t="s">
        <v>222</v>
      </c>
      <c r="D156" s="170" t="s">
        <v>226</v>
      </c>
      <c r="E156" s="171" t="s">
        <v>1160</v>
      </c>
      <c r="F156" s="172" t="s">
        <v>1161</v>
      </c>
      <c r="G156" s="173" t="s">
        <v>373</v>
      </c>
      <c r="H156" s="174">
        <v>42.768999999999998</v>
      </c>
      <c r="I156" s="175"/>
      <c r="J156" s="176">
        <f>ROUND(I156*H156,2)</f>
        <v>0</v>
      </c>
      <c r="K156" s="177"/>
      <c r="L156" s="178"/>
      <c r="M156" s="179" t="s">
        <v>1</v>
      </c>
      <c r="N156" s="180" t="s">
        <v>39</v>
      </c>
      <c r="O156" s="61"/>
      <c r="P156" s="166">
        <f>O156*H156</f>
        <v>0</v>
      </c>
      <c r="Q156" s="166">
        <v>1.4999999999999999E-2</v>
      </c>
      <c r="R156" s="166">
        <f>Q156*H156</f>
        <v>0.64153499999999997</v>
      </c>
      <c r="S156" s="166">
        <v>0</v>
      </c>
      <c r="T156" s="167">
        <f>S156*H156</f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68" t="s">
        <v>247</v>
      </c>
      <c r="AT156" s="168" t="s">
        <v>226</v>
      </c>
      <c r="AU156" s="168" t="s">
        <v>86</v>
      </c>
      <c r="AY156" s="17" t="s">
        <v>189</v>
      </c>
      <c r="BE156" s="169">
        <f>IF(N156="základná",J156,0)</f>
        <v>0</v>
      </c>
      <c r="BF156" s="169">
        <f>IF(N156="znížená",J156,0)</f>
        <v>0</v>
      </c>
      <c r="BG156" s="169">
        <f>IF(N156="zákl. prenesená",J156,0)</f>
        <v>0</v>
      </c>
      <c r="BH156" s="169">
        <f>IF(N156="zníž. prenesená",J156,0)</f>
        <v>0</v>
      </c>
      <c r="BI156" s="169">
        <f>IF(N156="nulová",J156,0)</f>
        <v>0</v>
      </c>
      <c r="BJ156" s="17" t="s">
        <v>86</v>
      </c>
      <c r="BK156" s="169">
        <f>ROUND(I156*H156,2)</f>
        <v>0</v>
      </c>
      <c r="BL156" s="17" t="s">
        <v>214</v>
      </c>
      <c r="BM156" s="168" t="s">
        <v>2942</v>
      </c>
    </row>
    <row r="157" spans="1:65" s="14" customFormat="1" ht="11.25">
      <c r="B157" s="195"/>
      <c r="D157" s="188" t="s">
        <v>683</v>
      </c>
      <c r="F157" s="197" t="s">
        <v>1163</v>
      </c>
      <c r="H157" s="198">
        <v>42.768999999999998</v>
      </c>
      <c r="I157" s="199"/>
      <c r="L157" s="195"/>
      <c r="M157" s="200"/>
      <c r="N157" s="201"/>
      <c r="O157" s="201"/>
      <c r="P157" s="201"/>
      <c r="Q157" s="201"/>
      <c r="R157" s="201"/>
      <c r="S157" s="201"/>
      <c r="T157" s="202"/>
      <c r="AT157" s="196" t="s">
        <v>683</v>
      </c>
      <c r="AU157" s="196" t="s">
        <v>86</v>
      </c>
      <c r="AV157" s="14" t="s">
        <v>86</v>
      </c>
      <c r="AW157" s="14" t="s">
        <v>3</v>
      </c>
      <c r="AX157" s="14" t="s">
        <v>80</v>
      </c>
      <c r="AY157" s="196" t="s">
        <v>189</v>
      </c>
    </row>
    <row r="158" spans="1:65" s="12" customFormat="1" ht="22.9" customHeight="1">
      <c r="B158" s="142"/>
      <c r="D158" s="143" t="s">
        <v>72</v>
      </c>
      <c r="E158" s="153" t="s">
        <v>86</v>
      </c>
      <c r="F158" s="153" t="s">
        <v>846</v>
      </c>
      <c r="I158" s="145"/>
      <c r="J158" s="154">
        <f>BK158</f>
        <v>0</v>
      </c>
      <c r="L158" s="142"/>
      <c r="M158" s="147"/>
      <c r="N158" s="148"/>
      <c r="O158" s="148"/>
      <c r="P158" s="149">
        <f>SUM(P159:P177)</f>
        <v>0</v>
      </c>
      <c r="Q158" s="148"/>
      <c r="R158" s="149">
        <f>SUM(R159:R177)</f>
        <v>73.338064522631996</v>
      </c>
      <c r="S158" s="148"/>
      <c r="T158" s="150">
        <f>SUM(T159:T177)</f>
        <v>0</v>
      </c>
      <c r="AR158" s="143" t="s">
        <v>80</v>
      </c>
      <c r="AT158" s="151" t="s">
        <v>72</v>
      </c>
      <c r="AU158" s="151" t="s">
        <v>80</v>
      </c>
      <c r="AY158" s="143" t="s">
        <v>189</v>
      </c>
      <c r="BK158" s="152">
        <f>SUM(BK159:BK177)</f>
        <v>0</v>
      </c>
    </row>
    <row r="159" spans="1:65" s="2" customFormat="1" ht="24.2" customHeight="1">
      <c r="A159" s="32"/>
      <c r="B159" s="155"/>
      <c r="C159" s="156" t="s">
        <v>207</v>
      </c>
      <c r="D159" s="156" t="s">
        <v>191</v>
      </c>
      <c r="E159" s="157" t="s">
        <v>847</v>
      </c>
      <c r="F159" s="158" t="s">
        <v>848</v>
      </c>
      <c r="G159" s="159" t="s">
        <v>194</v>
      </c>
      <c r="H159" s="160">
        <v>20.904</v>
      </c>
      <c r="I159" s="161"/>
      <c r="J159" s="162">
        <f>ROUND(I159*H159,2)</f>
        <v>0</v>
      </c>
      <c r="K159" s="163"/>
      <c r="L159" s="33"/>
      <c r="M159" s="164" t="s">
        <v>1</v>
      </c>
      <c r="N159" s="165" t="s">
        <v>39</v>
      </c>
      <c r="O159" s="61"/>
      <c r="P159" s="166">
        <f>O159*H159</f>
        <v>0</v>
      </c>
      <c r="Q159" s="166">
        <v>2.0699999999999998</v>
      </c>
      <c r="R159" s="166">
        <f>Q159*H159</f>
        <v>43.271279999999997</v>
      </c>
      <c r="S159" s="166">
        <v>0</v>
      </c>
      <c r="T159" s="167">
        <f>S159*H159</f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68" t="s">
        <v>130</v>
      </c>
      <c r="AT159" s="168" t="s">
        <v>191</v>
      </c>
      <c r="AU159" s="168" t="s">
        <v>86</v>
      </c>
      <c r="AY159" s="17" t="s">
        <v>189</v>
      </c>
      <c r="BE159" s="169">
        <f>IF(N159="základná",J159,0)</f>
        <v>0</v>
      </c>
      <c r="BF159" s="169">
        <f>IF(N159="znížená",J159,0)</f>
        <v>0</v>
      </c>
      <c r="BG159" s="169">
        <f>IF(N159="zákl. prenesená",J159,0)</f>
        <v>0</v>
      </c>
      <c r="BH159" s="169">
        <f>IF(N159="zníž. prenesená",J159,0)</f>
        <v>0</v>
      </c>
      <c r="BI159" s="169">
        <f>IF(N159="nulová",J159,0)</f>
        <v>0</v>
      </c>
      <c r="BJ159" s="17" t="s">
        <v>86</v>
      </c>
      <c r="BK159" s="169">
        <f>ROUND(I159*H159,2)</f>
        <v>0</v>
      </c>
      <c r="BL159" s="17" t="s">
        <v>130</v>
      </c>
      <c r="BM159" s="168" t="s">
        <v>2943</v>
      </c>
    </row>
    <row r="160" spans="1:65" s="13" customFormat="1" ht="11.25">
      <c r="B160" s="187"/>
      <c r="D160" s="188" t="s">
        <v>683</v>
      </c>
      <c r="E160" s="189" t="s">
        <v>1</v>
      </c>
      <c r="F160" s="190" t="s">
        <v>2944</v>
      </c>
      <c r="H160" s="189" t="s">
        <v>1</v>
      </c>
      <c r="I160" s="191"/>
      <c r="L160" s="187"/>
      <c r="M160" s="192"/>
      <c r="N160" s="193"/>
      <c r="O160" s="193"/>
      <c r="P160" s="193"/>
      <c r="Q160" s="193"/>
      <c r="R160" s="193"/>
      <c r="S160" s="193"/>
      <c r="T160" s="194"/>
      <c r="AT160" s="189" t="s">
        <v>683</v>
      </c>
      <c r="AU160" s="189" t="s">
        <v>86</v>
      </c>
      <c r="AV160" s="13" t="s">
        <v>80</v>
      </c>
      <c r="AW160" s="13" t="s">
        <v>29</v>
      </c>
      <c r="AX160" s="13" t="s">
        <v>73</v>
      </c>
      <c r="AY160" s="189" t="s">
        <v>189</v>
      </c>
    </row>
    <row r="161" spans="1:65" s="14" customFormat="1" ht="11.25">
      <c r="B161" s="195"/>
      <c r="D161" s="188" t="s">
        <v>683</v>
      </c>
      <c r="E161" s="196" t="s">
        <v>1</v>
      </c>
      <c r="F161" s="197" t="s">
        <v>2945</v>
      </c>
      <c r="H161" s="198">
        <v>0.38400000000000001</v>
      </c>
      <c r="I161" s="199"/>
      <c r="L161" s="195"/>
      <c r="M161" s="200"/>
      <c r="N161" s="201"/>
      <c r="O161" s="201"/>
      <c r="P161" s="201"/>
      <c r="Q161" s="201"/>
      <c r="R161" s="201"/>
      <c r="S161" s="201"/>
      <c r="T161" s="202"/>
      <c r="AT161" s="196" t="s">
        <v>683</v>
      </c>
      <c r="AU161" s="196" t="s">
        <v>86</v>
      </c>
      <c r="AV161" s="14" t="s">
        <v>86</v>
      </c>
      <c r="AW161" s="14" t="s">
        <v>29</v>
      </c>
      <c r="AX161" s="14" t="s">
        <v>73</v>
      </c>
      <c r="AY161" s="196" t="s">
        <v>189</v>
      </c>
    </row>
    <row r="162" spans="1:65" s="13" customFormat="1" ht="11.25">
      <c r="B162" s="187"/>
      <c r="D162" s="188" t="s">
        <v>683</v>
      </c>
      <c r="E162" s="189" t="s">
        <v>1</v>
      </c>
      <c r="F162" s="190" t="s">
        <v>854</v>
      </c>
      <c r="H162" s="189" t="s">
        <v>1</v>
      </c>
      <c r="I162" s="191"/>
      <c r="L162" s="187"/>
      <c r="M162" s="192"/>
      <c r="N162" s="193"/>
      <c r="O162" s="193"/>
      <c r="P162" s="193"/>
      <c r="Q162" s="193"/>
      <c r="R162" s="193"/>
      <c r="S162" s="193"/>
      <c r="T162" s="194"/>
      <c r="AT162" s="189" t="s">
        <v>683</v>
      </c>
      <c r="AU162" s="189" t="s">
        <v>86</v>
      </c>
      <c r="AV162" s="13" t="s">
        <v>80</v>
      </c>
      <c r="AW162" s="13" t="s">
        <v>29</v>
      </c>
      <c r="AX162" s="13" t="s">
        <v>73</v>
      </c>
      <c r="AY162" s="189" t="s">
        <v>189</v>
      </c>
    </row>
    <row r="163" spans="1:65" s="14" customFormat="1" ht="11.25">
      <c r="B163" s="195"/>
      <c r="D163" s="188" t="s">
        <v>683</v>
      </c>
      <c r="E163" s="196" t="s">
        <v>1</v>
      </c>
      <c r="F163" s="197" t="s">
        <v>2946</v>
      </c>
      <c r="H163" s="198">
        <v>20.52</v>
      </c>
      <c r="I163" s="199"/>
      <c r="L163" s="195"/>
      <c r="M163" s="200"/>
      <c r="N163" s="201"/>
      <c r="O163" s="201"/>
      <c r="P163" s="201"/>
      <c r="Q163" s="201"/>
      <c r="R163" s="201"/>
      <c r="S163" s="201"/>
      <c r="T163" s="202"/>
      <c r="AT163" s="196" t="s">
        <v>683</v>
      </c>
      <c r="AU163" s="196" t="s">
        <v>86</v>
      </c>
      <c r="AV163" s="14" t="s">
        <v>86</v>
      </c>
      <c r="AW163" s="14" t="s">
        <v>29</v>
      </c>
      <c r="AX163" s="14" t="s">
        <v>73</v>
      </c>
      <c r="AY163" s="196" t="s">
        <v>189</v>
      </c>
    </row>
    <row r="164" spans="1:65" s="15" customFormat="1" ht="11.25">
      <c r="B164" s="206"/>
      <c r="D164" s="188" t="s">
        <v>683</v>
      </c>
      <c r="E164" s="207" t="s">
        <v>1</v>
      </c>
      <c r="F164" s="208" t="s">
        <v>824</v>
      </c>
      <c r="H164" s="209">
        <v>20.904</v>
      </c>
      <c r="I164" s="210"/>
      <c r="L164" s="206"/>
      <c r="M164" s="211"/>
      <c r="N164" s="212"/>
      <c r="O164" s="212"/>
      <c r="P164" s="212"/>
      <c r="Q164" s="212"/>
      <c r="R164" s="212"/>
      <c r="S164" s="212"/>
      <c r="T164" s="213"/>
      <c r="AT164" s="207" t="s">
        <v>683</v>
      </c>
      <c r="AU164" s="207" t="s">
        <v>86</v>
      </c>
      <c r="AV164" s="15" t="s">
        <v>130</v>
      </c>
      <c r="AW164" s="15" t="s">
        <v>29</v>
      </c>
      <c r="AX164" s="15" t="s">
        <v>80</v>
      </c>
      <c r="AY164" s="207" t="s">
        <v>189</v>
      </c>
    </row>
    <row r="165" spans="1:65" s="2" customFormat="1" ht="24.2" customHeight="1">
      <c r="A165" s="32"/>
      <c r="B165" s="155"/>
      <c r="C165" s="156" t="s">
        <v>231</v>
      </c>
      <c r="D165" s="156" t="s">
        <v>191</v>
      </c>
      <c r="E165" s="157" t="s">
        <v>856</v>
      </c>
      <c r="F165" s="158" t="s">
        <v>857</v>
      </c>
      <c r="G165" s="159" t="s">
        <v>194</v>
      </c>
      <c r="H165" s="160">
        <v>10.26</v>
      </c>
      <c r="I165" s="161"/>
      <c r="J165" s="162">
        <f>ROUND(I165*H165,2)</f>
        <v>0</v>
      </c>
      <c r="K165" s="163"/>
      <c r="L165" s="33"/>
      <c r="M165" s="164" t="s">
        <v>1</v>
      </c>
      <c r="N165" s="165" t="s">
        <v>39</v>
      </c>
      <c r="O165" s="61"/>
      <c r="P165" s="166">
        <f>O165*H165</f>
        <v>0</v>
      </c>
      <c r="Q165" s="166">
        <v>2.4157202039999999</v>
      </c>
      <c r="R165" s="166">
        <f>Q165*H165</f>
        <v>24.785289293039998</v>
      </c>
      <c r="S165" s="166">
        <v>0</v>
      </c>
      <c r="T165" s="167">
        <f>S165*H165</f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68" t="s">
        <v>130</v>
      </c>
      <c r="AT165" s="168" t="s">
        <v>191</v>
      </c>
      <c r="AU165" s="168" t="s">
        <v>86</v>
      </c>
      <c r="AY165" s="17" t="s">
        <v>189</v>
      </c>
      <c r="BE165" s="169">
        <f>IF(N165="základná",J165,0)</f>
        <v>0</v>
      </c>
      <c r="BF165" s="169">
        <f>IF(N165="znížená",J165,0)</f>
        <v>0</v>
      </c>
      <c r="BG165" s="169">
        <f>IF(N165="zákl. prenesená",J165,0)</f>
        <v>0</v>
      </c>
      <c r="BH165" s="169">
        <f>IF(N165="zníž. prenesená",J165,0)</f>
        <v>0</v>
      </c>
      <c r="BI165" s="169">
        <f>IF(N165="nulová",J165,0)</f>
        <v>0</v>
      </c>
      <c r="BJ165" s="17" t="s">
        <v>86</v>
      </c>
      <c r="BK165" s="169">
        <f>ROUND(I165*H165,2)</f>
        <v>0</v>
      </c>
      <c r="BL165" s="17" t="s">
        <v>130</v>
      </c>
      <c r="BM165" s="168" t="s">
        <v>2947</v>
      </c>
    </row>
    <row r="166" spans="1:65" s="13" customFormat="1" ht="11.25">
      <c r="B166" s="187"/>
      <c r="D166" s="188" t="s">
        <v>683</v>
      </c>
      <c r="E166" s="189" t="s">
        <v>1</v>
      </c>
      <c r="F166" s="190" t="s">
        <v>854</v>
      </c>
      <c r="H166" s="189" t="s">
        <v>1</v>
      </c>
      <c r="I166" s="191"/>
      <c r="L166" s="187"/>
      <c r="M166" s="192"/>
      <c r="N166" s="193"/>
      <c r="O166" s="193"/>
      <c r="P166" s="193"/>
      <c r="Q166" s="193"/>
      <c r="R166" s="193"/>
      <c r="S166" s="193"/>
      <c r="T166" s="194"/>
      <c r="AT166" s="189" t="s">
        <v>683</v>
      </c>
      <c r="AU166" s="189" t="s">
        <v>86</v>
      </c>
      <c r="AV166" s="13" t="s">
        <v>80</v>
      </c>
      <c r="AW166" s="13" t="s">
        <v>29</v>
      </c>
      <c r="AX166" s="13" t="s">
        <v>73</v>
      </c>
      <c r="AY166" s="189" t="s">
        <v>189</v>
      </c>
    </row>
    <row r="167" spans="1:65" s="14" customFormat="1" ht="11.25">
      <c r="B167" s="195"/>
      <c r="D167" s="188" t="s">
        <v>683</v>
      </c>
      <c r="E167" s="196" t="s">
        <v>1</v>
      </c>
      <c r="F167" s="197" t="s">
        <v>2948</v>
      </c>
      <c r="H167" s="198">
        <v>10.26</v>
      </c>
      <c r="I167" s="199"/>
      <c r="L167" s="195"/>
      <c r="M167" s="200"/>
      <c r="N167" s="201"/>
      <c r="O167" s="201"/>
      <c r="P167" s="201"/>
      <c r="Q167" s="201"/>
      <c r="R167" s="201"/>
      <c r="S167" s="201"/>
      <c r="T167" s="202"/>
      <c r="AT167" s="196" t="s">
        <v>683</v>
      </c>
      <c r="AU167" s="196" t="s">
        <v>86</v>
      </c>
      <c r="AV167" s="14" t="s">
        <v>86</v>
      </c>
      <c r="AW167" s="14" t="s">
        <v>29</v>
      </c>
      <c r="AX167" s="14" t="s">
        <v>80</v>
      </c>
      <c r="AY167" s="196" t="s">
        <v>189</v>
      </c>
    </row>
    <row r="168" spans="1:65" s="2" customFormat="1" ht="24.2" customHeight="1">
      <c r="A168" s="32"/>
      <c r="B168" s="155"/>
      <c r="C168" s="156" t="s">
        <v>211</v>
      </c>
      <c r="D168" s="156" t="s">
        <v>191</v>
      </c>
      <c r="E168" s="157" t="s">
        <v>862</v>
      </c>
      <c r="F168" s="158" t="s">
        <v>863</v>
      </c>
      <c r="G168" s="159" t="s">
        <v>373</v>
      </c>
      <c r="H168" s="160">
        <v>3.2549999999999999</v>
      </c>
      <c r="I168" s="161"/>
      <c r="J168" s="162">
        <f>ROUND(I168*H168,2)</f>
        <v>0</v>
      </c>
      <c r="K168" s="163"/>
      <c r="L168" s="33"/>
      <c r="M168" s="164" t="s">
        <v>1</v>
      </c>
      <c r="N168" s="165" t="s">
        <v>39</v>
      </c>
      <c r="O168" s="61"/>
      <c r="P168" s="166">
        <f>O168*H168</f>
        <v>0</v>
      </c>
      <c r="Q168" s="166">
        <v>3.7677600000000002E-3</v>
      </c>
      <c r="R168" s="166">
        <f>Q168*H168</f>
        <v>1.22640588E-2</v>
      </c>
      <c r="S168" s="166">
        <v>0</v>
      </c>
      <c r="T168" s="167">
        <f>S168*H168</f>
        <v>0</v>
      </c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R168" s="168" t="s">
        <v>130</v>
      </c>
      <c r="AT168" s="168" t="s">
        <v>191</v>
      </c>
      <c r="AU168" s="168" t="s">
        <v>86</v>
      </c>
      <c r="AY168" s="17" t="s">
        <v>189</v>
      </c>
      <c r="BE168" s="169">
        <f>IF(N168="základná",J168,0)</f>
        <v>0</v>
      </c>
      <c r="BF168" s="169">
        <f>IF(N168="znížená",J168,0)</f>
        <v>0</v>
      </c>
      <c r="BG168" s="169">
        <f>IF(N168="zákl. prenesená",J168,0)</f>
        <v>0</v>
      </c>
      <c r="BH168" s="169">
        <f>IF(N168="zníž. prenesená",J168,0)</f>
        <v>0</v>
      </c>
      <c r="BI168" s="169">
        <f>IF(N168="nulová",J168,0)</f>
        <v>0</v>
      </c>
      <c r="BJ168" s="17" t="s">
        <v>86</v>
      </c>
      <c r="BK168" s="169">
        <f>ROUND(I168*H168,2)</f>
        <v>0</v>
      </c>
      <c r="BL168" s="17" t="s">
        <v>130</v>
      </c>
      <c r="BM168" s="168" t="s">
        <v>2949</v>
      </c>
    </row>
    <row r="169" spans="1:65" s="13" customFormat="1" ht="11.25">
      <c r="B169" s="187"/>
      <c r="D169" s="188" t="s">
        <v>683</v>
      </c>
      <c r="E169" s="189" t="s">
        <v>1</v>
      </c>
      <c r="F169" s="190" t="s">
        <v>854</v>
      </c>
      <c r="H169" s="189" t="s">
        <v>1</v>
      </c>
      <c r="I169" s="191"/>
      <c r="L169" s="187"/>
      <c r="M169" s="192"/>
      <c r="N169" s="193"/>
      <c r="O169" s="193"/>
      <c r="P169" s="193"/>
      <c r="Q169" s="193"/>
      <c r="R169" s="193"/>
      <c r="S169" s="193"/>
      <c r="T169" s="194"/>
      <c r="AT169" s="189" t="s">
        <v>683</v>
      </c>
      <c r="AU169" s="189" t="s">
        <v>86</v>
      </c>
      <c r="AV169" s="13" t="s">
        <v>80</v>
      </c>
      <c r="AW169" s="13" t="s">
        <v>29</v>
      </c>
      <c r="AX169" s="13" t="s">
        <v>73</v>
      </c>
      <c r="AY169" s="189" t="s">
        <v>189</v>
      </c>
    </row>
    <row r="170" spans="1:65" s="14" customFormat="1" ht="11.25">
      <c r="B170" s="195"/>
      <c r="D170" s="188" t="s">
        <v>683</v>
      </c>
      <c r="E170" s="196" t="s">
        <v>1</v>
      </c>
      <c r="F170" s="197" t="s">
        <v>2950</v>
      </c>
      <c r="H170" s="198">
        <v>3.2549999999999999</v>
      </c>
      <c r="I170" s="199"/>
      <c r="L170" s="195"/>
      <c r="M170" s="200"/>
      <c r="N170" s="201"/>
      <c r="O170" s="201"/>
      <c r="P170" s="201"/>
      <c r="Q170" s="201"/>
      <c r="R170" s="201"/>
      <c r="S170" s="201"/>
      <c r="T170" s="202"/>
      <c r="AT170" s="196" t="s">
        <v>683</v>
      </c>
      <c r="AU170" s="196" t="s">
        <v>86</v>
      </c>
      <c r="AV170" s="14" t="s">
        <v>86</v>
      </c>
      <c r="AW170" s="14" t="s">
        <v>29</v>
      </c>
      <c r="AX170" s="14" t="s">
        <v>80</v>
      </c>
      <c r="AY170" s="196" t="s">
        <v>189</v>
      </c>
    </row>
    <row r="171" spans="1:65" s="2" customFormat="1" ht="24.2" customHeight="1">
      <c r="A171" s="32"/>
      <c r="B171" s="155"/>
      <c r="C171" s="156" t="s">
        <v>240</v>
      </c>
      <c r="D171" s="156" t="s">
        <v>191</v>
      </c>
      <c r="E171" s="157" t="s">
        <v>867</v>
      </c>
      <c r="F171" s="158" t="s">
        <v>868</v>
      </c>
      <c r="G171" s="159" t="s">
        <v>373</v>
      </c>
      <c r="H171" s="160">
        <v>3.2549999999999999</v>
      </c>
      <c r="I171" s="161"/>
      <c r="J171" s="162">
        <f>ROUND(I171*H171,2)</f>
        <v>0</v>
      </c>
      <c r="K171" s="163"/>
      <c r="L171" s="33"/>
      <c r="M171" s="164" t="s">
        <v>1</v>
      </c>
      <c r="N171" s="165" t="s">
        <v>39</v>
      </c>
      <c r="O171" s="61"/>
      <c r="P171" s="166">
        <f>O171*H171</f>
        <v>0</v>
      </c>
      <c r="Q171" s="166">
        <v>0</v>
      </c>
      <c r="R171" s="166">
        <f>Q171*H171</f>
        <v>0</v>
      </c>
      <c r="S171" s="166">
        <v>0</v>
      </c>
      <c r="T171" s="167">
        <f>S171*H171</f>
        <v>0</v>
      </c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R171" s="168" t="s">
        <v>130</v>
      </c>
      <c r="AT171" s="168" t="s">
        <v>191</v>
      </c>
      <c r="AU171" s="168" t="s">
        <v>86</v>
      </c>
      <c r="AY171" s="17" t="s">
        <v>189</v>
      </c>
      <c r="BE171" s="169">
        <f>IF(N171="základná",J171,0)</f>
        <v>0</v>
      </c>
      <c r="BF171" s="169">
        <f>IF(N171="znížená",J171,0)</f>
        <v>0</v>
      </c>
      <c r="BG171" s="169">
        <f>IF(N171="zákl. prenesená",J171,0)</f>
        <v>0</v>
      </c>
      <c r="BH171" s="169">
        <f>IF(N171="zníž. prenesená",J171,0)</f>
        <v>0</v>
      </c>
      <c r="BI171" s="169">
        <f>IF(N171="nulová",J171,0)</f>
        <v>0</v>
      </c>
      <c r="BJ171" s="17" t="s">
        <v>86</v>
      </c>
      <c r="BK171" s="169">
        <f>ROUND(I171*H171,2)</f>
        <v>0</v>
      </c>
      <c r="BL171" s="17" t="s">
        <v>130</v>
      </c>
      <c r="BM171" s="168" t="s">
        <v>2951</v>
      </c>
    </row>
    <row r="172" spans="1:65" s="2" customFormat="1" ht="33" customHeight="1">
      <c r="A172" s="32"/>
      <c r="B172" s="155"/>
      <c r="C172" s="156" t="s">
        <v>214</v>
      </c>
      <c r="D172" s="156" t="s">
        <v>191</v>
      </c>
      <c r="E172" s="157" t="s">
        <v>876</v>
      </c>
      <c r="F172" s="158" t="s">
        <v>877</v>
      </c>
      <c r="G172" s="159" t="s">
        <v>373</v>
      </c>
      <c r="H172" s="160">
        <v>51.3</v>
      </c>
      <c r="I172" s="161"/>
      <c r="J172" s="162">
        <f>ROUND(I172*H172,2)</f>
        <v>0</v>
      </c>
      <c r="K172" s="163"/>
      <c r="L172" s="33"/>
      <c r="M172" s="164" t="s">
        <v>1</v>
      </c>
      <c r="N172" s="165" t="s">
        <v>39</v>
      </c>
      <c r="O172" s="61"/>
      <c r="P172" s="166">
        <f>O172*H172</f>
        <v>0</v>
      </c>
      <c r="Q172" s="166">
        <v>6.2736099999999998E-3</v>
      </c>
      <c r="R172" s="166">
        <f>Q172*H172</f>
        <v>0.32183619299999999</v>
      </c>
      <c r="S172" s="166">
        <v>0</v>
      </c>
      <c r="T172" s="167">
        <f>S172*H172</f>
        <v>0</v>
      </c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R172" s="168" t="s">
        <v>130</v>
      </c>
      <c r="AT172" s="168" t="s">
        <v>191</v>
      </c>
      <c r="AU172" s="168" t="s">
        <v>86</v>
      </c>
      <c r="AY172" s="17" t="s">
        <v>189</v>
      </c>
      <c r="BE172" s="169">
        <f>IF(N172="základná",J172,0)</f>
        <v>0</v>
      </c>
      <c r="BF172" s="169">
        <f>IF(N172="znížená",J172,0)</f>
        <v>0</v>
      </c>
      <c r="BG172" s="169">
        <f>IF(N172="zákl. prenesená",J172,0)</f>
        <v>0</v>
      </c>
      <c r="BH172" s="169">
        <f>IF(N172="zníž. prenesená",J172,0)</f>
        <v>0</v>
      </c>
      <c r="BI172" s="169">
        <f>IF(N172="nulová",J172,0)</f>
        <v>0</v>
      </c>
      <c r="BJ172" s="17" t="s">
        <v>86</v>
      </c>
      <c r="BK172" s="169">
        <f>ROUND(I172*H172,2)</f>
        <v>0</v>
      </c>
      <c r="BL172" s="17" t="s">
        <v>130</v>
      </c>
      <c r="BM172" s="168" t="s">
        <v>2952</v>
      </c>
    </row>
    <row r="173" spans="1:65" s="13" customFormat="1" ht="11.25">
      <c r="B173" s="187"/>
      <c r="D173" s="188" t="s">
        <v>683</v>
      </c>
      <c r="E173" s="189" t="s">
        <v>1</v>
      </c>
      <c r="F173" s="190" t="s">
        <v>854</v>
      </c>
      <c r="H173" s="189" t="s">
        <v>1</v>
      </c>
      <c r="I173" s="191"/>
      <c r="L173" s="187"/>
      <c r="M173" s="192"/>
      <c r="N173" s="193"/>
      <c r="O173" s="193"/>
      <c r="P173" s="193"/>
      <c r="Q173" s="193"/>
      <c r="R173" s="193"/>
      <c r="S173" s="193"/>
      <c r="T173" s="194"/>
      <c r="AT173" s="189" t="s">
        <v>683</v>
      </c>
      <c r="AU173" s="189" t="s">
        <v>86</v>
      </c>
      <c r="AV173" s="13" t="s">
        <v>80</v>
      </c>
      <c r="AW173" s="13" t="s">
        <v>29</v>
      </c>
      <c r="AX173" s="13" t="s">
        <v>73</v>
      </c>
      <c r="AY173" s="189" t="s">
        <v>189</v>
      </c>
    </row>
    <row r="174" spans="1:65" s="14" customFormat="1" ht="11.25">
      <c r="B174" s="195"/>
      <c r="D174" s="188" t="s">
        <v>683</v>
      </c>
      <c r="E174" s="196" t="s">
        <v>1</v>
      </c>
      <c r="F174" s="197" t="s">
        <v>2953</v>
      </c>
      <c r="H174" s="198">
        <v>51.3</v>
      </c>
      <c r="I174" s="199"/>
      <c r="L174" s="195"/>
      <c r="M174" s="200"/>
      <c r="N174" s="201"/>
      <c r="O174" s="201"/>
      <c r="P174" s="201"/>
      <c r="Q174" s="201"/>
      <c r="R174" s="201"/>
      <c r="S174" s="201"/>
      <c r="T174" s="202"/>
      <c r="AT174" s="196" t="s">
        <v>683</v>
      </c>
      <c r="AU174" s="196" t="s">
        <v>86</v>
      </c>
      <c r="AV174" s="14" t="s">
        <v>86</v>
      </c>
      <c r="AW174" s="14" t="s">
        <v>29</v>
      </c>
      <c r="AX174" s="14" t="s">
        <v>80</v>
      </c>
      <c r="AY174" s="196" t="s">
        <v>189</v>
      </c>
    </row>
    <row r="175" spans="1:65" s="2" customFormat="1" ht="16.5" customHeight="1">
      <c r="A175" s="32"/>
      <c r="B175" s="155"/>
      <c r="C175" s="156" t="s">
        <v>248</v>
      </c>
      <c r="D175" s="156" t="s">
        <v>191</v>
      </c>
      <c r="E175" s="157" t="s">
        <v>909</v>
      </c>
      <c r="F175" s="158" t="s">
        <v>910</v>
      </c>
      <c r="G175" s="159" t="s">
        <v>194</v>
      </c>
      <c r="H175" s="160">
        <v>2.048</v>
      </c>
      <c r="I175" s="161"/>
      <c r="J175" s="162">
        <f>ROUND(I175*H175,2)</f>
        <v>0</v>
      </c>
      <c r="K175" s="163"/>
      <c r="L175" s="33"/>
      <c r="M175" s="164" t="s">
        <v>1</v>
      </c>
      <c r="N175" s="165" t="s">
        <v>39</v>
      </c>
      <c r="O175" s="61"/>
      <c r="P175" s="166">
        <f>O175*H175</f>
        <v>0</v>
      </c>
      <c r="Q175" s="166">
        <v>2.4157202039999999</v>
      </c>
      <c r="R175" s="166">
        <f>Q175*H175</f>
        <v>4.9473949777919994</v>
      </c>
      <c r="S175" s="166">
        <v>0</v>
      </c>
      <c r="T175" s="167">
        <f>S175*H175</f>
        <v>0</v>
      </c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R175" s="168" t="s">
        <v>130</v>
      </c>
      <c r="AT175" s="168" t="s">
        <v>191</v>
      </c>
      <c r="AU175" s="168" t="s">
        <v>86</v>
      </c>
      <c r="AY175" s="17" t="s">
        <v>189</v>
      </c>
      <c r="BE175" s="169">
        <f>IF(N175="základná",J175,0)</f>
        <v>0</v>
      </c>
      <c r="BF175" s="169">
        <f>IF(N175="znížená",J175,0)</f>
        <v>0</v>
      </c>
      <c r="BG175" s="169">
        <f>IF(N175="zákl. prenesená",J175,0)</f>
        <v>0</v>
      </c>
      <c r="BH175" s="169">
        <f>IF(N175="zníž. prenesená",J175,0)</f>
        <v>0</v>
      </c>
      <c r="BI175" s="169">
        <f>IF(N175="nulová",J175,0)</f>
        <v>0</v>
      </c>
      <c r="BJ175" s="17" t="s">
        <v>86</v>
      </c>
      <c r="BK175" s="169">
        <f>ROUND(I175*H175,2)</f>
        <v>0</v>
      </c>
      <c r="BL175" s="17" t="s">
        <v>130</v>
      </c>
      <c r="BM175" s="168" t="s">
        <v>2954</v>
      </c>
    </row>
    <row r="176" spans="1:65" s="13" customFormat="1" ht="11.25">
      <c r="B176" s="187"/>
      <c r="D176" s="188" t="s">
        <v>683</v>
      </c>
      <c r="E176" s="189" t="s">
        <v>1</v>
      </c>
      <c r="F176" s="190" t="s">
        <v>2955</v>
      </c>
      <c r="H176" s="189" t="s">
        <v>1</v>
      </c>
      <c r="I176" s="191"/>
      <c r="L176" s="187"/>
      <c r="M176" s="192"/>
      <c r="N176" s="193"/>
      <c r="O176" s="193"/>
      <c r="P176" s="193"/>
      <c r="Q176" s="193"/>
      <c r="R176" s="193"/>
      <c r="S176" s="193"/>
      <c r="T176" s="194"/>
      <c r="AT176" s="189" t="s">
        <v>683</v>
      </c>
      <c r="AU176" s="189" t="s">
        <v>86</v>
      </c>
      <c r="AV176" s="13" t="s">
        <v>80</v>
      </c>
      <c r="AW176" s="13" t="s">
        <v>29</v>
      </c>
      <c r="AX176" s="13" t="s">
        <v>73</v>
      </c>
      <c r="AY176" s="189" t="s">
        <v>189</v>
      </c>
    </row>
    <row r="177" spans="1:65" s="14" customFormat="1" ht="11.25">
      <c r="B177" s="195"/>
      <c r="D177" s="188" t="s">
        <v>683</v>
      </c>
      <c r="E177" s="196" t="s">
        <v>1</v>
      </c>
      <c r="F177" s="197" t="s">
        <v>2956</v>
      </c>
      <c r="H177" s="198">
        <v>2.048</v>
      </c>
      <c r="I177" s="199"/>
      <c r="L177" s="195"/>
      <c r="M177" s="200"/>
      <c r="N177" s="201"/>
      <c r="O177" s="201"/>
      <c r="P177" s="201"/>
      <c r="Q177" s="201"/>
      <c r="R177" s="201"/>
      <c r="S177" s="201"/>
      <c r="T177" s="202"/>
      <c r="AT177" s="196" t="s">
        <v>683</v>
      </c>
      <c r="AU177" s="196" t="s">
        <v>86</v>
      </c>
      <c r="AV177" s="14" t="s">
        <v>86</v>
      </c>
      <c r="AW177" s="14" t="s">
        <v>29</v>
      </c>
      <c r="AX177" s="14" t="s">
        <v>80</v>
      </c>
      <c r="AY177" s="196" t="s">
        <v>189</v>
      </c>
    </row>
    <row r="178" spans="1:65" s="12" customFormat="1" ht="22.9" customHeight="1">
      <c r="B178" s="142"/>
      <c r="D178" s="143" t="s">
        <v>72</v>
      </c>
      <c r="E178" s="153" t="s">
        <v>136</v>
      </c>
      <c r="F178" s="153" t="s">
        <v>694</v>
      </c>
      <c r="I178" s="145"/>
      <c r="J178" s="154">
        <f>BK178</f>
        <v>0</v>
      </c>
      <c r="L178" s="142"/>
      <c r="M178" s="147"/>
      <c r="N178" s="148"/>
      <c r="O178" s="148"/>
      <c r="P178" s="149">
        <f>SUM(P179:P201)</f>
        <v>0</v>
      </c>
      <c r="Q178" s="148"/>
      <c r="R178" s="149">
        <f>SUM(R179:R201)</f>
        <v>3.9274897399999995</v>
      </c>
      <c r="S178" s="148"/>
      <c r="T178" s="150">
        <f>SUM(T179:T201)</f>
        <v>0</v>
      </c>
      <c r="AR178" s="143" t="s">
        <v>80</v>
      </c>
      <c r="AT178" s="151" t="s">
        <v>72</v>
      </c>
      <c r="AU178" s="151" t="s">
        <v>80</v>
      </c>
      <c r="AY178" s="143" t="s">
        <v>189</v>
      </c>
      <c r="BK178" s="152">
        <f>SUM(BK179:BK201)</f>
        <v>0</v>
      </c>
    </row>
    <row r="179" spans="1:65" s="2" customFormat="1" ht="24.2" customHeight="1">
      <c r="A179" s="32"/>
      <c r="B179" s="155"/>
      <c r="C179" s="156" t="s">
        <v>219</v>
      </c>
      <c r="D179" s="156" t="s">
        <v>191</v>
      </c>
      <c r="E179" s="157" t="s">
        <v>1452</v>
      </c>
      <c r="F179" s="158" t="s">
        <v>1453</v>
      </c>
      <c r="G179" s="159" t="s">
        <v>373</v>
      </c>
      <c r="H179" s="160">
        <v>3.26</v>
      </c>
      <c r="I179" s="161"/>
      <c r="J179" s="162">
        <f>ROUND(I179*H179,2)</f>
        <v>0</v>
      </c>
      <c r="K179" s="163"/>
      <c r="L179" s="33"/>
      <c r="M179" s="164" t="s">
        <v>1</v>
      </c>
      <c r="N179" s="165" t="s">
        <v>39</v>
      </c>
      <c r="O179" s="61"/>
      <c r="P179" s="166">
        <f>O179*H179</f>
        <v>0</v>
      </c>
      <c r="Q179" s="166">
        <v>6.1799999999999997E-3</v>
      </c>
      <c r="R179" s="166">
        <f>Q179*H179</f>
        <v>2.0146799999999999E-2</v>
      </c>
      <c r="S179" s="166">
        <v>0</v>
      </c>
      <c r="T179" s="167">
        <f>S179*H179</f>
        <v>0</v>
      </c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R179" s="168" t="s">
        <v>130</v>
      </c>
      <c r="AT179" s="168" t="s">
        <v>191</v>
      </c>
      <c r="AU179" s="168" t="s">
        <v>86</v>
      </c>
      <c r="AY179" s="17" t="s">
        <v>189</v>
      </c>
      <c r="BE179" s="169">
        <f>IF(N179="základná",J179,0)</f>
        <v>0</v>
      </c>
      <c r="BF179" s="169">
        <f>IF(N179="znížená",J179,0)</f>
        <v>0</v>
      </c>
      <c r="BG179" s="169">
        <f>IF(N179="zákl. prenesená",J179,0)</f>
        <v>0</v>
      </c>
      <c r="BH179" s="169">
        <f>IF(N179="zníž. prenesená",J179,0)</f>
        <v>0</v>
      </c>
      <c r="BI179" s="169">
        <f>IF(N179="nulová",J179,0)</f>
        <v>0</v>
      </c>
      <c r="BJ179" s="17" t="s">
        <v>86</v>
      </c>
      <c r="BK179" s="169">
        <f>ROUND(I179*H179,2)</f>
        <v>0</v>
      </c>
      <c r="BL179" s="17" t="s">
        <v>130</v>
      </c>
      <c r="BM179" s="168" t="s">
        <v>2957</v>
      </c>
    </row>
    <row r="180" spans="1:65" s="13" customFormat="1" ht="11.25">
      <c r="B180" s="187"/>
      <c r="D180" s="188" t="s">
        <v>683</v>
      </c>
      <c r="E180" s="189" t="s">
        <v>1</v>
      </c>
      <c r="F180" s="190" t="s">
        <v>1993</v>
      </c>
      <c r="H180" s="189" t="s">
        <v>1</v>
      </c>
      <c r="I180" s="191"/>
      <c r="L180" s="187"/>
      <c r="M180" s="192"/>
      <c r="N180" s="193"/>
      <c r="O180" s="193"/>
      <c r="P180" s="193"/>
      <c r="Q180" s="193"/>
      <c r="R180" s="193"/>
      <c r="S180" s="193"/>
      <c r="T180" s="194"/>
      <c r="AT180" s="189" t="s">
        <v>683</v>
      </c>
      <c r="AU180" s="189" t="s">
        <v>86</v>
      </c>
      <c r="AV180" s="13" t="s">
        <v>80</v>
      </c>
      <c r="AW180" s="13" t="s">
        <v>29</v>
      </c>
      <c r="AX180" s="13" t="s">
        <v>73</v>
      </c>
      <c r="AY180" s="189" t="s">
        <v>189</v>
      </c>
    </row>
    <row r="181" spans="1:65" s="14" customFormat="1" ht="11.25">
      <c r="B181" s="195"/>
      <c r="D181" s="188" t="s">
        <v>683</v>
      </c>
      <c r="E181" s="196" t="s">
        <v>1</v>
      </c>
      <c r="F181" s="197" t="s">
        <v>2958</v>
      </c>
      <c r="H181" s="198">
        <v>3.26</v>
      </c>
      <c r="I181" s="199"/>
      <c r="L181" s="195"/>
      <c r="M181" s="200"/>
      <c r="N181" s="201"/>
      <c r="O181" s="201"/>
      <c r="P181" s="201"/>
      <c r="Q181" s="201"/>
      <c r="R181" s="201"/>
      <c r="S181" s="201"/>
      <c r="T181" s="202"/>
      <c r="AT181" s="196" t="s">
        <v>683</v>
      </c>
      <c r="AU181" s="196" t="s">
        <v>86</v>
      </c>
      <c r="AV181" s="14" t="s">
        <v>86</v>
      </c>
      <c r="AW181" s="14" t="s">
        <v>29</v>
      </c>
      <c r="AX181" s="14" t="s">
        <v>80</v>
      </c>
      <c r="AY181" s="196" t="s">
        <v>189</v>
      </c>
    </row>
    <row r="182" spans="1:65" s="2" customFormat="1" ht="24.2" customHeight="1">
      <c r="A182" s="32"/>
      <c r="B182" s="155"/>
      <c r="C182" s="156" t="s">
        <v>255</v>
      </c>
      <c r="D182" s="156" t="s">
        <v>191</v>
      </c>
      <c r="E182" s="157" t="s">
        <v>1995</v>
      </c>
      <c r="F182" s="158" t="s">
        <v>1996</v>
      </c>
      <c r="G182" s="159" t="s">
        <v>373</v>
      </c>
      <c r="H182" s="160">
        <v>3.26</v>
      </c>
      <c r="I182" s="161"/>
      <c r="J182" s="162">
        <f>ROUND(I182*H182,2)</f>
        <v>0</v>
      </c>
      <c r="K182" s="163"/>
      <c r="L182" s="33"/>
      <c r="M182" s="164" t="s">
        <v>1</v>
      </c>
      <c r="N182" s="165" t="s">
        <v>39</v>
      </c>
      <c r="O182" s="61"/>
      <c r="P182" s="166">
        <f>O182*H182</f>
        <v>0</v>
      </c>
      <c r="Q182" s="166">
        <v>1.3074000000000001E-2</v>
      </c>
      <c r="R182" s="166">
        <f>Q182*H182</f>
        <v>4.2621239999999998E-2</v>
      </c>
      <c r="S182" s="166">
        <v>0</v>
      </c>
      <c r="T182" s="167">
        <f>S182*H182</f>
        <v>0</v>
      </c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R182" s="168" t="s">
        <v>130</v>
      </c>
      <c r="AT182" s="168" t="s">
        <v>191</v>
      </c>
      <c r="AU182" s="168" t="s">
        <v>86</v>
      </c>
      <c r="AY182" s="17" t="s">
        <v>189</v>
      </c>
      <c r="BE182" s="169">
        <f>IF(N182="základná",J182,0)</f>
        <v>0</v>
      </c>
      <c r="BF182" s="169">
        <f>IF(N182="znížená",J182,0)</f>
        <v>0</v>
      </c>
      <c r="BG182" s="169">
        <f>IF(N182="zákl. prenesená",J182,0)</f>
        <v>0</v>
      </c>
      <c r="BH182" s="169">
        <f>IF(N182="zníž. prenesená",J182,0)</f>
        <v>0</v>
      </c>
      <c r="BI182" s="169">
        <f>IF(N182="nulová",J182,0)</f>
        <v>0</v>
      </c>
      <c r="BJ182" s="17" t="s">
        <v>86</v>
      </c>
      <c r="BK182" s="169">
        <f>ROUND(I182*H182,2)</f>
        <v>0</v>
      </c>
      <c r="BL182" s="17" t="s">
        <v>130</v>
      </c>
      <c r="BM182" s="168" t="s">
        <v>2959</v>
      </c>
    </row>
    <row r="183" spans="1:65" s="13" customFormat="1" ht="11.25">
      <c r="B183" s="187"/>
      <c r="D183" s="188" t="s">
        <v>683</v>
      </c>
      <c r="E183" s="189" t="s">
        <v>1</v>
      </c>
      <c r="F183" s="190" t="s">
        <v>1993</v>
      </c>
      <c r="H183" s="189" t="s">
        <v>1</v>
      </c>
      <c r="I183" s="191"/>
      <c r="L183" s="187"/>
      <c r="M183" s="192"/>
      <c r="N183" s="193"/>
      <c r="O183" s="193"/>
      <c r="P183" s="193"/>
      <c r="Q183" s="193"/>
      <c r="R183" s="193"/>
      <c r="S183" s="193"/>
      <c r="T183" s="194"/>
      <c r="AT183" s="189" t="s">
        <v>683</v>
      </c>
      <c r="AU183" s="189" t="s">
        <v>86</v>
      </c>
      <c r="AV183" s="13" t="s">
        <v>80</v>
      </c>
      <c r="AW183" s="13" t="s">
        <v>29</v>
      </c>
      <c r="AX183" s="13" t="s">
        <v>73</v>
      </c>
      <c r="AY183" s="189" t="s">
        <v>189</v>
      </c>
    </row>
    <row r="184" spans="1:65" s="14" customFormat="1" ht="11.25">
      <c r="B184" s="195"/>
      <c r="D184" s="188" t="s">
        <v>683</v>
      </c>
      <c r="E184" s="196" t="s">
        <v>1</v>
      </c>
      <c r="F184" s="197" t="s">
        <v>2958</v>
      </c>
      <c r="H184" s="198">
        <v>3.26</v>
      </c>
      <c r="I184" s="199"/>
      <c r="L184" s="195"/>
      <c r="M184" s="200"/>
      <c r="N184" s="201"/>
      <c r="O184" s="201"/>
      <c r="P184" s="201"/>
      <c r="Q184" s="201"/>
      <c r="R184" s="201"/>
      <c r="S184" s="201"/>
      <c r="T184" s="202"/>
      <c r="AT184" s="196" t="s">
        <v>683</v>
      </c>
      <c r="AU184" s="196" t="s">
        <v>86</v>
      </c>
      <c r="AV184" s="14" t="s">
        <v>86</v>
      </c>
      <c r="AW184" s="14" t="s">
        <v>29</v>
      </c>
      <c r="AX184" s="14" t="s">
        <v>80</v>
      </c>
      <c r="AY184" s="196" t="s">
        <v>189</v>
      </c>
    </row>
    <row r="185" spans="1:65" s="2" customFormat="1" ht="16.5" customHeight="1">
      <c r="A185" s="32"/>
      <c r="B185" s="155"/>
      <c r="C185" s="156" t="s">
        <v>7</v>
      </c>
      <c r="D185" s="156" t="s">
        <v>191</v>
      </c>
      <c r="E185" s="157" t="s">
        <v>1998</v>
      </c>
      <c r="F185" s="158" t="s">
        <v>1999</v>
      </c>
      <c r="G185" s="159" t="s">
        <v>373</v>
      </c>
      <c r="H185" s="160">
        <v>2.17</v>
      </c>
      <c r="I185" s="161"/>
      <c r="J185" s="162">
        <f>ROUND(I185*H185,2)</f>
        <v>0</v>
      </c>
      <c r="K185" s="163"/>
      <c r="L185" s="33"/>
      <c r="M185" s="164" t="s">
        <v>1</v>
      </c>
      <c r="N185" s="165" t="s">
        <v>39</v>
      </c>
      <c r="O185" s="61"/>
      <c r="P185" s="166">
        <f>O185*H185</f>
        <v>0</v>
      </c>
      <c r="Q185" s="166">
        <v>8.6099999999999996E-3</v>
      </c>
      <c r="R185" s="166">
        <f>Q185*H185</f>
        <v>1.8683699999999998E-2</v>
      </c>
      <c r="S185" s="166">
        <v>0</v>
      </c>
      <c r="T185" s="167">
        <f>S185*H185</f>
        <v>0</v>
      </c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R185" s="168" t="s">
        <v>130</v>
      </c>
      <c r="AT185" s="168" t="s">
        <v>191</v>
      </c>
      <c r="AU185" s="168" t="s">
        <v>86</v>
      </c>
      <c r="AY185" s="17" t="s">
        <v>189</v>
      </c>
      <c r="BE185" s="169">
        <f>IF(N185="základná",J185,0)</f>
        <v>0</v>
      </c>
      <c r="BF185" s="169">
        <f>IF(N185="znížená",J185,0)</f>
        <v>0</v>
      </c>
      <c r="BG185" s="169">
        <f>IF(N185="zákl. prenesená",J185,0)</f>
        <v>0</v>
      </c>
      <c r="BH185" s="169">
        <f>IF(N185="zníž. prenesená",J185,0)</f>
        <v>0</v>
      </c>
      <c r="BI185" s="169">
        <f>IF(N185="nulová",J185,0)</f>
        <v>0</v>
      </c>
      <c r="BJ185" s="17" t="s">
        <v>86</v>
      </c>
      <c r="BK185" s="169">
        <f>ROUND(I185*H185,2)</f>
        <v>0</v>
      </c>
      <c r="BL185" s="17" t="s">
        <v>130</v>
      </c>
      <c r="BM185" s="168" t="s">
        <v>2960</v>
      </c>
    </row>
    <row r="186" spans="1:65" s="13" customFormat="1" ht="11.25">
      <c r="B186" s="187"/>
      <c r="D186" s="188" t="s">
        <v>683</v>
      </c>
      <c r="E186" s="189" t="s">
        <v>1</v>
      </c>
      <c r="F186" s="190" t="s">
        <v>854</v>
      </c>
      <c r="H186" s="189" t="s">
        <v>1</v>
      </c>
      <c r="I186" s="191"/>
      <c r="L186" s="187"/>
      <c r="M186" s="192"/>
      <c r="N186" s="193"/>
      <c r="O186" s="193"/>
      <c r="P186" s="193"/>
      <c r="Q186" s="193"/>
      <c r="R186" s="193"/>
      <c r="S186" s="193"/>
      <c r="T186" s="194"/>
      <c r="AT186" s="189" t="s">
        <v>683</v>
      </c>
      <c r="AU186" s="189" t="s">
        <v>86</v>
      </c>
      <c r="AV186" s="13" t="s">
        <v>80</v>
      </c>
      <c r="AW186" s="13" t="s">
        <v>29</v>
      </c>
      <c r="AX186" s="13" t="s">
        <v>73</v>
      </c>
      <c r="AY186" s="189" t="s">
        <v>189</v>
      </c>
    </row>
    <row r="187" spans="1:65" s="14" customFormat="1" ht="11.25">
      <c r="B187" s="195"/>
      <c r="D187" s="188" t="s">
        <v>683</v>
      </c>
      <c r="E187" s="196" t="s">
        <v>1</v>
      </c>
      <c r="F187" s="197" t="s">
        <v>2961</v>
      </c>
      <c r="H187" s="198">
        <v>2.17</v>
      </c>
      <c r="I187" s="199"/>
      <c r="L187" s="195"/>
      <c r="M187" s="200"/>
      <c r="N187" s="201"/>
      <c r="O187" s="201"/>
      <c r="P187" s="201"/>
      <c r="Q187" s="201"/>
      <c r="R187" s="201"/>
      <c r="S187" s="201"/>
      <c r="T187" s="202"/>
      <c r="AT187" s="196" t="s">
        <v>683</v>
      </c>
      <c r="AU187" s="196" t="s">
        <v>86</v>
      </c>
      <c r="AV187" s="14" t="s">
        <v>86</v>
      </c>
      <c r="AW187" s="14" t="s">
        <v>29</v>
      </c>
      <c r="AX187" s="14" t="s">
        <v>80</v>
      </c>
      <c r="AY187" s="196" t="s">
        <v>189</v>
      </c>
    </row>
    <row r="188" spans="1:65" s="2" customFormat="1" ht="16.5" customHeight="1">
      <c r="A188" s="32"/>
      <c r="B188" s="155"/>
      <c r="C188" s="156" t="s">
        <v>262</v>
      </c>
      <c r="D188" s="156" t="s">
        <v>191</v>
      </c>
      <c r="E188" s="157" t="s">
        <v>2002</v>
      </c>
      <c r="F188" s="158" t="s">
        <v>2003</v>
      </c>
      <c r="G188" s="159" t="s">
        <v>373</v>
      </c>
      <c r="H188" s="160">
        <v>2.17</v>
      </c>
      <c r="I188" s="161"/>
      <c r="J188" s="162">
        <f>ROUND(I188*H188,2)</f>
        <v>0</v>
      </c>
      <c r="K188" s="163"/>
      <c r="L188" s="33"/>
      <c r="M188" s="164" t="s">
        <v>1</v>
      </c>
      <c r="N188" s="165" t="s">
        <v>39</v>
      </c>
      <c r="O188" s="61"/>
      <c r="P188" s="166">
        <f>O188*H188</f>
        <v>0</v>
      </c>
      <c r="Q188" s="166">
        <v>0</v>
      </c>
      <c r="R188" s="166">
        <f>Q188*H188</f>
        <v>0</v>
      </c>
      <c r="S188" s="166">
        <v>0</v>
      </c>
      <c r="T188" s="167">
        <f>S188*H188</f>
        <v>0</v>
      </c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R188" s="168" t="s">
        <v>130</v>
      </c>
      <c r="AT188" s="168" t="s">
        <v>191</v>
      </c>
      <c r="AU188" s="168" t="s">
        <v>86</v>
      </c>
      <c r="AY188" s="17" t="s">
        <v>189</v>
      </c>
      <c r="BE188" s="169">
        <f>IF(N188="základná",J188,0)</f>
        <v>0</v>
      </c>
      <c r="BF188" s="169">
        <f>IF(N188="znížená",J188,0)</f>
        <v>0</v>
      </c>
      <c r="BG188" s="169">
        <f>IF(N188="zákl. prenesená",J188,0)</f>
        <v>0</v>
      </c>
      <c r="BH188" s="169">
        <f>IF(N188="zníž. prenesená",J188,0)</f>
        <v>0</v>
      </c>
      <c r="BI188" s="169">
        <f>IF(N188="nulová",J188,0)</f>
        <v>0</v>
      </c>
      <c r="BJ188" s="17" t="s">
        <v>86</v>
      </c>
      <c r="BK188" s="169">
        <f>ROUND(I188*H188,2)</f>
        <v>0</v>
      </c>
      <c r="BL188" s="17" t="s">
        <v>130</v>
      </c>
      <c r="BM188" s="168" t="s">
        <v>2962</v>
      </c>
    </row>
    <row r="189" spans="1:65" s="2" customFormat="1" ht="37.9" customHeight="1">
      <c r="A189" s="32"/>
      <c r="B189" s="155"/>
      <c r="C189" s="156" t="s">
        <v>225</v>
      </c>
      <c r="D189" s="156" t="s">
        <v>191</v>
      </c>
      <c r="E189" s="157" t="s">
        <v>1164</v>
      </c>
      <c r="F189" s="158" t="s">
        <v>1165</v>
      </c>
      <c r="G189" s="159" t="s">
        <v>194</v>
      </c>
      <c r="H189" s="160">
        <v>0.44800000000000001</v>
      </c>
      <c r="I189" s="161"/>
      <c r="J189" s="162">
        <f>ROUND(I189*H189,2)</f>
        <v>0</v>
      </c>
      <c r="K189" s="163"/>
      <c r="L189" s="33"/>
      <c r="M189" s="164" t="s">
        <v>1</v>
      </c>
      <c r="N189" s="165" t="s">
        <v>39</v>
      </c>
      <c r="O189" s="61"/>
      <c r="P189" s="166">
        <f>O189*H189</f>
        <v>0</v>
      </c>
      <c r="Q189" s="166">
        <v>1.837</v>
      </c>
      <c r="R189" s="166">
        <f>Q189*H189</f>
        <v>0.82297600000000004</v>
      </c>
      <c r="S189" s="166">
        <v>0</v>
      </c>
      <c r="T189" s="167">
        <f>S189*H189</f>
        <v>0</v>
      </c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R189" s="168" t="s">
        <v>130</v>
      </c>
      <c r="AT189" s="168" t="s">
        <v>191</v>
      </c>
      <c r="AU189" s="168" t="s">
        <v>86</v>
      </c>
      <c r="AY189" s="17" t="s">
        <v>189</v>
      </c>
      <c r="BE189" s="169">
        <f>IF(N189="základná",J189,0)</f>
        <v>0</v>
      </c>
      <c r="BF189" s="169">
        <f>IF(N189="znížená",J189,0)</f>
        <v>0</v>
      </c>
      <c r="BG189" s="169">
        <f>IF(N189="zákl. prenesená",J189,0)</f>
        <v>0</v>
      </c>
      <c r="BH189" s="169">
        <f>IF(N189="zníž. prenesená",J189,0)</f>
        <v>0</v>
      </c>
      <c r="BI189" s="169">
        <f>IF(N189="nulová",J189,0)</f>
        <v>0</v>
      </c>
      <c r="BJ189" s="17" t="s">
        <v>86</v>
      </c>
      <c r="BK189" s="169">
        <f>ROUND(I189*H189,2)</f>
        <v>0</v>
      </c>
      <c r="BL189" s="17" t="s">
        <v>130</v>
      </c>
      <c r="BM189" s="168" t="s">
        <v>2963</v>
      </c>
    </row>
    <row r="190" spans="1:65" s="13" customFormat="1" ht="11.25">
      <c r="B190" s="187"/>
      <c r="D190" s="188" t="s">
        <v>683</v>
      </c>
      <c r="E190" s="189" t="s">
        <v>1</v>
      </c>
      <c r="F190" s="190" t="s">
        <v>1158</v>
      </c>
      <c r="H190" s="189" t="s">
        <v>1</v>
      </c>
      <c r="I190" s="191"/>
      <c r="L190" s="187"/>
      <c r="M190" s="192"/>
      <c r="N190" s="193"/>
      <c r="O190" s="193"/>
      <c r="P190" s="193"/>
      <c r="Q190" s="193"/>
      <c r="R190" s="193"/>
      <c r="S190" s="193"/>
      <c r="T190" s="194"/>
      <c r="AT190" s="189" t="s">
        <v>683</v>
      </c>
      <c r="AU190" s="189" t="s">
        <v>86</v>
      </c>
      <c r="AV190" s="13" t="s">
        <v>80</v>
      </c>
      <c r="AW190" s="13" t="s">
        <v>29</v>
      </c>
      <c r="AX190" s="13" t="s">
        <v>73</v>
      </c>
      <c r="AY190" s="189" t="s">
        <v>189</v>
      </c>
    </row>
    <row r="191" spans="1:65" s="14" customFormat="1" ht="11.25">
      <c r="B191" s="195"/>
      <c r="D191" s="188" t="s">
        <v>683</v>
      </c>
      <c r="E191" s="196" t="s">
        <v>1</v>
      </c>
      <c r="F191" s="197" t="s">
        <v>1167</v>
      </c>
      <c r="H191" s="198">
        <v>0.44800000000000001</v>
      </c>
      <c r="I191" s="199"/>
      <c r="L191" s="195"/>
      <c r="M191" s="200"/>
      <c r="N191" s="201"/>
      <c r="O191" s="201"/>
      <c r="P191" s="201"/>
      <c r="Q191" s="201"/>
      <c r="R191" s="201"/>
      <c r="S191" s="201"/>
      <c r="T191" s="202"/>
      <c r="AT191" s="196" t="s">
        <v>683</v>
      </c>
      <c r="AU191" s="196" t="s">
        <v>86</v>
      </c>
      <c r="AV191" s="14" t="s">
        <v>86</v>
      </c>
      <c r="AW191" s="14" t="s">
        <v>29</v>
      </c>
      <c r="AX191" s="14" t="s">
        <v>80</v>
      </c>
      <c r="AY191" s="196" t="s">
        <v>189</v>
      </c>
    </row>
    <row r="192" spans="1:65" s="2" customFormat="1" ht="24.2" customHeight="1">
      <c r="A192" s="32"/>
      <c r="B192" s="155"/>
      <c r="C192" s="156" t="s">
        <v>269</v>
      </c>
      <c r="D192" s="156" t="s">
        <v>191</v>
      </c>
      <c r="E192" s="157" t="s">
        <v>1802</v>
      </c>
      <c r="F192" s="158" t="s">
        <v>1803</v>
      </c>
      <c r="G192" s="159" t="s">
        <v>373</v>
      </c>
      <c r="H192" s="160">
        <v>54.56</v>
      </c>
      <c r="I192" s="161"/>
      <c r="J192" s="162">
        <f>ROUND(I192*H192,2)</f>
        <v>0</v>
      </c>
      <c r="K192" s="163"/>
      <c r="L192" s="33"/>
      <c r="M192" s="164" t="s">
        <v>1</v>
      </c>
      <c r="N192" s="165" t="s">
        <v>39</v>
      </c>
      <c r="O192" s="61"/>
      <c r="P192" s="166">
        <f>O192*H192</f>
        <v>0</v>
      </c>
      <c r="Q192" s="166">
        <v>0</v>
      </c>
      <c r="R192" s="166">
        <f>Q192*H192</f>
        <v>0</v>
      </c>
      <c r="S192" s="166">
        <v>0</v>
      </c>
      <c r="T192" s="167">
        <f>S192*H192</f>
        <v>0</v>
      </c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R192" s="168" t="s">
        <v>130</v>
      </c>
      <c r="AT192" s="168" t="s">
        <v>191</v>
      </c>
      <c r="AU192" s="168" t="s">
        <v>86</v>
      </c>
      <c r="AY192" s="17" t="s">
        <v>189</v>
      </c>
      <c r="BE192" s="169">
        <f>IF(N192="základná",J192,0)</f>
        <v>0</v>
      </c>
      <c r="BF192" s="169">
        <f>IF(N192="znížená",J192,0)</f>
        <v>0</v>
      </c>
      <c r="BG192" s="169">
        <f>IF(N192="zákl. prenesená",J192,0)</f>
        <v>0</v>
      </c>
      <c r="BH192" s="169">
        <f>IF(N192="zníž. prenesená",J192,0)</f>
        <v>0</v>
      </c>
      <c r="BI192" s="169">
        <f>IF(N192="nulová",J192,0)</f>
        <v>0</v>
      </c>
      <c r="BJ192" s="17" t="s">
        <v>86</v>
      </c>
      <c r="BK192" s="169">
        <f>ROUND(I192*H192,2)</f>
        <v>0</v>
      </c>
      <c r="BL192" s="17" t="s">
        <v>130</v>
      </c>
      <c r="BM192" s="168" t="s">
        <v>2964</v>
      </c>
    </row>
    <row r="193" spans="1:65" s="13" customFormat="1" ht="11.25">
      <c r="B193" s="187"/>
      <c r="D193" s="188" t="s">
        <v>683</v>
      </c>
      <c r="E193" s="189" t="s">
        <v>1</v>
      </c>
      <c r="F193" s="190" t="s">
        <v>854</v>
      </c>
      <c r="H193" s="189" t="s">
        <v>1</v>
      </c>
      <c r="I193" s="191"/>
      <c r="L193" s="187"/>
      <c r="M193" s="192"/>
      <c r="N193" s="193"/>
      <c r="O193" s="193"/>
      <c r="P193" s="193"/>
      <c r="Q193" s="193"/>
      <c r="R193" s="193"/>
      <c r="S193" s="193"/>
      <c r="T193" s="194"/>
      <c r="AT193" s="189" t="s">
        <v>683</v>
      </c>
      <c r="AU193" s="189" t="s">
        <v>86</v>
      </c>
      <c r="AV193" s="13" t="s">
        <v>80</v>
      </c>
      <c r="AW193" s="13" t="s">
        <v>29</v>
      </c>
      <c r="AX193" s="13" t="s">
        <v>73</v>
      </c>
      <c r="AY193" s="189" t="s">
        <v>189</v>
      </c>
    </row>
    <row r="194" spans="1:65" s="14" customFormat="1" ht="11.25">
      <c r="B194" s="195"/>
      <c r="D194" s="188" t="s">
        <v>683</v>
      </c>
      <c r="E194" s="196" t="s">
        <v>1</v>
      </c>
      <c r="F194" s="197" t="s">
        <v>2953</v>
      </c>
      <c r="H194" s="198">
        <v>51.3</v>
      </c>
      <c r="I194" s="199"/>
      <c r="L194" s="195"/>
      <c r="M194" s="200"/>
      <c r="N194" s="201"/>
      <c r="O194" s="201"/>
      <c r="P194" s="201"/>
      <c r="Q194" s="201"/>
      <c r="R194" s="201"/>
      <c r="S194" s="201"/>
      <c r="T194" s="202"/>
      <c r="AT194" s="196" t="s">
        <v>683</v>
      </c>
      <c r="AU194" s="196" t="s">
        <v>86</v>
      </c>
      <c r="AV194" s="14" t="s">
        <v>86</v>
      </c>
      <c r="AW194" s="14" t="s">
        <v>29</v>
      </c>
      <c r="AX194" s="14" t="s">
        <v>73</v>
      </c>
      <c r="AY194" s="196" t="s">
        <v>189</v>
      </c>
    </row>
    <row r="195" spans="1:65" s="13" customFormat="1" ht="11.25">
      <c r="B195" s="187"/>
      <c r="D195" s="188" t="s">
        <v>683</v>
      </c>
      <c r="E195" s="189" t="s">
        <v>1</v>
      </c>
      <c r="F195" s="190" t="s">
        <v>1993</v>
      </c>
      <c r="H195" s="189" t="s">
        <v>1</v>
      </c>
      <c r="I195" s="191"/>
      <c r="L195" s="187"/>
      <c r="M195" s="192"/>
      <c r="N195" s="193"/>
      <c r="O195" s="193"/>
      <c r="P195" s="193"/>
      <c r="Q195" s="193"/>
      <c r="R195" s="193"/>
      <c r="S195" s="193"/>
      <c r="T195" s="194"/>
      <c r="AT195" s="189" t="s">
        <v>683</v>
      </c>
      <c r="AU195" s="189" t="s">
        <v>86</v>
      </c>
      <c r="AV195" s="13" t="s">
        <v>80</v>
      </c>
      <c r="AW195" s="13" t="s">
        <v>29</v>
      </c>
      <c r="AX195" s="13" t="s">
        <v>73</v>
      </c>
      <c r="AY195" s="189" t="s">
        <v>189</v>
      </c>
    </row>
    <row r="196" spans="1:65" s="14" customFormat="1" ht="11.25">
      <c r="B196" s="195"/>
      <c r="D196" s="188" t="s">
        <v>683</v>
      </c>
      <c r="E196" s="196" t="s">
        <v>1</v>
      </c>
      <c r="F196" s="197" t="s">
        <v>2958</v>
      </c>
      <c r="H196" s="198">
        <v>3.26</v>
      </c>
      <c r="I196" s="199"/>
      <c r="L196" s="195"/>
      <c r="M196" s="200"/>
      <c r="N196" s="201"/>
      <c r="O196" s="201"/>
      <c r="P196" s="201"/>
      <c r="Q196" s="201"/>
      <c r="R196" s="201"/>
      <c r="S196" s="201"/>
      <c r="T196" s="202"/>
      <c r="AT196" s="196" t="s">
        <v>683</v>
      </c>
      <c r="AU196" s="196" t="s">
        <v>86</v>
      </c>
      <c r="AV196" s="14" t="s">
        <v>86</v>
      </c>
      <c r="AW196" s="14" t="s">
        <v>29</v>
      </c>
      <c r="AX196" s="14" t="s">
        <v>73</v>
      </c>
      <c r="AY196" s="196" t="s">
        <v>189</v>
      </c>
    </row>
    <row r="197" spans="1:65" s="15" customFormat="1" ht="11.25">
      <c r="B197" s="206"/>
      <c r="D197" s="188" t="s">
        <v>683</v>
      </c>
      <c r="E197" s="207" t="s">
        <v>1</v>
      </c>
      <c r="F197" s="208" t="s">
        <v>824</v>
      </c>
      <c r="H197" s="209">
        <v>54.56</v>
      </c>
      <c r="I197" s="210"/>
      <c r="L197" s="206"/>
      <c r="M197" s="211"/>
      <c r="N197" s="212"/>
      <c r="O197" s="212"/>
      <c r="P197" s="212"/>
      <c r="Q197" s="212"/>
      <c r="R197" s="212"/>
      <c r="S197" s="212"/>
      <c r="T197" s="213"/>
      <c r="AT197" s="207" t="s">
        <v>683</v>
      </c>
      <c r="AU197" s="207" t="s">
        <v>86</v>
      </c>
      <c r="AV197" s="15" t="s">
        <v>130</v>
      </c>
      <c r="AW197" s="15" t="s">
        <v>29</v>
      </c>
      <c r="AX197" s="15" t="s">
        <v>80</v>
      </c>
      <c r="AY197" s="207" t="s">
        <v>189</v>
      </c>
    </row>
    <row r="198" spans="1:65" s="2" customFormat="1" ht="24.2" customHeight="1">
      <c r="A198" s="32"/>
      <c r="B198" s="155"/>
      <c r="C198" s="170" t="s">
        <v>229</v>
      </c>
      <c r="D198" s="170" t="s">
        <v>226</v>
      </c>
      <c r="E198" s="171" t="s">
        <v>1807</v>
      </c>
      <c r="F198" s="172" t="s">
        <v>1808</v>
      </c>
      <c r="G198" s="173" t="s">
        <v>1204</v>
      </c>
      <c r="H198" s="174">
        <v>11.239000000000001</v>
      </c>
      <c r="I198" s="175"/>
      <c r="J198" s="176">
        <f>ROUND(I198*H198,2)</f>
        <v>0</v>
      </c>
      <c r="K198" s="177"/>
      <c r="L198" s="178"/>
      <c r="M198" s="179" t="s">
        <v>1</v>
      </c>
      <c r="N198" s="180" t="s">
        <v>39</v>
      </c>
      <c r="O198" s="61"/>
      <c r="P198" s="166">
        <f>O198*H198</f>
        <v>0</v>
      </c>
      <c r="Q198" s="166">
        <v>1E-3</v>
      </c>
      <c r="R198" s="166">
        <f>Q198*H198</f>
        <v>1.1239000000000001E-2</v>
      </c>
      <c r="S198" s="166">
        <v>0</v>
      </c>
      <c r="T198" s="167">
        <f>S198*H198</f>
        <v>0</v>
      </c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R198" s="168" t="s">
        <v>201</v>
      </c>
      <c r="AT198" s="168" t="s">
        <v>226</v>
      </c>
      <c r="AU198" s="168" t="s">
        <v>86</v>
      </c>
      <c r="AY198" s="17" t="s">
        <v>189</v>
      </c>
      <c r="BE198" s="169">
        <f>IF(N198="základná",J198,0)</f>
        <v>0</v>
      </c>
      <c r="BF198" s="169">
        <f>IF(N198="znížená",J198,0)</f>
        <v>0</v>
      </c>
      <c r="BG198" s="169">
        <f>IF(N198="zákl. prenesená",J198,0)</f>
        <v>0</v>
      </c>
      <c r="BH198" s="169">
        <f>IF(N198="zníž. prenesená",J198,0)</f>
        <v>0</v>
      </c>
      <c r="BI198" s="169">
        <f>IF(N198="nulová",J198,0)</f>
        <v>0</v>
      </c>
      <c r="BJ198" s="17" t="s">
        <v>86</v>
      </c>
      <c r="BK198" s="169">
        <f>ROUND(I198*H198,2)</f>
        <v>0</v>
      </c>
      <c r="BL198" s="17" t="s">
        <v>130</v>
      </c>
      <c r="BM198" s="168" t="s">
        <v>2965</v>
      </c>
    </row>
    <row r="199" spans="1:65" s="2" customFormat="1" ht="21.75" customHeight="1">
      <c r="A199" s="32"/>
      <c r="B199" s="155"/>
      <c r="C199" s="156" t="s">
        <v>276</v>
      </c>
      <c r="D199" s="156" t="s">
        <v>191</v>
      </c>
      <c r="E199" s="157" t="s">
        <v>2010</v>
      </c>
      <c r="F199" s="158" t="s">
        <v>2011</v>
      </c>
      <c r="G199" s="159" t="s">
        <v>373</v>
      </c>
      <c r="H199" s="160">
        <v>51.3</v>
      </c>
      <c r="I199" s="161"/>
      <c r="J199" s="162">
        <f>ROUND(I199*H199,2)</f>
        <v>0</v>
      </c>
      <c r="K199" s="163"/>
      <c r="L199" s="33"/>
      <c r="M199" s="164" t="s">
        <v>1</v>
      </c>
      <c r="N199" s="165" t="s">
        <v>39</v>
      </c>
      <c r="O199" s="61"/>
      <c r="P199" s="166">
        <f>O199*H199</f>
        <v>0</v>
      </c>
      <c r="Q199" s="166">
        <v>5.8709999999999998E-2</v>
      </c>
      <c r="R199" s="166">
        <f>Q199*H199</f>
        <v>3.0118229999999997</v>
      </c>
      <c r="S199" s="166">
        <v>0</v>
      </c>
      <c r="T199" s="167">
        <f>S199*H199</f>
        <v>0</v>
      </c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R199" s="168" t="s">
        <v>130</v>
      </c>
      <c r="AT199" s="168" t="s">
        <v>191</v>
      </c>
      <c r="AU199" s="168" t="s">
        <v>86</v>
      </c>
      <c r="AY199" s="17" t="s">
        <v>189</v>
      </c>
      <c r="BE199" s="169">
        <f>IF(N199="základná",J199,0)</f>
        <v>0</v>
      </c>
      <c r="BF199" s="169">
        <f>IF(N199="znížená",J199,0)</f>
        <v>0</v>
      </c>
      <c r="BG199" s="169">
        <f>IF(N199="zákl. prenesená",J199,0)</f>
        <v>0</v>
      </c>
      <c r="BH199" s="169">
        <f>IF(N199="zníž. prenesená",J199,0)</f>
        <v>0</v>
      </c>
      <c r="BI199" s="169">
        <f>IF(N199="nulová",J199,0)</f>
        <v>0</v>
      </c>
      <c r="BJ199" s="17" t="s">
        <v>86</v>
      </c>
      <c r="BK199" s="169">
        <f>ROUND(I199*H199,2)</f>
        <v>0</v>
      </c>
      <c r="BL199" s="17" t="s">
        <v>130</v>
      </c>
      <c r="BM199" s="168" t="s">
        <v>2966</v>
      </c>
    </row>
    <row r="200" spans="1:65" s="13" customFormat="1" ht="11.25">
      <c r="B200" s="187"/>
      <c r="D200" s="188" t="s">
        <v>683</v>
      </c>
      <c r="E200" s="189" t="s">
        <v>1</v>
      </c>
      <c r="F200" s="190" t="s">
        <v>854</v>
      </c>
      <c r="H200" s="189" t="s">
        <v>1</v>
      </c>
      <c r="I200" s="191"/>
      <c r="L200" s="187"/>
      <c r="M200" s="192"/>
      <c r="N200" s="193"/>
      <c r="O200" s="193"/>
      <c r="P200" s="193"/>
      <c r="Q200" s="193"/>
      <c r="R200" s="193"/>
      <c r="S200" s="193"/>
      <c r="T200" s="194"/>
      <c r="AT200" s="189" t="s">
        <v>683</v>
      </c>
      <c r="AU200" s="189" t="s">
        <v>86</v>
      </c>
      <c r="AV200" s="13" t="s">
        <v>80</v>
      </c>
      <c r="AW200" s="13" t="s">
        <v>29</v>
      </c>
      <c r="AX200" s="13" t="s">
        <v>73</v>
      </c>
      <c r="AY200" s="189" t="s">
        <v>189</v>
      </c>
    </row>
    <row r="201" spans="1:65" s="14" customFormat="1" ht="11.25">
      <c r="B201" s="195"/>
      <c r="D201" s="188" t="s">
        <v>683</v>
      </c>
      <c r="E201" s="196" t="s">
        <v>1</v>
      </c>
      <c r="F201" s="197" t="s">
        <v>2953</v>
      </c>
      <c r="H201" s="198">
        <v>51.3</v>
      </c>
      <c r="I201" s="199"/>
      <c r="L201" s="195"/>
      <c r="M201" s="200"/>
      <c r="N201" s="201"/>
      <c r="O201" s="201"/>
      <c r="P201" s="201"/>
      <c r="Q201" s="201"/>
      <c r="R201" s="201"/>
      <c r="S201" s="201"/>
      <c r="T201" s="202"/>
      <c r="AT201" s="196" t="s">
        <v>683</v>
      </c>
      <c r="AU201" s="196" t="s">
        <v>86</v>
      </c>
      <c r="AV201" s="14" t="s">
        <v>86</v>
      </c>
      <c r="AW201" s="14" t="s">
        <v>29</v>
      </c>
      <c r="AX201" s="14" t="s">
        <v>80</v>
      </c>
      <c r="AY201" s="196" t="s">
        <v>189</v>
      </c>
    </row>
    <row r="202" spans="1:65" s="12" customFormat="1" ht="22.9" customHeight="1">
      <c r="B202" s="142"/>
      <c r="D202" s="143" t="s">
        <v>72</v>
      </c>
      <c r="E202" s="153" t="s">
        <v>215</v>
      </c>
      <c r="F202" s="153" t="s">
        <v>558</v>
      </c>
      <c r="I202" s="145"/>
      <c r="J202" s="154">
        <f>BK202</f>
        <v>0</v>
      </c>
      <c r="L202" s="142"/>
      <c r="M202" s="147"/>
      <c r="N202" s="148"/>
      <c r="O202" s="148"/>
      <c r="P202" s="149">
        <f>SUM(P203:P218)</f>
        <v>0</v>
      </c>
      <c r="Q202" s="148"/>
      <c r="R202" s="149">
        <f>SUM(R203:R218)</f>
        <v>1.4560000000000002E-2</v>
      </c>
      <c r="S202" s="148"/>
      <c r="T202" s="150">
        <f>SUM(T203:T218)</f>
        <v>34.999949999999998</v>
      </c>
      <c r="AR202" s="143" t="s">
        <v>80</v>
      </c>
      <c r="AT202" s="151" t="s">
        <v>72</v>
      </c>
      <c r="AU202" s="151" t="s">
        <v>80</v>
      </c>
      <c r="AY202" s="143" t="s">
        <v>189</v>
      </c>
      <c r="BK202" s="152">
        <f>SUM(BK203:BK218)</f>
        <v>0</v>
      </c>
    </row>
    <row r="203" spans="1:65" s="2" customFormat="1" ht="37.9" customHeight="1">
      <c r="A203" s="32"/>
      <c r="B203" s="155"/>
      <c r="C203" s="156" t="s">
        <v>234</v>
      </c>
      <c r="D203" s="156" t="s">
        <v>191</v>
      </c>
      <c r="E203" s="157" t="s">
        <v>1168</v>
      </c>
      <c r="F203" s="158" t="s">
        <v>1169</v>
      </c>
      <c r="G203" s="159" t="s">
        <v>238</v>
      </c>
      <c r="H203" s="160">
        <v>91</v>
      </c>
      <c r="I203" s="161"/>
      <c r="J203" s="162">
        <f>ROUND(I203*H203,2)</f>
        <v>0</v>
      </c>
      <c r="K203" s="163"/>
      <c r="L203" s="33"/>
      <c r="M203" s="164" t="s">
        <v>1</v>
      </c>
      <c r="N203" s="165" t="s">
        <v>39</v>
      </c>
      <c r="O203" s="61"/>
      <c r="P203" s="166">
        <f>O203*H203</f>
        <v>0</v>
      </c>
      <c r="Q203" s="166">
        <v>1.6000000000000001E-4</v>
      </c>
      <c r="R203" s="166">
        <f>Q203*H203</f>
        <v>1.4560000000000002E-2</v>
      </c>
      <c r="S203" s="166">
        <v>0</v>
      </c>
      <c r="T203" s="167">
        <f>S203*H203</f>
        <v>0</v>
      </c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R203" s="168" t="s">
        <v>130</v>
      </c>
      <c r="AT203" s="168" t="s">
        <v>191</v>
      </c>
      <c r="AU203" s="168" t="s">
        <v>86</v>
      </c>
      <c r="AY203" s="17" t="s">
        <v>189</v>
      </c>
      <c r="BE203" s="169">
        <f>IF(N203="základná",J203,0)</f>
        <v>0</v>
      </c>
      <c r="BF203" s="169">
        <f>IF(N203="znížená",J203,0)</f>
        <v>0</v>
      </c>
      <c r="BG203" s="169">
        <f>IF(N203="zákl. prenesená",J203,0)</f>
        <v>0</v>
      </c>
      <c r="BH203" s="169">
        <f>IF(N203="zníž. prenesená",J203,0)</f>
        <v>0</v>
      </c>
      <c r="BI203" s="169">
        <f>IF(N203="nulová",J203,0)</f>
        <v>0</v>
      </c>
      <c r="BJ203" s="17" t="s">
        <v>86</v>
      </c>
      <c r="BK203" s="169">
        <f>ROUND(I203*H203,2)</f>
        <v>0</v>
      </c>
      <c r="BL203" s="17" t="s">
        <v>130</v>
      </c>
      <c r="BM203" s="168" t="s">
        <v>2967</v>
      </c>
    </row>
    <row r="204" spans="1:65" s="13" customFormat="1" ht="11.25">
      <c r="B204" s="187"/>
      <c r="D204" s="188" t="s">
        <v>683</v>
      </c>
      <c r="E204" s="189" t="s">
        <v>1</v>
      </c>
      <c r="F204" s="190" t="s">
        <v>1171</v>
      </c>
      <c r="H204" s="189" t="s">
        <v>1</v>
      </c>
      <c r="I204" s="191"/>
      <c r="L204" s="187"/>
      <c r="M204" s="192"/>
      <c r="N204" s="193"/>
      <c r="O204" s="193"/>
      <c r="P204" s="193"/>
      <c r="Q204" s="193"/>
      <c r="R204" s="193"/>
      <c r="S204" s="193"/>
      <c r="T204" s="194"/>
      <c r="AT204" s="189" t="s">
        <v>683</v>
      </c>
      <c r="AU204" s="189" t="s">
        <v>86</v>
      </c>
      <c r="AV204" s="13" t="s">
        <v>80</v>
      </c>
      <c r="AW204" s="13" t="s">
        <v>29</v>
      </c>
      <c r="AX204" s="13" t="s">
        <v>73</v>
      </c>
      <c r="AY204" s="189" t="s">
        <v>189</v>
      </c>
    </row>
    <row r="205" spans="1:65" s="14" customFormat="1" ht="11.25">
      <c r="B205" s="195"/>
      <c r="D205" s="188" t="s">
        <v>683</v>
      </c>
      <c r="E205" s="196" t="s">
        <v>1</v>
      </c>
      <c r="F205" s="197" t="s">
        <v>1172</v>
      </c>
      <c r="H205" s="198">
        <v>91</v>
      </c>
      <c r="I205" s="199"/>
      <c r="L205" s="195"/>
      <c r="M205" s="200"/>
      <c r="N205" s="201"/>
      <c r="O205" s="201"/>
      <c r="P205" s="201"/>
      <c r="Q205" s="201"/>
      <c r="R205" s="201"/>
      <c r="S205" s="201"/>
      <c r="T205" s="202"/>
      <c r="AT205" s="196" t="s">
        <v>683</v>
      </c>
      <c r="AU205" s="196" t="s">
        <v>86</v>
      </c>
      <c r="AV205" s="14" t="s">
        <v>86</v>
      </c>
      <c r="AW205" s="14" t="s">
        <v>29</v>
      </c>
      <c r="AX205" s="14" t="s">
        <v>80</v>
      </c>
      <c r="AY205" s="196" t="s">
        <v>189</v>
      </c>
    </row>
    <row r="206" spans="1:65" s="2" customFormat="1" ht="33" customHeight="1">
      <c r="A206" s="32"/>
      <c r="B206" s="155"/>
      <c r="C206" s="156" t="s">
        <v>283</v>
      </c>
      <c r="D206" s="156" t="s">
        <v>191</v>
      </c>
      <c r="E206" s="157" t="s">
        <v>2968</v>
      </c>
      <c r="F206" s="158" t="s">
        <v>2969</v>
      </c>
      <c r="G206" s="159" t="s">
        <v>194</v>
      </c>
      <c r="H206" s="160">
        <v>12.353</v>
      </c>
      <c r="I206" s="161"/>
      <c r="J206" s="162">
        <f>ROUND(I206*H206,2)</f>
        <v>0</v>
      </c>
      <c r="K206" s="163"/>
      <c r="L206" s="33"/>
      <c r="M206" s="164" t="s">
        <v>1</v>
      </c>
      <c r="N206" s="165" t="s">
        <v>39</v>
      </c>
      <c r="O206" s="61"/>
      <c r="P206" s="166">
        <f>O206*H206</f>
        <v>0</v>
      </c>
      <c r="Q206" s="166">
        <v>0</v>
      </c>
      <c r="R206" s="166">
        <f>Q206*H206</f>
        <v>0</v>
      </c>
      <c r="S206" s="166">
        <v>2.4</v>
      </c>
      <c r="T206" s="167">
        <f>S206*H206</f>
        <v>29.647199999999998</v>
      </c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R206" s="168" t="s">
        <v>130</v>
      </c>
      <c r="AT206" s="168" t="s">
        <v>191</v>
      </c>
      <c r="AU206" s="168" t="s">
        <v>86</v>
      </c>
      <c r="AY206" s="17" t="s">
        <v>189</v>
      </c>
      <c r="BE206" s="169">
        <f>IF(N206="základná",J206,0)</f>
        <v>0</v>
      </c>
      <c r="BF206" s="169">
        <f>IF(N206="znížená",J206,0)</f>
        <v>0</v>
      </c>
      <c r="BG206" s="169">
        <f>IF(N206="zákl. prenesená",J206,0)</f>
        <v>0</v>
      </c>
      <c r="BH206" s="169">
        <f>IF(N206="zníž. prenesená",J206,0)</f>
        <v>0</v>
      </c>
      <c r="BI206" s="169">
        <f>IF(N206="nulová",J206,0)</f>
        <v>0</v>
      </c>
      <c r="BJ206" s="17" t="s">
        <v>86</v>
      </c>
      <c r="BK206" s="169">
        <f>ROUND(I206*H206,2)</f>
        <v>0</v>
      </c>
      <c r="BL206" s="17" t="s">
        <v>130</v>
      </c>
      <c r="BM206" s="168" t="s">
        <v>2970</v>
      </c>
    </row>
    <row r="207" spans="1:65" s="13" customFormat="1" ht="11.25">
      <c r="B207" s="187"/>
      <c r="D207" s="188" t="s">
        <v>683</v>
      </c>
      <c r="E207" s="189" t="s">
        <v>1</v>
      </c>
      <c r="F207" s="190" t="s">
        <v>2971</v>
      </c>
      <c r="H207" s="189" t="s">
        <v>1</v>
      </c>
      <c r="I207" s="191"/>
      <c r="L207" s="187"/>
      <c r="M207" s="192"/>
      <c r="N207" s="193"/>
      <c r="O207" s="193"/>
      <c r="P207" s="193"/>
      <c r="Q207" s="193"/>
      <c r="R207" s="193"/>
      <c r="S207" s="193"/>
      <c r="T207" s="194"/>
      <c r="AT207" s="189" t="s">
        <v>683</v>
      </c>
      <c r="AU207" s="189" t="s">
        <v>86</v>
      </c>
      <c r="AV207" s="13" t="s">
        <v>80</v>
      </c>
      <c r="AW207" s="13" t="s">
        <v>29</v>
      </c>
      <c r="AX207" s="13" t="s">
        <v>73</v>
      </c>
      <c r="AY207" s="189" t="s">
        <v>189</v>
      </c>
    </row>
    <row r="208" spans="1:65" s="14" customFormat="1" ht="11.25">
      <c r="B208" s="195"/>
      <c r="D208" s="188" t="s">
        <v>683</v>
      </c>
      <c r="E208" s="196" t="s">
        <v>1</v>
      </c>
      <c r="F208" s="197" t="s">
        <v>2972</v>
      </c>
      <c r="H208" s="198">
        <v>12.353</v>
      </c>
      <c r="I208" s="199"/>
      <c r="L208" s="195"/>
      <c r="M208" s="200"/>
      <c r="N208" s="201"/>
      <c r="O208" s="201"/>
      <c r="P208" s="201"/>
      <c r="Q208" s="201"/>
      <c r="R208" s="201"/>
      <c r="S208" s="201"/>
      <c r="T208" s="202"/>
      <c r="AT208" s="196" t="s">
        <v>683</v>
      </c>
      <c r="AU208" s="196" t="s">
        <v>86</v>
      </c>
      <c r="AV208" s="14" t="s">
        <v>86</v>
      </c>
      <c r="AW208" s="14" t="s">
        <v>29</v>
      </c>
      <c r="AX208" s="14" t="s">
        <v>80</v>
      </c>
      <c r="AY208" s="196" t="s">
        <v>189</v>
      </c>
    </row>
    <row r="209" spans="1:65" s="2" customFormat="1" ht="37.9" customHeight="1">
      <c r="A209" s="32"/>
      <c r="B209" s="155"/>
      <c r="C209" s="156" t="s">
        <v>239</v>
      </c>
      <c r="D209" s="156" t="s">
        <v>191</v>
      </c>
      <c r="E209" s="157" t="s">
        <v>2973</v>
      </c>
      <c r="F209" s="158" t="s">
        <v>2974</v>
      </c>
      <c r="G209" s="159" t="s">
        <v>373</v>
      </c>
      <c r="H209" s="160">
        <v>82.35</v>
      </c>
      <c r="I209" s="161"/>
      <c r="J209" s="162">
        <f>ROUND(I209*H209,2)</f>
        <v>0</v>
      </c>
      <c r="K209" s="163"/>
      <c r="L209" s="33"/>
      <c r="M209" s="164" t="s">
        <v>1</v>
      </c>
      <c r="N209" s="165" t="s">
        <v>39</v>
      </c>
      <c r="O209" s="61"/>
      <c r="P209" s="166">
        <f>O209*H209</f>
        <v>0</v>
      </c>
      <c r="Q209" s="166">
        <v>0</v>
      </c>
      <c r="R209" s="166">
        <f>Q209*H209</f>
        <v>0</v>
      </c>
      <c r="S209" s="166">
        <v>6.5000000000000002E-2</v>
      </c>
      <c r="T209" s="167">
        <f>S209*H209</f>
        <v>5.3527499999999995</v>
      </c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R209" s="168" t="s">
        <v>130</v>
      </c>
      <c r="AT209" s="168" t="s">
        <v>191</v>
      </c>
      <c r="AU209" s="168" t="s">
        <v>86</v>
      </c>
      <c r="AY209" s="17" t="s">
        <v>189</v>
      </c>
      <c r="BE209" s="169">
        <f>IF(N209="základná",J209,0)</f>
        <v>0</v>
      </c>
      <c r="BF209" s="169">
        <f>IF(N209="znížená",J209,0)</f>
        <v>0</v>
      </c>
      <c r="BG209" s="169">
        <f>IF(N209="zákl. prenesená",J209,0)</f>
        <v>0</v>
      </c>
      <c r="BH209" s="169">
        <f>IF(N209="zníž. prenesená",J209,0)</f>
        <v>0</v>
      </c>
      <c r="BI209" s="169">
        <f>IF(N209="nulová",J209,0)</f>
        <v>0</v>
      </c>
      <c r="BJ209" s="17" t="s">
        <v>86</v>
      </c>
      <c r="BK209" s="169">
        <f>ROUND(I209*H209,2)</f>
        <v>0</v>
      </c>
      <c r="BL209" s="17" t="s">
        <v>130</v>
      </c>
      <c r="BM209" s="168" t="s">
        <v>2975</v>
      </c>
    </row>
    <row r="210" spans="1:65" s="13" customFormat="1" ht="11.25">
      <c r="B210" s="187"/>
      <c r="D210" s="188" t="s">
        <v>683</v>
      </c>
      <c r="E210" s="189" t="s">
        <v>1</v>
      </c>
      <c r="F210" s="190" t="s">
        <v>2976</v>
      </c>
      <c r="H210" s="189" t="s">
        <v>1</v>
      </c>
      <c r="I210" s="191"/>
      <c r="L210" s="187"/>
      <c r="M210" s="192"/>
      <c r="N210" s="193"/>
      <c r="O210" s="193"/>
      <c r="P210" s="193"/>
      <c r="Q210" s="193"/>
      <c r="R210" s="193"/>
      <c r="S210" s="193"/>
      <c r="T210" s="194"/>
      <c r="AT210" s="189" t="s">
        <v>683</v>
      </c>
      <c r="AU210" s="189" t="s">
        <v>86</v>
      </c>
      <c r="AV210" s="13" t="s">
        <v>80</v>
      </c>
      <c r="AW210" s="13" t="s">
        <v>29</v>
      </c>
      <c r="AX210" s="13" t="s">
        <v>73</v>
      </c>
      <c r="AY210" s="189" t="s">
        <v>189</v>
      </c>
    </row>
    <row r="211" spans="1:65" s="14" customFormat="1" ht="11.25">
      <c r="B211" s="195"/>
      <c r="D211" s="188" t="s">
        <v>683</v>
      </c>
      <c r="E211" s="196" t="s">
        <v>1</v>
      </c>
      <c r="F211" s="197" t="s">
        <v>2924</v>
      </c>
      <c r="H211" s="198">
        <v>82.35</v>
      </c>
      <c r="I211" s="199"/>
      <c r="L211" s="195"/>
      <c r="M211" s="200"/>
      <c r="N211" s="201"/>
      <c r="O211" s="201"/>
      <c r="P211" s="201"/>
      <c r="Q211" s="201"/>
      <c r="R211" s="201"/>
      <c r="S211" s="201"/>
      <c r="T211" s="202"/>
      <c r="AT211" s="196" t="s">
        <v>683</v>
      </c>
      <c r="AU211" s="196" t="s">
        <v>86</v>
      </c>
      <c r="AV211" s="14" t="s">
        <v>86</v>
      </c>
      <c r="AW211" s="14" t="s">
        <v>29</v>
      </c>
      <c r="AX211" s="14" t="s">
        <v>80</v>
      </c>
      <c r="AY211" s="196" t="s">
        <v>189</v>
      </c>
    </row>
    <row r="212" spans="1:65" s="2" customFormat="1" ht="21.75" customHeight="1">
      <c r="A212" s="32"/>
      <c r="B212" s="155"/>
      <c r="C212" s="156" t="s">
        <v>290</v>
      </c>
      <c r="D212" s="156" t="s">
        <v>191</v>
      </c>
      <c r="E212" s="157" t="s">
        <v>746</v>
      </c>
      <c r="F212" s="158" t="s">
        <v>747</v>
      </c>
      <c r="G212" s="159" t="s">
        <v>218</v>
      </c>
      <c r="H212" s="160">
        <v>54.351999999999997</v>
      </c>
      <c r="I212" s="161"/>
      <c r="J212" s="162">
        <f>ROUND(I212*H212,2)</f>
        <v>0</v>
      </c>
      <c r="K212" s="163"/>
      <c r="L212" s="33"/>
      <c r="M212" s="164" t="s">
        <v>1</v>
      </c>
      <c r="N212" s="165" t="s">
        <v>39</v>
      </c>
      <c r="O212" s="61"/>
      <c r="P212" s="166">
        <f>O212*H212</f>
        <v>0</v>
      </c>
      <c r="Q212" s="166">
        <v>0</v>
      </c>
      <c r="R212" s="166">
        <f>Q212*H212</f>
        <v>0</v>
      </c>
      <c r="S212" s="166">
        <v>0</v>
      </c>
      <c r="T212" s="167">
        <f>S212*H212</f>
        <v>0</v>
      </c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R212" s="168" t="s">
        <v>130</v>
      </c>
      <c r="AT212" s="168" t="s">
        <v>191</v>
      </c>
      <c r="AU212" s="168" t="s">
        <v>86</v>
      </c>
      <c r="AY212" s="17" t="s">
        <v>189</v>
      </c>
      <c r="BE212" s="169">
        <f>IF(N212="základná",J212,0)</f>
        <v>0</v>
      </c>
      <c r="BF212" s="169">
        <f>IF(N212="znížená",J212,0)</f>
        <v>0</v>
      </c>
      <c r="BG212" s="169">
        <f>IF(N212="zákl. prenesená",J212,0)</f>
        <v>0</v>
      </c>
      <c r="BH212" s="169">
        <f>IF(N212="zníž. prenesená",J212,0)</f>
        <v>0</v>
      </c>
      <c r="BI212" s="169">
        <f>IF(N212="nulová",J212,0)</f>
        <v>0</v>
      </c>
      <c r="BJ212" s="17" t="s">
        <v>86</v>
      </c>
      <c r="BK212" s="169">
        <f>ROUND(I212*H212,2)</f>
        <v>0</v>
      </c>
      <c r="BL212" s="17" t="s">
        <v>130</v>
      </c>
      <c r="BM212" s="168" t="s">
        <v>2977</v>
      </c>
    </row>
    <row r="213" spans="1:65" s="2" customFormat="1" ht="24.2" customHeight="1">
      <c r="A213" s="32"/>
      <c r="B213" s="155"/>
      <c r="C213" s="156" t="s">
        <v>244</v>
      </c>
      <c r="D213" s="156" t="s">
        <v>191</v>
      </c>
      <c r="E213" s="157" t="s">
        <v>749</v>
      </c>
      <c r="F213" s="158" t="s">
        <v>750</v>
      </c>
      <c r="G213" s="159" t="s">
        <v>218</v>
      </c>
      <c r="H213" s="160">
        <v>815.28</v>
      </c>
      <c r="I213" s="161"/>
      <c r="J213" s="162">
        <f>ROUND(I213*H213,2)</f>
        <v>0</v>
      </c>
      <c r="K213" s="163"/>
      <c r="L213" s="33"/>
      <c r="M213" s="164" t="s">
        <v>1</v>
      </c>
      <c r="N213" s="165" t="s">
        <v>39</v>
      </c>
      <c r="O213" s="61"/>
      <c r="P213" s="166">
        <f>O213*H213</f>
        <v>0</v>
      </c>
      <c r="Q213" s="166">
        <v>0</v>
      </c>
      <c r="R213" s="166">
        <f>Q213*H213</f>
        <v>0</v>
      </c>
      <c r="S213" s="166">
        <v>0</v>
      </c>
      <c r="T213" s="167">
        <f>S213*H213</f>
        <v>0</v>
      </c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R213" s="168" t="s">
        <v>130</v>
      </c>
      <c r="AT213" s="168" t="s">
        <v>191</v>
      </c>
      <c r="AU213" s="168" t="s">
        <v>86</v>
      </c>
      <c r="AY213" s="17" t="s">
        <v>189</v>
      </c>
      <c r="BE213" s="169">
        <f>IF(N213="základná",J213,0)</f>
        <v>0</v>
      </c>
      <c r="BF213" s="169">
        <f>IF(N213="znížená",J213,0)</f>
        <v>0</v>
      </c>
      <c r="BG213" s="169">
        <f>IF(N213="zákl. prenesená",J213,0)</f>
        <v>0</v>
      </c>
      <c r="BH213" s="169">
        <f>IF(N213="zníž. prenesená",J213,0)</f>
        <v>0</v>
      </c>
      <c r="BI213" s="169">
        <f>IF(N213="nulová",J213,0)</f>
        <v>0</v>
      </c>
      <c r="BJ213" s="17" t="s">
        <v>86</v>
      </c>
      <c r="BK213" s="169">
        <f>ROUND(I213*H213,2)</f>
        <v>0</v>
      </c>
      <c r="BL213" s="17" t="s">
        <v>130</v>
      </c>
      <c r="BM213" s="168" t="s">
        <v>2978</v>
      </c>
    </row>
    <row r="214" spans="1:65" s="14" customFormat="1" ht="11.25">
      <c r="B214" s="195"/>
      <c r="D214" s="188" t="s">
        <v>683</v>
      </c>
      <c r="E214" s="196" t="s">
        <v>1</v>
      </c>
      <c r="F214" s="197" t="s">
        <v>2979</v>
      </c>
      <c r="H214" s="198">
        <v>815.28</v>
      </c>
      <c r="I214" s="199"/>
      <c r="L214" s="195"/>
      <c r="M214" s="200"/>
      <c r="N214" s="201"/>
      <c r="O214" s="201"/>
      <c r="P214" s="201"/>
      <c r="Q214" s="201"/>
      <c r="R214" s="201"/>
      <c r="S214" s="201"/>
      <c r="T214" s="202"/>
      <c r="AT214" s="196" t="s">
        <v>683</v>
      </c>
      <c r="AU214" s="196" t="s">
        <v>86</v>
      </c>
      <c r="AV214" s="14" t="s">
        <v>86</v>
      </c>
      <c r="AW214" s="14" t="s">
        <v>29</v>
      </c>
      <c r="AX214" s="14" t="s">
        <v>80</v>
      </c>
      <c r="AY214" s="196" t="s">
        <v>189</v>
      </c>
    </row>
    <row r="215" spans="1:65" s="2" customFormat="1" ht="24.2" customHeight="1">
      <c r="A215" s="32"/>
      <c r="B215" s="155"/>
      <c r="C215" s="156" t="s">
        <v>297</v>
      </c>
      <c r="D215" s="156" t="s">
        <v>191</v>
      </c>
      <c r="E215" s="157" t="s">
        <v>753</v>
      </c>
      <c r="F215" s="158" t="s">
        <v>754</v>
      </c>
      <c r="G215" s="159" t="s">
        <v>218</v>
      </c>
      <c r="H215" s="160">
        <v>54.351999999999997</v>
      </c>
      <c r="I215" s="161"/>
      <c r="J215" s="162">
        <f>ROUND(I215*H215,2)</f>
        <v>0</v>
      </c>
      <c r="K215" s="163"/>
      <c r="L215" s="33"/>
      <c r="M215" s="164" t="s">
        <v>1</v>
      </c>
      <c r="N215" s="165" t="s">
        <v>39</v>
      </c>
      <c r="O215" s="61"/>
      <c r="P215" s="166">
        <f>O215*H215</f>
        <v>0</v>
      </c>
      <c r="Q215" s="166">
        <v>0</v>
      </c>
      <c r="R215" s="166">
        <f>Q215*H215</f>
        <v>0</v>
      </c>
      <c r="S215" s="166">
        <v>0</v>
      </c>
      <c r="T215" s="167">
        <f>S215*H215</f>
        <v>0</v>
      </c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R215" s="168" t="s">
        <v>130</v>
      </c>
      <c r="AT215" s="168" t="s">
        <v>191</v>
      </c>
      <c r="AU215" s="168" t="s">
        <v>86</v>
      </c>
      <c r="AY215" s="17" t="s">
        <v>189</v>
      </c>
      <c r="BE215" s="169">
        <f>IF(N215="základná",J215,0)</f>
        <v>0</v>
      </c>
      <c r="BF215" s="169">
        <f>IF(N215="znížená",J215,0)</f>
        <v>0</v>
      </c>
      <c r="BG215" s="169">
        <f>IF(N215="zákl. prenesená",J215,0)</f>
        <v>0</v>
      </c>
      <c r="BH215" s="169">
        <f>IF(N215="zníž. prenesená",J215,0)</f>
        <v>0</v>
      </c>
      <c r="BI215" s="169">
        <f>IF(N215="nulová",J215,0)</f>
        <v>0</v>
      </c>
      <c r="BJ215" s="17" t="s">
        <v>86</v>
      </c>
      <c r="BK215" s="169">
        <f>ROUND(I215*H215,2)</f>
        <v>0</v>
      </c>
      <c r="BL215" s="17" t="s">
        <v>130</v>
      </c>
      <c r="BM215" s="168" t="s">
        <v>2980</v>
      </c>
    </row>
    <row r="216" spans="1:65" s="2" customFormat="1" ht="24.2" customHeight="1">
      <c r="A216" s="32"/>
      <c r="B216" s="155"/>
      <c r="C216" s="156" t="s">
        <v>247</v>
      </c>
      <c r="D216" s="156" t="s">
        <v>191</v>
      </c>
      <c r="E216" s="157" t="s">
        <v>756</v>
      </c>
      <c r="F216" s="158" t="s">
        <v>757</v>
      </c>
      <c r="G216" s="159" t="s">
        <v>218</v>
      </c>
      <c r="H216" s="160">
        <v>271.76</v>
      </c>
      <c r="I216" s="161"/>
      <c r="J216" s="162">
        <f>ROUND(I216*H216,2)</f>
        <v>0</v>
      </c>
      <c r="K216" s="163"/>
      <c r="L216" s="33"/>
      <c r="M216" s="164" t="s">
        <v>1</v>
      </c>
      <c r="N216" s="165" t="s">
        <v>39</v>
      </c>
      <c r="O216" s="61"/>
      <c r="P216" s="166">
        <f>O216*H216</f>
        <v>0</v>
      </c>
      <c r="Q216" s="166">
        <v>0</v>
      </c>
      <c r="R216" s="166">
        <f>Q216*H216</f>
        <v>0</v>
      </c>
      <c r="S216" s="166">
        <v>0</v>
      </c>
      <c r="T216" s="167">
        <f>S216*H216</f>
        <v>0</v>
      </c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R216" s="168" t="s">
        <v>130</v>
      </c>
      <c r="AT216" s="168" t="s">
        <v>191</v>
      </c>
      <c r="AU216" s="168" t="s">
        <v>86</v>
      </c>
      <c r="AY216" s="17" t="s">
        <v>189</v>
      </c>
      <c r="BE216" s="169">
        <f>IF(N216="základná",J216,0)</f>
        <v>0</v>
      </c>
      <c r="BF216" s="169">
        <f>IF(N216="znížená",J216,0)</f>
        <v>0</v>
      </c>
      <c r="BG216" s="169">
        <f>IF(N216="zákl. prenesená",J216,0)</f>
        <v>0</v>
      </c>
      <c r="BH216" s="169">
        <f>IF(N216="zníž. prenesená",J216,0)</f>
        <v>0</v>
      </c>
      <c r="BI216" s="169">
        <f>IF(N216="nulová",J216,0)</f>
        <v>0</v>
      </c>
      <c r="BJ216" s="17" t="s">
        <v>86</v>
      </c>
      <c r="BK216" s="169">
        <f>ROUND(I216*H216,2)</f>
        <v>0</v>
      </c>
      <c r="BL216" s="17" t="s">
        <v>130</v>
      </c>
      <c r="BM216" s="168" t="s">
        <v>2981</v>
      </c>
    </row>
    <row r="217" spans="1:65" s="14" customFormat="1" ht="11.25">
      <c r="B217" s="195"/>
      <c r="D217" s="188" t="s">
        <v>683</v>
      </c>
      <c r="E217" s="196" t="s">
        <v>1</v>
      </c>
      <c r="F217" s="197" t="s">
        <v>2982</v>
      </c>
      <c r="H217" s="198">
        <v>271.76</v>
      </c>
      <c r="I217" s="199"/>
      <c r="L217" s="195"/>
      <c r="M217" s="200"/>
      <c r="N217" s="201"/>
      <c r="O217" s="201"/>
      <c r="P217" s="201"/>
      <c r="Q217" s="201"/>
      <c r="R217" s="201"/>
      <c r="S217" s="201"/>
      <c r="T217" s="202"/>
      <c r="AT217" s="196" t="s">
        <v>683</v>
      </c>
      <c r="AU217" s="196" t="s">
        <v>86</v>
      </c>
      <c r="AV217" s="14" t="s">
        <v>86</v>
      </c>
      <c r="AW217" s="14" t="s">
        <v>29</v>
      </c>
      <c r="AX217" s="14" t="s">
        <v>80</v>
      </c>
      <c r="AY217" s="196" t="s">
        <v>189</v>
      </c>
    </row>
    <row r="218" spans="1:65" s="2" customFormat="1" ht="24.2" customHeight="1">
      <c r="A218" s="32"/>
      <c r="B218" s="155"/>
      <c r="C218" s="156" t="s">
        <v>304</v>
      </c>
      <c r="D218" s="156" t="s">
        <v>191</v>
      </c>
      <c r="E218" s="157" t="s">
        <v>760</v>
      </c>
      <c r="F218" s="158" t="s">
        <v>761</v>
      </c>
      <c r="G218" s="159" t="s">
        <v>218</v>
      </c>
      <c r="H218" s="160">
        <v>54.351999999999997</v>
      </c>
      <c r="I218" s="161"/>
      <c r="J218" s="162">
        <f>ROUND(I218*H218,2)</f>
        <v>0</v>
      </c>
      <c r="K218" s="163"/>
      <c r="L218" s="33"/>
      <c r="M218" s="164" t="s">
        <v>1</v>
      </c>
      <c r="N218" s="165" t="s">
        <v>39</v>
      </c>
      <c r="O218" s="61"/>
      <c r="P218" s="166">
        <f>O218*H218</f>
        <v>0</v>
      </c>
      <c r="Q218" s="166">
        <v>0</v>
      </c>
      <c r="R218" s="166">
        <f>Q218*H218</f>
        <v>0</v>
      </c>
      <c r="S218" s="166">
        <v>0</v>
      </c>
      <c r="T218" s="167">
        <f>S218*H218</f>
        <v>0</v>
      </c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R218" s="168" t="s">
        <v>130</v>
      </c>
      <c r="AT218" s="168" t="s">
        <v>191</v>
      </c>
      <c r="AU218" s="168" t="s">
        <v>86</v>
      </c>
      <c r="AY218" s="17" t="s">
        <v>189</v>
      </c>
      <c r="BE218" s="169">
        <f>IF(N218="základná",J218,0)</f>
        <v>0</v>
      </c>
      <c r="BF218" s="169">
        <f>IF(N218="znížená",J218,0)</f>
        <v>0</v>
      </c>
      <c r="BG218" s="169">
        <f>IF(N218="zákl. prenesená",J218,0)</f>
        <v>0</v>
      </c>
      <c r="BH218" s="169">
        <f>IF(N218="zníž. prenesená",J218,0)</f>
        <v>0</v>
      </c>
      <c r="BI218" s="169">
        <f>IF(N218="nulová",J218,0)</f>
        <v>0</v>
      </c>
      <c r="BJ218" s="17" t="s">
        <v>86</v>
      </c>
      <c r="BK218" s="169">
        <f>ROUND(I218*H218,2)</f>
        <v>0</v>
      </c>
      <c r="BL218" s="17" t="s">
        <v>130</v>
      </c>
      <c r="BM218" s="168" t="s">
        <v>2983</v>
      </c>
    </row>
    <row r="219" spans="1:65" s="12" customFormat="1" ht="22.9" customHeight="1">
      <c r="B219" s="142"/>
      <c r="D219" s="143" t="s">
        <v>72</v>
      </c>
      <c r="E219" s="153" t="s">
        <v>350</v>
      </c>
      <c r="F219" s="153" t="s">
        <v>351</v>
      </c>
      <c r="I219" s="145"/>
      <c r="J219" s="154">
        <f>BK219</f>
        <v>0</v>
      </c>
      <c r="L219" s="142"/>
      <c r="M219" s="147"/>
      <c r="N219" s="148"/>
      <c r="O219" s="148"/>
      <c r="P219" s="149">
        <f>P220</f>
        <v>0</v>
      </c>
      <c r="Q219" s="148"/>
      <c r="R219" s="149">
        <f>R220</f>
        <v>0</v>
      </c>
      <c r="S219" s="148"/>
      <c r="T219" s="150">
        <f>T220</f>
        <v>0</v>
      </c>
      <c r="AR219" s="143" t="s">
        <v>80</v>
      </c>
      <c r="AT219" s="151" t="s">
        <v>72</v>
      </c>
      <c r="AU219" s="151" t="s">
        <v>80</v>
      </c>
      <c r="AY219" s="143" t="s">
        <v>189</v>
      </c>
      <c r="BK219" s="152">
        <f>BK220</f>
        <v>0</v>
      </c>
    </row>
    <row r="220" spans="1:65" s="2" customFormat="1" ht="24.2" customHeight="1">
      <c r="A220" s="32"/>
      <c r="B220" s="155"/>
      <c r="C220" s="156" t="s">
        <v>251</v>
      </c>
      <c r="D220" s="156" t="s">
        <v>191</v>
      </c>
      <c r="E220" s="157" t="s">
        <v>2984</v>
      </c>
      <c r="F220" s="158" t="s">
        <v>2985</v>
      </c>
      <c r="G220" s="159" t="s">
        <v>218</v>
      </c>
      <c r="H220" s="160">
        <v>77.28</v>
      </c>
      <c r="I220" s="161"/>
      <c r="J220" s="162">
        <f>ROUND(I220*H220,2)</f>
        <v>0</v>
      </c>
      <c r="K220" s="163"/>
      <c r="L220" s="33"/>
      <c r="M220" s="164" t="s">
        <v>1</v>
      </c>
      <c r="N220" s="165" t="s">
        <v>39</v>
      </c>
      <c r="O220" s="61"/>
      <c r="P220" s="166">
        <f>O220*H220</f>
        <v>0</v>
      </c>
      <c r="Q220" s="166">
        <v>0</v>
      </c>
      <c r="R220" s="166">
        <f>Q220*H220</f>
        <v>0</v>
      </c>
      <c r="S220" s="166">
        <v>0</v>
      </c>
      <c r="T220" s="167">
        <f>S220*H220</f>
        <v>0</v>
      </c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R220" s="168" t="s">
        <v>130</v>
      </c>
      <c r="AT220" s="168" t="s">
        <v>191</v>
      </c>
      <c r="AU220" s="168" t="s">
        <v>86</v>
      </c>
      <c r="AY220" s="17" t="s">
        <v>189</v>
      </c>
      <c r="BE220" s="169">
        <f>IF(N220="základná",J220,0)</f>
        <v>0</v>
      </c>
      <c r="BF220" s="169">
        <f>IF(N220="znížená",J220,0)</f>
        <v>0</v>
      </c>
      <c r="BG220" s="169">
        <f>IF(N220="zákl. prenesená",J220,0)</f>
        <v>0</v>
      </c>
      <c r="BH220" s="169">
        <f>IF(N220="zníž. prenesená",J220,0)</f>
        <v>0</v>
      </c>
      <c r="BI220" s="169">
        <f>IF(N220="nulová",J220,0)</f>
        <v>0</v>
      </c>
      <c r="BJ220" s="17" t="s">
        <v>86</v>
      </c>
      <c r="BK220" s="169">
        <f>ROUND(I220*H220,2)</f>
        <v>0</v>
      </c>
      <c r="BL220" s="17" t="s">
        <v>130</v>
      </c>
      <c r="BM220" s="168" t="s">
        <v>2986</v>
      </c>
    </row>
    <row r="221" spans="1:65" s="12" customFormat="1" ht="25.9" customHeight="1">
      <c r="B221" s="142"/>
      <c r="D221" s="143" t="s">
        <v>72</v>
      </c>
      <c r="E221" s="144" t="s">
        <v>362</v>
      </c>
      <c r="F221" s="144" t="s">
        <v>363</v>
      </c>
      <c r="I221" s="145"/>
      <c r="J221" s="146">
        <f>BK221</f>
        <v>0</v>
      </c>
      <c r="L221" s="142"/>
      <c r="M221" s="147"/>
      <c r="N221" s="148"/>
      <c r="O221" s="148"/>
      <c r="P221" s="149">
        <f>P222+P227+P250+P264+P282+P320+P336+P364+P369</f>
        <v>0</v>
      </c>
      <c r="Q221" s="148"/>
      <c r="R221" s="149">
        <f>R222+R227+R250+R264+R282+R320+R336+R364+R369</f>
        <v>3.8142810770019997</v>
      </c>
      <c r="S221" s="148"/>
      <c r="T221" s="150">
        <f>T222+T227+T250+T264+T282+T320+T336+T364+T369</f>
        <v>0</v>
      </c>
      <c r="AR221" s="143" t="s">
        <v>86</v>
      </c>
      <c r="AT221" s="151" t="s">
        <v>72</v>
      </c>
      <c r="AU221" s="151" t="s">
        <v>73</v>
      </c>
      <c r="AY221" s="143" t="s">
        <v>189</v>
      </c>
      <c r="BK221" s="152">
        <f>BK222+BK227+BK250+BK264+BK282+BK320+BK336+BK364+BK369</f>
        <v>0</v>
      </c>
    </row>
    <row r="222" spans="1:65" s="12" customFormat="1" ht="22.9" customHeight="1">
      <c r="B222" s="142"/>
      <c r="D222" s="143" t="s">
        <v>72</v>
      </c>
      <c r="E222" s="153" t="s">
        <v>364</v>
      </c>
      <c r="F222" s="153" t="s">
        <v>365</v>
      </c>
      <c r="I222" s="145"/>
      <c r="J222" s="154">
        <f>BK222</f>
        <v>0</v>
      </c>
      <c r="L222" s="142"/>
      <c r="M222" s="147"/>
      <c r="N222" s="148"/>
      <c r="O222" s="148"/>
      <c r="P222" s="149">
        <f>SUM(P223:P226)</f>
        <v>0</v>
      </c>
      <c r="Q222" s="148"/>
      <c r="R222" s="149">
        <f>SUM(R223:R226)</f>
        <v>8.1054000000000001E-2</v>
      </c>
      <c r="S222" s="148"/>
      <c r="T222" s="150">
        <f>SUM(T223:T226)</f>
        <v>0</v>
      </c>
      <c r="AR222" s="143" t="s">
        <v>86</v>
      </c>
      <c r="AT222" s="151" t="s">
        <v>72</v>
      </c>
      <c r="AU222" s="151" t="s">
        <v>80</v>
      </c>
      <c r="AY222" s="143" t="s">
        <v>189</v>
      </c>
      <c r="BK222" s="152">
        <f>SUM(BK223:BK226)</f>
        <v>0</v>
      </c>
    </row>
    <row r="223" spans="1:65" s="2" customFormat="1" ht="24.2" customHeight="1">
      <c r="A223" s="32"/>
      <c r="B223" s="155"/>
      <c r="C223" s="156" t="s">
        <v>311</v>
      </c>
      <c r="D223" s="156" t="s">
        <v>191</v>
      </c>
      <c r="E223" s="157" t="s">
        <v>2055</v>
      </c>
      <c r="F223" s="158" t="s">
        <v>2056</v>
      </c>
      <c r="G223" s="159" t="s">
        <v>373</v>
      </c>
      <c r="H223" s="160">
        <v>51.3</v>
      </c>
      <c r="I223" s="161"/>
      <c r="J223" s="162">
        <f>ROUND(I223*H223,2)</f>
        <v>0</v>
      </c>
      <c r="K223" s="163"/>
      <c r="L223" s="33"/>
      <c r="M223" s="164" t="s">
        <v>1</v>
      </c>
      <c r="N223" s="165" t="s">
        <v>39</v>
      </c>
      <c r="O223" s="61"/>
      <c r="P223" s="166">
        <f>O223*H223</f>
        <v>0</v>
      </c>
      <c r="Q223" s="166">
        <v>1.58E-3</v>
      </c>
      <c r="R223" s="166">
        <f>Q223*H223</f>
        <v>8.1054000000000001E-2</v>
      </c>
      <c r="S223" s="166">
        <v>0</v>
      </c>
      <c r="T223" s="167">
        <f>S223*H223</f>
        <v>0</v>
      </c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R223" s="168" t="s">
        <v>214</v>
      </c>
      <c r="AT223" s="168" t="s">
        <v>191</v>
      </c>
      <c r="AU223" s="168" t="s">
        <v>86</v>
      </c>
      <c r="AY223" s="17" t="s">
        <v>189</v>
      </c>
      <c r="BE223" s="169">
        <f>IF(N223="základná",J223,0)</f>
        <v>0</v>
      </c>
      <c r="BF223" s="169">
        <f>IF(N223="znížená",J223,0)</f>
        <v>0</v>
      </c>
      <c r="BG223" s="169">
        <f>IF(N223="zákl. prenesená",J223,0)</f>
        <v>0</v>
      </c>
      <c r="BH223" s="169">
        <f>IF(N223="zníž. prenesená",J223,0)</f>
        <v>0</v>
      </c>
      <c r="BI223" s="169">
        <f>IF(N223="nulová",J223,0)</f>
        <v>0</v>
      </c>
      <c r="BJ223" s="17" t="s">
        <v>86</v>
      </c>
      <c r="BK223" s="169">
        <f>ROUND(I223*H223,2)</f>
        <v>0</v>
      </c>
      <c r="BL223" s="17" t="s">
        <v>214</v>
      </c>
      <c r="BM223" s="168" t="s">
        <v>2987</v>
      </c>
    </row>
    <row r="224" spans="1:65" s="13" customFormat="1" ht="11.25">
      <c r="B224" s="187"/>
      <c r="D224" s="188" t="s">
        <v>683</v>
      </c>
      <c r="E224" s="189" t="s">
        <v>1</v>
      </c>
      <c r="F224" s="190" t="s">
        <v>854</v>
      </c>
      <c r="H224" s="189" t="s">
        <v>1</v>
      </c>
      <c r="I224" s="191"/>
      <c r="L224" s="187"/>
      <c r="M224" s="192"/>
      <c r="N224" s="193"/>
      <c r="O224" s="193"/>
      <c r="P224" s="193"/>
      <c r="Q224" s="193"/>
      <c r="R224" s="193"/>
      <c r="S224" s="193"/>
      <c r="T224" s="194"/>
      <c r="AT224" s="189" t="s">
        <v>683</v>
      </c>
      <c r="AU224" s="189" t="s">
        <v>86</v>
      </c>
      <c r="AV224" s="13" t="s">
        <v>80</v>
      </c>
      <c r="AW224" s="13" t="s">
        <v>29</v>
      </c>
      <c r="AX224" s="13" t="s">
        <v>73</v>
      </c>
      <c r="AY224" s="189" t="s">
        <v>189</v>
      </c>
    </row>
    <row r="225" spans="1:65" s="14" customFormat="1" ht="11.25">
      <c r="B225" s="195"/>
      <c r="D225" s="188" t="s">
        <v>683</v>
      </c>
      <c r="E225" s="196" t="s">
        <v>1</v>
      </c>
      <c r="F225" s="197" t="s">
        <v>2953</v>
      </c>
      <c r="H225" s="198">
        <v>51.3</v>
      </c>
      <c r="I225" s="199"/>
      <c r="L225" s="195"/>
      <c r="M225" s="200"/>
      <c r="N225" s="201"/>
      <c r="O225" s="201"/>
      <c r="P225" s="201"/>
      <c r="Q225" s="201"/>
      <c r="R225" s="201"/>
      <c r="S225" s="201"/>
      <c r="T225" s="202"/>
      <c r="AT225" s="196" t="s">
        <v>683</v>
      </c>
      <c r="AU225" s="196" t="s">
        <v>86</v>
      </c>
      <c r="AV225" s="14" t="s">
        <v>86</v>
      </c>
      <c r="AW225" s="14" t="s">
        <v>29</v>
      </c>
      <c r="AX225" s="14" t="s">
        <v>80</v>
      </c>
      <c r="AY225" s="196" t="s">
        <v>189</v>
      </c>
    </row>
    <row r="226" spans="1:65" s="2" customFormat="1" ht="24.2" customHeight="1">
      <c r="A226" s="32"/>
      <c r="B226" s="155"/>
      <c r="C226" s="156" t="s">
        <v>254</v>
      </c>
      <c r="D226" s="156" t="s">
        <v>191</v>
      </c>
      <c r="E226" s="157" t="s">
        <v>1531</v>
      </c>
      <c r="F226" s="158" t="s">
        <v>377</v>
      </c>
      <c r="G226" s="159" t="s">
        <v>218</v>
      </c>
      <c r="H226" s="160">
        <v>8.1000000000000003E-2</v>
      </c>
      <c r="I226" s="161"/>
      <c r="J226" s="162">
        <f>ROUND(I226*H226,2)</f>
        <v>0</v>
      </c>
      <c r="K226" s="163"/>
      <c r="L226" s="33"/>
      <c r="M226" s="164" t="s">
        <v>1</v>
      </c>
      <c r="N226" s="165" t="s">
        <v>39</v>
      </c>
      <c r="O226" s="61"/>
      <c r="P226" s="166">
        <f>O226*H226</f>
        <v>0</v>
      </c>
      <c r="Q226" s="166">
        <v>0</v>
      </c>
      <c r="R226" s="166">
        <f>Q226*H226</f>
        <v>0</v>
      </c>
      <c r="S226" s="166">
        <v>0</v>
      </c>
      <c r="T226" s="167">
        <f>S226*H226</f>
        <v>0</v>
      </c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R226" s="168" t="s">
        <v>214</v>
      </c>
      <c r="AT226" s="168" t="s">
        <v>191</v>
      </c>
      <c r="AU226" s="168" t="s">
        <v>86</v>
      </c>
      <c r="AY226" s="17" t="s">
        <v>189</v>
      </c>
      <c r="BE226" s="169">
        <f>IF(N226="základná",J226,0)</f>
        <v>0</v>
      </c>
      <c r="BF226" s="169">
        <f>IF(N226="znížená",J226,0)</f>
        <v>0</v>
      </c>
      <c r="BG226" s="169">
        <f>IF(N226="zákl. prenesená",J226,0)</f>
        <v>0</v>
      </c>
      <c r="BH226" s="169">
        <f>IF(N226="zníž. prenesená",J226,0)</f>
        <v>0</v>
      </c>
      <c r="BI226" s="169">
        <f>IF(N226="nulová",J226,0)</f>
        <v>0</v>
      </c>
      <c r="BJ226" s="17" t="s">
        <v>86</v>
      </c>
      <c r="BK226" s="169">
        <f>ROUND(I226*H226,2)</f>
        <v>0</v>
      </c>
      <c r="BL226" s="17" t="s">
        <v>214</v>
      </c>
      <c r="BM226" s="168" t="s">
        <v>2988</v>
      </c>
    </row>
    <row r="227" spans="1:65" s="12" customFormat="1" ht="22.9" customHeight="1">
      <c r="B227" s="142"/>
      <c r="D227" s="143" t="s">
        <v>72</v>
      </c>
      <c r="E227" s="153" t="s">
        <v>1174</v>
      </c>
      <c r="F227" s="153" t="s">
        <v>1175</v>
      </c>
      <c r="I227" s="145"/>
      <c r="J227" s="154">
        <f>BK227</f>
        <v>0</v>
      </c>
      <c r="L227" s="142"/>
      <c r="M227" s="147"/>
      <c r="N227" s="148"/>
      <c r="O227" s="148"/>
      <c r="P227" s="149">
        <f>SUM(P228:P249)</f>
        <v>0</v>
      </c>
      <c r="Q227" s="148"/>
      <c r="R227" s="149">
        <f>SUM(R228:R249)</f>
        <v>0.19624274999999997</v>
      </c>
      <c r="S227" s="148"/>
      <c r="T227" s="150">
        <f>SUM(T228:T249)</f>
        <v>0</v>
      </c>
      <c r="AR227" s="143" t="s">
        <v>86</v>
      </c>
      <c r="AT227" s="151" t="s">
        <v>72</v>
      </c>
      <c r="AU227" s="151" t="s">
        <v>80</v>
      </c>
      <c r="AY227" s="143" t="s">
        <v>189</v>
      </c>
      <c r="BK227" s="152">
        <f>SUM(BK228:BK249)</f>
        <v>0</v>
      </c>
    </row>
    <row r="228" spans="1:65" s="2" customFormat="1" ht="33" customHeight="1">
      <c r="A228" s="32"/>
      <c r="B228" s="155"/>
      <c r="C228" s="156" t="s">
        <v>318</v>
      </c>
      <c r="D228" s="156" t="s">
        <v>191</v>
      </c>
      <c r="E228" s="157" t="s">
        <v>1195</v>
      </c>
      <c r="F228" s="158" t="s">
        <v>1196</v>
      </c>
      <c r="G228" s="159" t="s">
        <v>373</v>
      </c>
      <c r="H228" s="160">
        <v>50.31</v>
      </c>
      <c r="I228" s="161"/>
      <c r="J228" s="162">
        <f>ROUND(I228*H228,2)</f>
        <v>0</v>
      </c>
      <c r="K228" s="163"/>
      <c r="L228" s="33"/>
      <c r="M228" s="164" t="s">
        <v>1</v>
      </c>
      <c r="N228" s="165" t="s">
        <v>39</v>
      </c>
      <c r="O228" s="61"/>
      <c r="P228" s="166">
        <f>O228*H228</f>
        <v>0</v>
      </c>
      <c r="Q228" s="166">
        <v>0</v>
      </c>
      <c r="R228" s="166">
        <f>Q228*H228</f>
        <v>0</v>
      </c>
      <c r="S228" s="166">
        <v>0</v>
      </c>
      <c r="T228" s="167">
        <f>S228*H228</f>
        <v>0</v>
      </c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R228" s="168" t="s">
        <v>214</v>
      </c>
      <c r="AT228" s="168" t="s">
        <v>191</v>
      </c>
      <c r="AU228" s="168" t="s">
        <v>86</v>
      </c>
      <c r="AY228" s="17" t="s">
        <v>189</v>
      </c>
      <c r="BE228" s="169">
        <f>IF(N228="základná",J228,0)</f>
        <v>0</v>
      </c>
      <c r="BF228" s="169">
        <f>IF(N228="znížená",J228,0)</f>
        <v>0</v>
      </c>
      <c r="BG228" s="169">
        <f>IF(N228="zákl. prenesená",J228,0)</f>
        <v>0</v>
      </c>
      <c r="BH228" s="169">
        <f>IF(N228="zníž. prenesená",J228,0)</f>
        <v>0</v>
      </c>
      <c r="BI228" s="169">
        <f>IF(N228="nulová",J228,0)</f>
        <v>0</v>
      </c>
      <c r="BJ228" s="17" t="s">
        <v>86</v>
      </c>
      <c r="BK228" s="169">
        <f>ROUND(I228*H228,2)</f>
        <v>0</v>
      </c>
      <c r="BL228" s="17" t="s">
        <v>214</v>
      </c>
      <c r="BM228" s="168" t="s">
        <v>2989</v>
      </c>
    </row>
    <row r="229" spans="1:65" s="13" customFormat="1" ht="11.25">
      <c r="B229" s="187"/>
      <c r="D229" s="188" t="s">
        <v>683</v>
      </c>
      <c r="E229" s="189" t="s">
        <v>1</v>
      </c>
      <c r="F229" s="190" t="s">
        <v>1158</v>
      </c>
      <c r="H229" s="189" t="s">
        <v>1</v>
      </c>
      <c r="I229" s="191"/>
      <c r="L229" s="187"/>
      <c r="M229" s="192"/>
      <c r="N229" s="193"/>
      <c r="O229" s="193"/>
      <c r="P229" s="193"/>
      <c r="Q229" s="193"/>
      <c r="R229" s="193"/>
      <c r="S229" s="193"/>
      <c r="T229" s="194"/>
      <c r="AT229" s="189" t="s">
        <v>683</v>
      </c>
      <c r="AU229" s="189" t="s">
        <v>86</v>
      </c>
      <c r="AV229" s="13" t="s">
        <v>80</v>
      </c>
      <c r="AW229" s="13" t="s">
        <v>29</v>
      </c>
      <c r="AX229" s="13" t="s">
        <v>73</v>
      </c>
      <c r="AY229" s="189" t="s">
        <v>189</v>
      </c>
    </row>
    <row r="230" spans="1:65" s="14" customFormat="1" ht="11.25">
      <c r="B230" s="195"/>
      <c r="D230" s="188" t="s">
        <v>683</v>
      </c>
      <c r="E230" s="196" t="s">
        <v>1</v>
      </c>
      <c r="F230" s="197" t="s">
        <v>1198</v>
      </c>
      <c r="H230" s="198">
        <v>50.31</v>
      </c>
      <c r="I230" s="199"/>
      <c r="L230" s="195"/>
      <c r="M230" s="200"/>
      <c r="N230" s="201"/>
      <c r="O230" s="201"/>
      <c r="P230" s="201"/>
      <c r="Q230" s="201"/>
      <c r="R230" s="201"/>
      <c r="S230" s="201"/>
      <c r="T230" s="202"/>
      <c r="AT230" s="196" t="s">
        <v>683</v>
      </c>
      <c r="AU230" s="196" t="s">
        <v>86</v>
      </c>
      <c r="AV230" s="14" t="s">
        <v>86</v>
      </c>
      <c r="AW230" s="14" t="s">
        <v>29</v>
      </c>
      <c r="AX230" s="14" t="s">
        <v>80</v>
      </c>
      <c r="AY230" s="196" t="s">
        <v>189</v>
      </c>
    </row>
    <row r="231" spans="1:65" s="2" customFormat="1" ht="16.5" customHeight="1">
      <c r="A231" s="32"/>
      <c r="B231" s="155"/>
      <c r="C231" s="170" t="s">
        <v>258</v>
      </c>
      <c r="D231" s="170" t="s">
        <v>226</v>
      </c>
      <c r="E231" s="171" t="s">
        <v>1199</v>
      </c>
      <c r="F231" s="172" t="s">
        <v>1200</v>
      </c>
      <c r="G231" s="173" t="s">
        <v>238</v>
      </c>
      <c r="H231" s="174">
        <v>2.012</v>
      </c>
      <c r="I231" s="175"/>
      <c r="J231" s="176">
        <f>ROUND(I231*H231,2)</f>
        <v>0</v>
      </c>
      <c r="K231" s="177"/>
      <c r="L231" s="178"/>
      <c r="M231" s="179" t="s">
        <v>1</v>
      </c>
      <c r="N231" s="180" t="s">
        <v>39</v>
      </c>
      <c r="O231" s="61"/>
      <c r="P231" s="166">
        <f>O231*H231</f>
        <v>0</v>
      </c>
      <c r="Q231" s="166">
        <v>7.5000000000000002E-4</v>
      </c>
      <c r="R231" s="166">
        <f>Q231*H231</f>
        <v>1.5090000000000001E-3</v>
      </c>
      <c r="S231" s="166">
        <v>0</v>
      </c>
      <c r="T231" s="167">
        <f>S231*H231</f>
        <v>0</v>
      </c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R231" s="168" t="s">
        <v>247</v>
      </c>
      <c r="AT231" s="168" t="s">
        <v>226</v>
      </c>
      <c r="AU231" s="168" t="s">
        <v>86</v>
      </c>
      <c r="AY231" s="17" t="s">
        <v>189</v>
      </c>
      <c r="BE231" s="169">
        <f>IF(N231="základná",J231,0)</f>
        <v>0</v>
      </c>
      <c r="BF231" s="169">
        <f>IF(N231="znížená",J231,0)</f>
        <v>0</v>
      </c>
      <c r="BG231" s="169">
        <f>IF(N231="zákl. prenesená",J231,0)</f>
        <v>0</v>
      </c>
      <c r="BH231" s="169">
        <f>IF(N231="zníž. prenesená",J231,0)</f>
        <v>0</v>
      </c>
      <c r="BI231" s="169">
        <f>IF(N231="nulová",J231,0)</f>
        <v>0</v>
      </c>
      <c r="BJ231" s="17" t="s">
        <v>86</v>
      </c>
      <c r="BK231" s="169">
        <f>ROUND(I231*H231,2)</f>
        <v>0</v>
      </c>
      <c r="BL231" s="17" t="s">
        <v>214</v>
      </c>
      <c r="BM231" s="168" t="s">
        <v>2990</v>
      </c>
    </row>
    <row r="232" spans="1:65" s="2" customFormat="1" ht="21.75" customHeight="1">
      <c r="A232" s="32"/>
      <c r="B232" s="155"/>
      <c r="C232" s="170" t="s">
        <v>325</v>
      </c>
      <c r="D232" s="170" t="s">
        <v>226</v>
      </c>
      <c r="E232" s="171" t="s">
        <v>1202</v>
      </c>
      <c r="F232" s="172" t="s">
        <v>1203</v>
      </c>
      <c r="G232" s="173" t="s">
        <v>1204</v>
      </c>
      <c r="H232" s="174">
        <v>0.40200000000000002</v>
      </c>
      <c r="I232" s="175"/>
      <c r="J232" s="176">
        <f>ROUND(I232*H232,2)</f>
        <v>0</v>
      </c>
      <c r="K232" s="177"/>
      <c r="L232" s="178"/>
      <c r="M232" s="179" t="s">
        <v>1</v>
      </c>
      <c r="N232" s="180" t="s">
        <v>39</v>
      </c>
      <c r="O232" s="61"/>
      <c r="P232" s="166">
        <f>O232*H232</f>
        <v>0</v>
      </c>
      <c r="Q232" s="166">
        <v>1E-3</v>
      </c>
      <c r="R232" s="166">
        <f>Q232*H232</f>
        <v>4.0200000000000001E-4</v>
      </c>
      <c r="S232" s="166">
        <v>0</v>
      </c>
      <c r="T232" s="167">
        <f>S232*H232</f>
        <v>0</v>
      </c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R232" s="168" t="s">
        <v>247</v>
      </c>
      <c r="AT232" s="168" t="s">
        <v>226</v>
      </c>
      <c r="AU232" s="168" t="s">
        <v>86</v>
      </c>
      <c r="AY232" s="17" t="s">
        <v>189</v>
      </c>
      <c r="BE232" s="169">
        <f>IF(N232="základná",J232,0)</f>
        <v>0</v>
      </c>
      <c r="BF232" s="169">
        <f>IF(N232="znížená",J232,0)</f>
        <v>0</v>
      </c>
      <c r="BG232" s="169">
        <f>IF(N232="zákl. prenesená",J232,0)</f>
        <v>0</v>
      </c>
      <c r="BH232" s="169">
        <f>IF(N232="zníž. prenesená",J232,0)</f>
        <v>0</v>
      </c>
      <c r="BI232" s="169">
        <f>IF(N232="nulová",J232,0)</f>
        <v>0</v>
      </c>
      <c r="BJ232" s="17" t="s">
        <v>86</v>
      </c>
      <c r="BK232" s="169">
        <f>ROUND(I232*H232,2)</f>
        <v>0</v>
      </c>
      <c r="BL232" s="17" t="s">
        <v>214</v>
      </c>
      <c r="BM232" s="168" t="s">
        <v>2991</v>
      </c>
    </row>
    <row r="233" spans="1:65" s="2" customFormat="1" ht="33" customHeight="1">
      <c r="A233" s="32"/>
      <c r="B233" s="155"/>
      <c r="C233" s="170" t="s">
        <v>261</v>
      </c>
      <c r="D233" s="170" t="s">
        <v>226</v>
      </c>
      <c r="E233" s="171" t="s">
        <v>1206</v>
      </c>
      <c r="F233" s="172" t="s">
        <v>1207</v>
      </c>
      <c r="G233" s="173" t="s">
        <v>373</v>
      </c>
      <c r="H233" s="174">
        <v>57.856999999999999</v>
      </c>
      <c r="I233" s="175"/>
      <c r="J233" s="176">
        <f>ROUND(I233*H233,2)</f>
        <v>0</v>
      </c>
      <c r="K233" s="177"/>
      <c r="L233" s="178"/>
      <c r="M233" s="179" t="s">
        <v>1</v>
      </c>
      <c r="N233" s="180" t="s">
        <v>39</v>
      </c>
      <c r="O233" s="61"/>
      <c r="P233" s="166">
        <f>O233*H233</f>
        <v>0</v>
      </c>
      <c r="Q233" s="166">
        <v>1.9499999999999999E-3</v>
      </c>
      <c r="R233" s="166">
        <f>Q233*H233</f>
        <v>0.11282115</v>
      </c>
      <c r="S233" s="166">
        <v>0</v>
      </c>
      <c r="T233" s="167">
        <f>S233*H233</f>
        <v>0</v>
      </c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R233" s="168" t="s">
        <v>247</v>
      </c>
      <c r="AT233" s="168" t="s">
        <v>226</v>
      </c>
      <c r="AU233" s="168" t="s">
        <v>86</v>
      </c>
      <c r="AY233" s="17" t="s">
        <v>189</v>
      </c>
      <c r="BE233" s="169">
        <f>IF(N233="základná",J233,0)</f>
        <v>0</v>
      </c>
      <c r="BF233" s="169">
        <f>IF(N233="znížená",J233,0)</f>
        <v>0</v>
      </c>
      <c r="BG233" s="169">
        <f>IF(N233="zákl. prenesená",J233,0)</f>
        <v>0</v>
      </c>
      <c r="BH233" s="169">
        <f>IF(N233="zníž. prenesená",J233,0)</f>
        <v>0</v>
      </c>
      <c r="BI233" s="169">
        <f>IF(N233="nulová",J233,0)</f>
        <v>0</v>
      </c>
      <c r="BJ233" s="17" t="s">
        <v>86</v>
      </c>
      <c r="BK233" s="169">
        <f>ROUND(I233*H233,2)</f>
        <v>0</v>
      </c>
      <c r="BL233" s="17" t="s">
        <v>214</v>
      </c>
      <c r="BM233" s="168" t="s">
        <v>2992</v>
      </c>
    </row>
    <row r="234" spans="1:65" s="2" customFormat="1" ht="33" customHeight="1">
      <c r="A234" s="32"/>
      <c r="B234" s="155"/>
      <c r="C234" s="156" t="s">
        <v>332</v>
      </c>
      <c r="D234" s="156" t="s">
        <v>191</v>
      </c>
      <c r="E234" s="157" t="s">
        <v>1221</v>
      </c>
      <c r="F234" s="158" t="s">
        <v>1222</v>
      </c>
      <c r="G234" s="159" t="s">
        <v>373</v>
      </c>
      <c r="H234" s="160">
        <v>37.19</v>
      </c>
      <c r="I234" s="161"/>
      <c r="J234" s="162">
        <f>ROUND(I234*H234,2)</f>
        <v>0</v>
      </c>
      <c r="K234" s="163"/>
      <c r="L234" s="33"/>
      <c r="M234" s="164" t="s">
        <v>1</v>
      </c>
      <c r="N234" s="165" t="s">
        <v>39</v>
      </c>
      <c r="O234" s="61"/>
      <c r="P234" s="166">
        <f>O234*H234</f>
        <v>0</v>
      </c>
      <c r="Q234" s="166">
        <v>0</v>
      </c>
      <c r="R234" s="166">
        <f>Q234*H234</f>
        <v>0</v>
      </c>
      <c r="S234" s="166">
        <v>0</v>
      </c>
      <c r="T234" s="167">
        <f>S234*H234</f>
        <v>0</v>
      </c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R234" s="168" t="s">
        <v>214</v>
      </c>
      <c r="AT234" s="168" t="s">
        <v>191</v>
      </c>
      <c r="AU234" s="168" t="s">
        <v>86</v>
      </c>
      <c r="AY234" s="17" t="s">
        <v>189</v>
      </c>
      <c r="BE234" s="169">
        <f>IF(N234="základná",J234,0)</f>
        <v>0</v>
      </c>
      <c r="BF234" s="169">
        <f>IF(N234="znížená",J234,0)</f>
        <v>0</v>
      </c>
      <c r="BG234" s="169">
        <f>IF(N234="zákl. prenesená",J234,0)</f>
        <v>0</v>
      </c>
      <c r="BH234" s="169">
        <f>IF(N234="zníž. prenesená",J234,0)</f>
        <v>0</v>
      </c>
      <c r="BI234" s="169">
        <f>IF(N234="nulová",J234,0)</f>
        <v>0</v>
      </c>
      <c r="BJ234" s="17" t="s">
        <v>86</v>
      </c>
      <c r="BK234" s="169">
        <f>ROUND(I234*H234,2)</f>
        <v>0</v>
      </c>
      <c r="BL234" s="17" t="s">
        <v>214</v>
      </c>
      <c r="BM234" s="168" t="s">
        <v>2993</v>
      </c>
    </row>
    <row r="235" spans="1:65" s="13" customFormat="1" ht="11.25">
      <c r="B235" s="187"/>
      <c r="D235" s="188" t="s">
        <v>683</v>
      </c>
      <c r="E235" s="189" t="s">
        <v>1</v>
      </c>
      <c r="F235" s="190" t="s">
        <v>1158</v>
      </c>
      <c r="H235" s="189" t="s">
        <v>1</v>
      </c>
      <c r="I235" s="191"/>
      <c r="L235" s="187"/>
      <c r="M235" s="192"/>
      <c r="N235" s="193"/>
      <c r="O235" s="193"/>
      <c r="P235" s="193"/>
      <c r="Q235" s="193"/>
      <c r="R235" s="193"/>
      <c r="S235" s="193"/>
      <c r="T235" s="194"/>
      <c r="AT235" s="189" t="s">
        <v>683</v>
      </c>
      <c r="AU235" s="189" t="s">
        <v>86</v>
      </c>
      <c r="AV235" s="13" t="s">
        <v>80</v>
      </c>
      <c r="AW235" s="13" t="s">
        <v>29</v>
      </c>
      <c r="AX235" s="13" t="s">
        <v>73</v>
      </c>
      <c r="AY235" s="189" t="s">
        <v>189</v>
      </c>
    </row>
    <row r="236" spans="1:65" s="14" customFormat="1" ht="11.25">
      <c r="B236" s="195"/>
      <c r="D236" s="188" t="s">
        <v>683</v>
      </c>
      <c r="E236" s="196" t="s">
        <v>1</v>
      </c>
      <c r="F236" s="197" t="s">
        <v>1159</v>
      </c>
      <c r="H236" s="198">
        <v>37.19</v>
      </c>
      <c r="I236" s="199"/>
      <c r="L236" s="195"/>
      <c r="M236" s="200"/>
      <c r="N236" s="201"/>
      <c r="O236" s="201"/>
      <c r="P236" s="201"/>
      <c r="Q236" s="201"/>
      <c r="R236" s="201"/>
      <c r="S236" s="201"/>
      <c r="T236" s="202"/>
      <c r="AT236" s="196" t="s">
        <v>683</v>
      </c>
      <c r="AU236" s="196" t="s">
        <v>86</v>
      </c>
      <c r="AV236" s="14" t="s">
        <v>86</v>
      </c>
      <c r="AW236" s="14" t="s">
        <v>29</v>
      </c>
      <c r="AX236" s="14" t="s">
        <v>80</v>
      </c>
      <c r="AY236" s="196" t="s">
        <v>189</v>
      </c>
    </row>
    <row r="237" spans="1:65" s="2" customFormat="1" ht="37.9" customHeight="1">
      <c r="A237" s="32"/>
      <c r="B237" s="155"/>
      <c r="C237" s="170" t="s">
        <v>265</v>
      </c>
      <c r="D237" s="170" t="s">
        <v>226</v>
      </c>
      <c r="E237" s="171" t="s">
        <v>1224</v>
      </c>
      <c r="F237" s="172" t="s">
        <v>1225</v>
      </c>
      <c r="G237" s="173" t="s">
        <v>373</v>
      </c>
      <c r="H237" s="174">
        <v>42.768999999999998</v>
      </c>
      <c r="I237" s="175"/>
      <c r="J237" s="176">
        <f>ROUND(I237*H237,2)</f>
        <v>0</v>
      </c>
      <c r="K237" s="177"/>
      <c r="L237" s="178"/>
      <c r="M237" s="179" t="s">
        <v>1</v>
      </c>
      <c r="N237" s="180" t="s">
        <v>39</v>
      </c>
      <c r="O237" s="61"/>
      <c r="P237" s="166">
        <f>O237*H237</f>
        <v>0</v>
      </c>
      <c r="Q237" s="166">
        <v>1E-3</v>
      </c>
      <c r="R237" s="166">
        <f>Q237*H237</f>
        <v>4.2769000000000001E-2</v>
      </c>
      <c r="S237" s="166">
        <v>0</v>
      </c>
      <c r="T237" s="167">
        <f>S237*H237</f>
        <v>0</v>
      </c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R237" s="168" t="s">
        <v>247</v>
      </c>
      <c r="AT237" s="168" t="s">
        <v>226</v>
      </c>
      <c r="AU237" s="168" t="s">
        <v>86</v>
      </c>
      <c r="AY237" s="17" t="s">
        <v>189</v>
      </c>
      <c r="BE237" s="169">
        <f>IF(N237="základná",J237,0)</f>
        <v>0</v>
      </c>
      <c r="BF237" s="169">
        <f>IF(N237="znížená",J237,0)</f>
        <v>0</v>
      </c>
      <c r="BG237" s="169">
        <f>IF(N237="zákl. prenesená",J237,0)</f>
        <v>0</v>
      </c>
      <c r="BH237" s="169">
        <f>IF(N237="zníž. prenesená",J237,0)</f>
        <v>0</v>
      </c>
      <c r="BI237" s="169">
        <f>IF(N237="nulová",J237,0)</f>
        <v>0</v>
      </c>
      <c r="BJ237" s="17" t="s">
        <v>86</v>
      </c>
      <c r="BK237" s="169">
        <f>ROUND(I237*H237,2)</f>
        <v>0</v>
      </c>
      <c r="BL237" s="17" t="s">
        <v>214</v>
      </c>
      <c r="BM237" s="168" t="s">
        <v>2994</v>
      </c>
    </row>
    <row r="238" spans="1:65" s="14" customFormat="1" ht="11.25">
      <c r="B238" s="195"/>
      <c r="D238" s="188" t="s">
        <v>683</v>
      </c>
      <c r="F238" s="197" t="s">
        <v>1163</v>
      </c>
      <c r="H238" s="198">
        <v>42.768999999999998</v>
      </c>
      <c r="I238" s="199"/>
      <c r="L238" s="195"/>
      <c r="M238" s="200"/>
      <c r="N238" s="201"/>
      <c r="O238" s="201"/>
      <c r="P238" s="201"/>
      <c r="Q238" s="201"/>
      <c r="R238" s="201"/>
      <c r="S238" s="201"/>
      <c r="T238" s="202"/>
      <c r="AT238" s="196" t="s">
        <v>683</v>
      </c>
      <c r="AU238" s="196" t="s">
        <v>86</v>
      </c>
      <c r="AV238" s="14" t="s">
        <v>86</v>
      </c>
      <c r="AW238" s="14" t="s">
        <v>3</v>
      </c>
      <c r="AX238" s="14" t="s">
        <v>80</v>
      </c>
      <c r="AY238" s="196" t="s">
        <v>189</v>
      </c>
    </row>
    <row r="239" spans="1:65" s="2" customFormat="1" ht="24.2" customHeight="1">
      <c r="A239" s="32"/>
      <c r="B239" s="155"/>
      <c r="C239" s="156" t="s">
        <v>339</v>
      </c>
      <c r="D239" s="156" t="s">
        <v>191</v>
      </c>
      <c r="E239" s="157" t="s">
        <v>1227</v>
      </c>
      <c r="F239" s="158" t="s">
        <v>1228</v>
      </c>
      <c r="G239" s="159" t="s">
        <v>373</v>
      </c>
      <c r="H239" s="160">
        <v>37.19</v>
      </c>
      <c r="I239" s="161"/>
      <c r="J239" s="162">
        <f>ROUND(I239*H239,2)</f>
        <v>0</v>
      </c>
      <c r="K239" s="163"/>
      <c r="L239" s="33"/>
      <c r="M239" s="164" t="s">
        <v>1</v>
      </c>
      <c r="N239" s="165" t="s">
        <v>39</v>
      </c>
      <c r="O239" s="61"/>
      <c r="P239" s="166">
        <f>O239*H239</f>
        <v>0</v>
      </c>
      <c r="Q239" s="166">
        <v>0</v>
      </c>
      <c r="R239" s="166">
        <f>Q239*H239</f>
        <v>0</v>
      </c>
      <c r="S239" s="166">
        <v>0</v>
      </c>
      <c r="T239" s="167">
        <f>S239*H239</f>
        <v>0</v>
      </c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R239" s="168" t="s">
        <v>214</v>
      </c>
      <c r="AT239" s="168" t="s">
        <v>191</v>
      </c>
      <c r="AU239" s="168" t="s">
        <v>86</v>
      </c>
      <c r="AY239" s="17" t="s">
        <v>189</v>
      </c>
      <c r="BE239" s="169">
        <f>IF(N239="základná",J239,0)</f>
        <v>0</v>
      </c>
      <c r="BF239" s="169">
        <f>IF(N239="znížená",J239,0)</f>
        <v>0</v>
      </c>
      <c r="BG239" s="169">
        <f>IF(N239="zákl. prenesená",J239,0)</f>
        <v>0</v>
      </c>
      <c r="BH239" s="169">
        <f>IF(N239="zníž. prenesená",J239,0)</f>
        <v>0</v>
      </c>
      <c r="BI239" s="169">
        <f>IF(N239="nulová",J239,0)</f>
        <v>0</v>
      </c>
      <c r="BJ239" s="17" t="s">
        <v>86</v>
      </c>
      <c r="BK239" s="169">
        <f>ROUND(I239*H239,2)</f>
        <v>0</v>
      </c>
      <c r="BL239" s="17" t="s">
        <v>214</v>
      </c>
      <c r="BM239" s="168" t="s">
        <v>2995</v>
      </c>
    </row>
    <row r="240" spans="1:65" s="13" customFormat="1" ht="11.25">
      <c r="B240" s="187"/>
      <c r="D240" s="188" t="s">
        <v>683</v>
      </c>
      <c r="E240" s="189" t="s">
        <v>1</v>
      </c>
      <c r="F240" s="190" t="s">
        <v>1158</v>
      </c>
      <c r="H240" s="189" t="s">
        <v>1</v>
      </c>
      <c r="I240" s="191"/>
      <c r="L240" s="187"/>
      <c r="M240" s="192"/>
      <c r="N240" s="193"/>
      <c r="O240" s="193"/>
      <c r="P240" s="193"/>
      <c r="Q240" s="193"/>
      <c r="R240" s="193"/>
      <c r="S240" s="193"/>
      <c r="T240" s="194"/>
      <c r="AT240" s="189" t="s">
        <v>683</v>
      </c>
      <c r="AU240" s="189" t="s">
        <v>86</v>
      </c>
      <c r="AV240" s="13" t="s">
        <v>80</v>
      </c>
      <c r="AW240" s="13" t="s">
        <v>29</v>
      </c>
      <c r="AX240" s="13" t="s">
        <v>73</v>
      </c>
      <c r="AY240" s="189" t="s">
        <v>189</v>
      </c>
    </row>
    <row r="241" spans="1:65" s="14" customFormat="1" ht="11.25">
      <c r="B241" s="195"/>
      <c r="D241" s="188" t="s">
        <v>683</v>
      </c>
      <c r="E241" s="196" t="s">
        <v>1</v>
      </c>
      <c r="F241" s="197" t="s">
        <v>1159</v>
      </c>
      <c r="H241" s="198">
        <v>37.19</v>
      </c>
      <c r="I241" s="199"/>
      <c r="L241" s="195"/>
      <c r="M241" s="200"/>
      <c r="N241" s="201"/>
      <c r="O241" s="201"/>
      <c r="P241" s="201"/>
      <c r="Q241" s="201"/>
      <c r="R241" s="201"/>
      <c r="S241" s="201"/>
      <c r="T241" s="202"/>
      <c r="AT241" s="196" t="s">
        <v>683</v>
      </c>
      <c r="AU241" s="196" t="s">
        <v>86</v>
      </c>
      <c r="AV241" s="14" t="s">
        <v>86</v>
      </c>
      <c r="AW241" s="14" t="s">
        <v>29</v>
      </c>
      <c r="AX241" s="14" t="s">
        <v>80</v>
      </c>
      <c r="AY241" s="196" t="s">
        <v>189</v>
      </c>
    </row>
    <row r="242" spans="1:65" s="2" customFormat="1" ht="37.9" customHeight="1">
      <c r="A242" s="32"/>
      <c r="B242" s="155"/>
      <c r="C242" s="170" t="s">
        <v>268</v>
      </c>
      <c r="D242" s="170" t="s">
        <v>226</v>
      </c>
      <c r="E242" s="171" t="s">
        <v>1230</v>
      </c>
      <c r="F242" s="172" t="s">
        <v>1231</v>
      </c>
      <c r="G242" s="173" t="s">
        <v>373</v>
      </c>
      <c r="H242" s="174">
        <v>42.768999999999998</v>
      </c>
      <c r="I242" s="175"/>
      <c r="J242" s="176">
        <f>ROUND(I242*H242,2)</f>
        <v>0</v>
      </c>
      <c r="K242" s="177"/>
      <c r="L242" s="178"/>
      <c r="M242" s="179" t="s">
        <v>1</v>
      </c>
      <c r="N242" s="180" t="s">
        <v>39</v>
      </c>
      <c r="O242" s="61"/>
      <c r="P242" s="166">
        <f>O242*H242</f>
        <v>0</v>
      </c>
      <c r="Q242" s="166">
        <v>5.0000000000000001E-4</v>
      </c>
      <c r="R242" s="166">
        <f>Q242*H242</f>
        <v>2.1384500000000001E-2</v>
      </c>
      <c r="S242" s="166">
        <v>0</v>
      </c>
      <c r="T242" s="167">
        <f>S242*H242</f>
        <v>0</v>
      </c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R242" s="168" t="s">
        <v>247</v>
      </c>
      <c r="AT242" s="168" t="s">
        <v>226</v>
      </c>
      <c r="AU242" s="168" t="s">
        <v>86</v>
      </c>
      <c r="AY242" s="17" t="s">
        <v>189</v>
      </c>
      <c r="BE242" s="169">
        <f>IF(N242="základná",J242,0)</f>
        <v>0</v>
      </c>
      <c r="BF242" s="169">
        <f>IF(N242="znížená",J242,0)</f>
        <v>0</v>
      </c>
      <c r="BG242" s="169">
        <f>IF(N242="zákl. prenesená",J242,0)</f>
        <v>0</v>
      </c>
      <c r="BH242" s="169">
        <f>IF(N242="zníž. prenesená",J242,0)</f>
        <v>0</v>
      </c>
      <c r="BI242" s="169">
        <f>IF(N242="nulová",J242,0)</f>
        <v>0</v>
      </c>
      <c r="BJ242" s="17" t="s">
        <v>86</v>
      </c>
      <c r="BK242" s="169">
        <f>ROUND(I242*H242,2)</f>
        <v>0</v>
      </c>
      <c r="BL242" s="17" t="s">
        <v>214</v>
      </c>
      <c r="BM242" s="168" t="s">
        <v>2996</v>
      </c>
    </row>
    <row r="243" spans="1:65" s="14" customFormat="1" ht="11.25">
      <c r="B243" s="195"/>
      <c r="D243" s="188" t="s">
        <v>683</v>
      </c>
      <c r="F243" s="197" t="s">
        <v>1163</v>
      </c>
      <c r="H243" s="198">
        <v>42.768999999999998</v>
      </c>
      <c r="I243" s="199"/>
      <c r="L243" s="195"/>
      <c r="M243" s="200"/>
      <c r="N243" s="201"/>
      <c r="O243" s="201"/>
      <c r="P243" s="201"/>
      <c r="Q243" s="201"/>
      <c r="R243" s="201"/>
      <c r="S243" s="201"/>
      <c r="T243" s="202"/>
      <c r="AT243" s="196" t="s">
        <v>683</v>
      </c>
      <c r="AU243" s="196" t="s">
        <v>86</v>
      </c>
      <c r="AV243" s="14" t="s">
        <v>86</v>
      </c>
      <c r="AW243" s="14" t="s">
        <v>3</v>
      </c>
      <c r="AX243" s="14" t="s">
        <v>80</v>
      </c>
      <c r="AY243" s="196" t="s">
        <v>189</v>
      </c>
    </row>
    <row r="244" spans="1:65" s="2" customFormat="1" ht="24.2" customHeight="1">
      <c r="A244" s="32"/>
      <c r="B244" s="155"/>
      <c r="C244" s="156" t="s">
        <v>346</v>
      </c>
      <c r="D244" s="156" t="s">
        <v>191</v>
      </c>
      <c r="E244" s="157" t="s">
        <v>1243</v>
      </c>
      <c r="F244" s="158" t="s">
        <v>1244</v>
      </c>
      <c r="G244" s="159" t="s">
        <v>373</v>
      </c>
      <c r="H244" s="160">
        <v>50.31</v>
      </c>
      <c r="I244" s="161"/>
      <c r="J244" s="162">
        <f>ROUND(I244*H244,2)</f>
        <v>0</v>
      </c>
      <c r="K244" s="163"/>
      <c r="L244" s="33"/>
      <c r="M244" s="164" t="s">
        <v>1</v>
      </c>
      <c r="N244" s="165" t="s">
        <v>39</v>
      </c>
      <c r="O244" s="61"/>
      <c r="P244" s="166">
        <f>O244*H244</f>
        <v>0</v>
      </c>
      <c r="Q244" s="166">
        <v>0</v>
      </c>
      <c r="R244" s="166">
        <f>Q244*H244</f>
        <v>0</v>
      </c>
      <c r="S244" s="166">
        <v>0</v>
      </c>
      <c r="T244" s="167">
        <f>S244*H244</f>
        <v>0</v>
      </c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R244" s="168" t="s">
        <v>214</v>
      </c>
      <c r="AT244" s="168" t="s">
        <v>191</v>
      </c>
      <c r="AU244" s="168" t="s">
        <v>86</v>
      </c>
      <c r="AY244" s="17" t="s">
        <v>189</v>
      </c>
      <c r="BE244" s="169">
        <f>IF(N244="základná",J244,0)</f>
        <v>0</v>
      </c>
      <c r="BF244" s="169">
        <f>IF(N244="znížená",J244,0)</f>
        <v>0</v>
      </c>
      <c r="BG244" s="169">
        <f>IF(N244="zákl. prenesená",J244,0)</f>
        <v>0</v>
      </c>
      <c r="BH244" s="169">
        <f>IF(N244="zníž. prenesená",J244,0)</f>
        <v>0</v>
      </c>
      <c r="BI244" s="169">
        <f>IF(N244="nulová",J244,0)</f>
        <v>0</v>
      </c>
      <c r="BJ244" s="17" t="s">
        <v>86</v>
      </c>
      <c r="BK244" s="169">
        <f>ROUND(I244*H244,2)</f>
        <v>0</v>
      </c>
      <c r="BL244" s="17" t="s">
        <v>214</v>
      </c>
      <c r="BM244" s="168" t="s">
        <v>2997</v>
      </c>
    </row>
    <row r="245" spans="1:65" s="13" customFormat="1" ht="11.25">
      <c r="B245" s="187"/>
      <c r="D245" s="188" t="s">
        <v>683</v>
      </c>
      <c r="E245" s="189" t="s">
        <v>1</v>
      </c>
      <c r="F245" s="190" t="s">
        <v>1158</v>
      </c>
      <c r="H245" s="189" t="s">
        <v>1</v>
      </c>
      <c r="I245" s="191"/>
      <c r="L245" s="187"/>
      <c r="M245" s="192"/>
      <c r="N245" s="193"/>
      <c r="O245" s="193"/>
      <c r="P245" s="193"/>
      <c r="Q245" s="193"/>
      <c r="R245" s="193"/>
      <c r="S245" s="193"/>
      <c r="T245" s="194"/>
      <c r="AT245" s="189" t="s">
        <v>683</v>
      </c>
      <c r="AU245" s="189" t="s">
        <v>86</v>
      </c>
      <c r="AV245" s="13" t="s">
        <v>80</v>
      </c>
      <c r="AW245" s="13" t="s">
        <v>29</v>
      </c>
      <c r="AX245" s="13" t="s">
        <v>73</v>
      </c>
      <c r="AY245" s="189" t="s">
        <v>189</v>
      </c>
    </row>
    <row r="246" spans="1:65" s="14" customFormat="1" ht="11.25">
      <c r="B246" s="195"/>
      <c r="D246" s="188" t="s">
        <v>683</v>
      </c>
      <c r="E246" s="196" t="s">
        <v>1</v>
      </c>
      <c r="F246" s="197" t="s">
        <v>1198</v>
      </c>
      <c r="H246" s="198">
        <v>50.31</v>
      </c>
      <c r="I246" s="199"/>
      <c r="L246" s="195"/>
      <c r="M246" s="200"/>
      <c r="N246" s="201"/>
      <c r="O246" s="201"/>
      <c r="P246" s="201"/>
      <c r="Q246" s="201"/>
      <c r="R246" s="201"/>
      <c r="S246" s="201"/>
      <c r="T246" s="202"/>
      <c r="AT246" s="196" t="s">
        <v>683</v>
      </c>
      <c r="AU246" s="196" t="s">
        <v>86</v>
      </c>
      <c r="AV246" s="14" t="s">
        <v>86</v>
      </c>
      <c r="AW246" s="14" t="s">
        <v>29</v>
      </c>
      <c r="AX246" s="14" t="s">
        <v>80</v>
      </c>
      <c r="AY246" s="196" t="s">
        <v>189</v>
      </c>
    </row>
    <row r="247" spans="1:65" s="2" customFormat="1" ht="24.2" customHeight="1">
      <c r="A247" s="32"/>
      <c r="B247" s="155"/>
      <c r="C247" s="170" t="s">
        <v>272</v>
      </c>
      <c r="D247" s="170" t="s">
        <v>226</v>
      </c>
      <c r="E247" s="171" t="s">
        <v>1246</v>
      </c>
      <c r="F247" s="172" t="s">
        <v>1247</v>
      </c>
      <c r="G247" s="173" t="s">
        <v>373</v>
      </c>
      <c r="H247" s="174">
        <v>57.856999999999999</v>
      </c>
      <c r="I247" s="175"/>
      <c r="J247" s="176">
        <f>ROUND(I247*H247,2)</f>
        <v>0</v>
      </c>
      <c r="K247" s="177"/>
      <c r="L247" s="178"/>
      <c r="M247" s="179" t="s">
        <v>1</v>
      </c>
      <c r="N247" s="180" t="s">
        <v>39</v>
      </c>
      <c r="O247" s="61"/>
      <c r="P247" s="166">
        <f>O247*H247</f>
        <v>0</v>
      </c>
      <c r="Q247" s="166">
        <v>2.9999999999999997E-4</v>
      </c>
      <c r="R247" s="166">
        <f>Q247*H247</f>
        <v>1.7357099999999997E-2</v>
      </c>
      <c r="S247" s="166">
        <v>0</v>
      </c>
      <c r="T247" s="167">
        <f>S247*H247</f>
        <v>0</v>
      </c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R247" s="168" t="s">
        <v>247</v>
      </c>
      <c r="AT247" s="168" t="s">
        <v>226</v>
      </c>
      <c r="AU247" s="168" t="s">
        <v>86</v>
      </c>
      <c r="AY247" s="17" t="s">
        <v>189</v>
      </c>
      <c r="BE247" s="169">
        <f>IF(N247="základná",J247,0)</f>
        <v>0</v>
      </c>
      <c r="BF247" s="169">
        <f>IF(N247="znížená",J247,0)</f>
        <v>0</v>
      </c>
      <c r="BG247" s="169">
        <f>IF(N247="zákl. prenesená",J247,0)</f>
        <v>0</v>
      </c>
      <c r="BH247" s="169">
        <f>IF(N247="zníž. prenesená",J247,0)</f>
        <v>0</v>
      </c>
      <c r="BI247" s="169">
        <f>IF(N247="nulová",J247,0)</f>
        <v>0</v>
      </c>
      <c r="BJ247" s="17" t="s">
        <v>86</v>
      </c>
      <c r="BK247" s="169">
        <f>ROUND(I247*H247,2)</f>
        <v>0</v>
      </c>
      <c r="BL247" s="17" t="s">
        <v>214</v>
      </c>
      <c r="BM247" s="168" t="s">
        <v>2998</v>
      </c>
    </row>
    <row r="248" spans="1:65" s="14" customFormat="1" ht="11.25">
      <c r="B248" s="195"/>
      <c r="D248" s="188" t="s">
        <v>683</v>
      </c>
      <c r="F248" s="197" t="s">
        <v>2999</v>
      </c>
      <c r="H248" s="198">
        <v>57.856999999999999</v>
      </c>
      <c r="I248" s="199"/>
      <c r="L248" s="195"/>
      <c r="M248" s="200"/>
      <c r="N248" s="201"/>
      <c r="O248" s="201"/>
      <c r="P248" s="201"/>
      <c r="Q248" s="201"/>
      <c r="R248" s="201"/>
      <c r="S248" s="201"/>
      <c r="T248" s="202"/>
      <c r="AT248" s="196" t="s">
        <v>683</v>
      </c>
      <c r="AU248" s="196" t="s">
        <v>86</v>
      </c>
      <c r="AV248" s="14" t="s">
        <v>86</v>
      </c>
      <c r="AW248" s="14" t="s">
        <v>3</v>
      </c>
      <c r="AX248" s="14" t="s">
        <v>80</v>
      </c>
      <c r="AY248" s="196" t="s">
        <v>189</v>
      </c>
    </row>
    <row r="249" spans="1:65" s="2" customFormat="1" ht="24.2" customHeight="1">
      <c r="A249" s="32"/>
      <c r="B249" s="155"/>
      <c r="C249" s="156" t="s">
        <v>355</v>
      </c>
      <c r="D249" s="156" t="s">
        <v>191</v>
      </c>
      <c r="E249" s="157" t="s">
        <v>3000</v>
      </c>
      <c r="F249" s="158" t="s">
        <v>3001</v>
      </c>
      <c r="G249" s="159" t="s">
        <v>218</v>
      </c>
      <c r="H249" s="160">
        <v>0.19600000000000001</v>
      </c>
      <c r="I249" s="161"/>
      <c r="J249" s="162">
        <f>ROUND(I249*H249,2)</f>
        <v>0</v>
      </c>
      <c r="K249" s="163"/>
      <c r="L249" s="33"/>
      <c r="M249" s="164" t="s">
        <v>1</v>
      </c>
      <c r="N249" s="165" t="s">
        <v>39</v>
      </c>
      <c r="O249" s="61"/>
      <c r="P249" s="166">
        <f>O249*H249</f>
        <v>0</v>
      </c>
      <c r="Q249" s="166">
        <v>0</v>
      </c>
      <c r="R249" s="166">
        <f>Q249*H249</f>
        <v>0</v>
      </c>
      <c r="S249" s="166">
        <v>0</v>
      </c>
      <c r="T249" s="167">
        <f>S249*H249</f>
        <v>0</v>
      </c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R249" s="168" t="s">
        <v>214</v>
      </c>
      <c r="AT249" s="168" t="s">
        <v>191</v>
      </c>
      <c r="AU249" s="168" t="s">
        <v>86</v>
      </c>
      <c r="AY249" s="17" t="s">
        <v>189</v>
      </c>
      <c r="BE249" s="169">
        <f>IF(N249="základná",J249,0)</f>
        <v>0</v>
      </c>
      <c r="BF249" s="169">
        <f>IF(N249="znížená",J249,0)</f>
        <v>0</v>
      </c>
      <c r="BG249" s="169">
        <f>IF(N249="zákl. prenesená",J249,0)</f>
        <v>0</v>
      </c>
      <c r="BH249" s="169">
        <f>IF(N249="zníž. prenesená",J249,0)</f>
        <v>0</v>
      </c>
      <c r="BI249" s="169">
        <f>IF(N249="nulová",J249,0)</f>
        <v>0</v>
      </c>
      <c r="BJ249" s="17" t="s">
        <v>86</v>
      </c>
      <c r="BK249" s="169">
        <f>ROUND(I249*H249,2)</f>
        <v>0</v>
      </c>
      <c r="BL249" s="17" t="s">
        <v>214</v>
      </c>
      <c r="BM249" s="168" t="s">
        <v>3002</v>
      </c>
    </row>
    <row r="250" spans="1:65" s="12" customFormat="1" ht="22.9" customHeight="1">
      <c r="B250" s="142"/>
      <c r="D250" s="143" t="s">
        <v>72</v>
      </c>
      <c r="E250" s="153" t="s">
        <v>1269</v>
      </c>
      <c r="F250" s="153" t="s">
        <v>1270</v>
      </c>
      <c r="I250" s="145"/>
      <c r="J250" s="154">
        <f>BK250</f>
        <v>0</v>
      </c>
      <c r="L250" s="142"/>
      <c r="M250" s="147"/>
      <c r="N250" s="148"/>
      <c r="O250" s="148"/>
      <c r="P250" s="149">
        <f>SUM(P251:P263)</f>
        <v>0</v>
      </c>
      <c r="Q250" s="148"/>
      <c r="R250" s="149">
        <f>SUM(R251:R263)</f>
        <v>0.38199439999999996</v>
      </c>
      <c r="S250" s="148"/>
      <c r="T250" s="150">
        <f>SUM(T251:T263)</f>
        <v>0</v>
      </c>
      <c r="AR250" s="143" t="s">
        <v>86</v>
      </c>
      <c r="AT250" s="151" t="s">
        <v>72</v>
      </c>
      <c r="AU250" s="151" t="s">
        <v>80</v>
      </c>
      <c r="AY250" s="143" t="s">
        <v>189</v>
      </c>
      <c r="BK250" s="152">
        <f>SUM(BK251:BK263)</f>
        <v>0</v>
      </c>
    </row>
    <row r="251" spans="1:65" s="2" customFormat="1" ht="24.2" customHeight="1">
      <c r="A251" s="32"/>
      <c r="B251" s="155"/>
      <c r="C251" s="156" t="s">
        <v>275</v>
      </c>
      <c r="D251" s="156" t="s">
        <v>191</v>
      </c>
      <c r="E251" s="157" t="s">
        <v>1271</v>
      </c>
      <c r="F251" s="158" t="s">
        <v>1272</v>
      </c>
      <c r="G251" s="159" t="s">
        <v>373</v>
      </c>
      <c r="H251" s="160">
        <v>37.19</v>
      </c>
      <c r="I251" s="161"/>
      <c r="J251" s="162">
        <f>ROUND(I251*H251,2)</f>
        <v>0</v>
      </c>
      <c r="K251" s="163"/>
      <c r="L251" s="33"/>
      <c r="M251" s="164" t="s">
        <v>1</v>
      </c>
      <c r="N251" s="165" t="s">
        <v>39</v>
      </c>
      <c r="O251" s="61"/>
      <c r="P251" s="166">
        <f>O251*H251</f>
        <v>0</v>
      </c>
      <c r="Q251" s="166">
        <v>0</v>
      </c>
      <c r="R251" s="166">
        <f>Q251*H251</f>
        <v>0</v>
      </c>
      <c r="S251" s="166">
        <v>0</v>
      </c>
      <c r="T251" s="167">
        <f>S251*H251</f>
        <v>0</v>
      </c>
      <c r="U251" s="32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R251" s="168" t="s">
        <v>214</v>
      </c>
      <c r="AT251" s="168" t="s">
        <v>191</v>
      </c>
      <c r="AU251" s="168" t="s">
        <v>86</v>
      </c>
      <c r="AY251" s="17" t="s">
        <v>189</v>
      </c>
      <c r="BE251" s="169">
        <f>IF(N251="základná",J251,0)</f>
        <v>0</v>
      </c>
      <c r="BF251" s="169">
        <f>IF(N251="znížená",J251,0)</f>
        <v>0</v>
      </c>
      <c r="BG251" s="169">
        <f>IF(N251="zákl. prenesená",J251,0)</f>
        <v>0</v>
      </c>
      <c r="BH251" s="169">
        <f>IF(N251="zníž. prenesená",J251,0)</f>
        <v>0</v>
      </c>
      <c r="BI251" s="169">
        <f>IF(N251="nulová",J251,0)</f>
        <v>0</v>
      </c>
      <c r="BJ251" s="17" t="s">
        <v>86</v>
      </c>
      <c r="BK251" s="169">
        <f>ROUND(I251*H251,2)</f>
        <v>0</v>
      </c>
      <c r="BL251" s="17" t="s">
        <v>214</v>
      </c>
      <c r="BM251" s="168" t="s">
        <v>3003</v>
      </c>
    </row>
    <row r="252" spans="1:65" s="13" customFormat="1" ht="11.25">
      <c r="B252" s="187"/>
      <c r="D252" s="188" t="s">
        <v>683</v>
      </c>
      <c r="E252" s="189" t="s">
        <v>1</v>
      </c>
      <c r="F252" s="190" t="s">
        <v>1158</v>
      </c>
      <c r="H252" s="189" t="s">
        <v>1</v>
      </c>
      <c r="I252" s="191"/>
      <c r="L252" s="187"/>
      <c r="M252" s="192"/>
      <c r="N252" s="193"/>
      <c r="O252" s="193"/>
      <c r="P252" s="193"/>
      <c r="Q252" s="193"/>
      <c r="R252" s="193"/>
      <c r="S252" s="193"/>
      <c r="T252" s="194"/>
      <c r="AT252" s="189" t="s">
        <v>683</v>
      </c>
      <c r="AU252" s="189" t="s">
        <v>86</v>
      </c>
      <c r="AV252" s="13" t="s">
        <v>80</v>
      </c>
      <c r="AW252" s="13" t="s">
        <v>29</v>
      </c>
      <c r="AX252" s="13" t="s">
        <v>73</v>
      </c>
      <c r="AY252" s="189" t="s">
        <v>189</v>
      </c>
    </row>
    <row r="253" spans="1:65" s="14" customFormat="1" ht="11.25">
      <c r="B253" s="195"/>
      <c r="D253" s="188" t="s">
        <v>683</v>
      </c>
      <c r="E253" s="196" t="s">
        <v>1</v>
      </c>
      <c r="F253" s="197" t="s">
        <v>1159</v>
      </c>
      <c r="H253" s="198">
        <v>37.19</v>
      </c>
      <c r="I253" s="199"/>
      <c r="L253" s="195"/>
      <c r="M253" s="200"/>
      <c r="N253" s="201"/>
      <c r="O253" s="201"/>
      <c r="P253" s="201"/>
      <c r="Q253" s="201"/>
      <c r="R253" s="201"/>
      <c r="S253" s="201"/>
      <c r="T253" s="202"/>
      <c r="AT253" s="196" t="s">
        <v>683</v>
      </c>
      <c r="AU253" s="196" t="s">
        <v>86</v>
      </c>
      <c r="AV253" s="14" t="s">
        <v>86</v>
      </c>
      <c r="AW253" s="14" t="s">
        <v>29</v>
      </c>
      <c r="AX253" s="14" t="s">
        <v>80</v>
      </c>
      <c r="AY253" s="196" t="s">
        <v>189</v>
      </c>
    </row>
    <row r="254" spans="1:65" s="2" customFormat="1" ht="37.9" customHeight="1">
      <c r="A254" s="32"/>
      <c r="B254" s="155"/>
      <c r="C254" s="170" t="s">
        <v>366</v>
      </c>
      <c r="D254" s="170" t="s">
        <v>226</v>
      </c>
      <c r="E254" s="171" t="s">
        <v>1274</v>
      </c>
      <c r="F254" s="172" t="s">
        <v>1275</v>
      </c>
      <c r="G254" s="173" t="s">
        <v>373</v>
      </c>
      <c r="H254" s="174">
        <v>37.933999999999997</v>
      </c>
      <c r="I254" s="175"/>
      <c r="J254" s="176">
        <f>ROUND(I254*H254,2)</f>
        <v>0</v>
      </c>
      <c r="K254" s="177"/>
      <c r="L254" s="178"/>
      <c r="M254" s="179" t="s">
        <v>1</v>
      </c>
      <c r="N254" s="180" t="s">
        <v>39</v>
      </c>
      <c r="O254" s="61"/>
      <c r="P254" s="166">
        <f>O254*H254</f>
        <v>0</v>
      </c>
      <c r="Q254" s="166">
        <v>8.6E-3</v>
      </c>
      <c r="R254" s="166">
        <f>Q254*H254</f>
        <v>0.32623239999999998</v>
      </c>
      <c r="S254" s="166">
        <v>0</v>
      </c>
      <c r="T254" s="167">
        <f>S254*H254</f>
        <v>0</v>
      </c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R254" s="168" t="s">
        <v>247</v>
      </c>
      <c r="AT254" s="168" t="s">
        <v>226</v>
      </c>
      <c r="AU254" s="168" t="s">
        <v>86</v>
      </c>
      <c r="AY254" s="17" t="s">
        <v>189</v>
      </c>
      <c r="BE254" s="169">
        <f>IF(N254="základná",J254,0)</f>
        <v>0</v>
      </c>
      <c r="BF254" s="169">
        <f>IF(N254="znížená",J254,0)</f>
        <v>0</v>
      </c>
      <c r="BG254" s="169">
        <f>IF(N254="zákl. prenesená",J254,0)</f>
        <v>0</v>
      </c>
      <c r="BH254" s="169">
        <f>IF(N254="zníž. prenesená",J254,0)</f>
        <v>0</v>
      </c>
      <c r="BI254" s="169">
        <f>IF(N254="nulová",J254,0)</f>
        <v>0</v>
      </c>
      <c r="BJ254" s="17" t="s">
        <v>86</v>
      </c>
      <c r="BK254" s="169">
        <f>ROUND(I254*H254,2)</f>
        <v>0</v>
      </c>
      <c r="BL254" s="17" t="s">
        <v>214</v>
      </c>
      <c r="BM254" s="168" t="s">
        <v>3004</v>
      </c>
    </row>
    <row r="255" spans="1:65" s="14" customFormat="1" ht="11.25">
      <c r="B255" s="195"/>
      <c r="D255" s="188" t="s">
        <v>683</v>
      </c>
      <c r="F255" s="197" t="s">
        <v>1277</v>
      </c>
      <c r="H255" s="198">
        <v>37.933999999999997</v>
      </c>
      <c r="I255" s="199"/>
      <c r="L255" s="195"/>
      <c r="M255" s="200"/>
      <c r="N255" s="201"/>
      <c r="O255" s="201"/>
      <c r="P255" s="201"/>
      <c r="Q255" s="201"/>
      <c r="R255" s="201"/>
      <c r="S255" s="201"/>
      <c r="T255" s="202"/>
      <c r="AT255" s="196" t="s">
        <v>683</v>
      </c>
      <c r="AU255" s="196" t="s">
        <v>86</v>
      </c>
      <c r="AV255" s="14" t="s">
        <v>86</v>
      </c>
      <c r="AW255" s="14" t="s">
        <v>3</v>
      </c>
      <c r="AX255" s="14" t="s">
        <v>80</v>
      </c>
      <c r="AY255" s="196" t="s">
        <v>189</v>
      </c>
    </row>
    <row r="256" spans="1:65" s="2" customFormat="1" ht="33" customHeight="1">
      <c r="A256" s="32"/>
      <c r="B256" s="155"/>
      <c r="C256" s="156" t="s">
        <v>279</v>
      </c>
      <c r="D256" s="156" t="s">
        <v>191</v>
      </c>
      <c r="E256" s="157" t="s">
        <v>1285</v>
      </c>
      <c r="F256" s="158" t="s">
        <v>1286</v>
      </c>
      <c r="G256" s="159" t="s">
        <v>373</v>
      </c>
      <c r="H256" s="160">
        <v>37.19</v>
      </c>
      <c r="I256" s="161"/>
      <c r="J256" s="162">
        <f>ROUND(I256*H256,2)</f>
        <v>0</v>
      </c>
      <c r="K256" s="163"/>
      <c r="L256" s="33"/>
      <c r="M256" s="164" t="s">
        <v>1</v>
      </c>
      <c r="N256" s="165" t="s">
        <v>39</v>
      </c>
      <c r="O256" s="61"/>
      <c r="P256" s="166">
        <f>O256*H256</f>
        <v>0</v>
      </c>
      <c r="Q256" s="166">
        <v>0</v>
      </c>
      <c r="R256" s="166">
        <f>Q256*H256</f>
        <v>0</v>
      </c>
      <c r="S256" s="166">
        <v>0</v>
      </c>
      <c r="T256" s="167">
        <f>S256*H256</f>
        <v>0</v>
      </c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R256" s="168" t="s">
        <v>214</v>
      </c>
      <c r="AT256" s="168" t="s">
        <v>191</v>
      </c>
      <c r="AU256" s="168" t="s">
        <v>86</v>
      </c>
      <c r="AY256" s="17" t="s">
        <v>189</v>
      </c>
      <c r="BE256" s="169">
        <f>IF(N256="základná",J256,0)</f>
        <v>0</v>
      </c>
      <c r="BF256" s="169">
        <f>IF(N256="znížená",J256,0)</f>
        <v>0</v>
      </c>
      <c r="BG256" s="169">
        <f>IF(N256="zákl. prenesená",J256,0)</f>
        <v>0</v>
      </c>
      <c r="BH256" s="169">
        <f>IF(N256="zníž. prenesená",J256,0)</f>
        <v>0</v>
      </c>
      <c r="BI256" s="169">
        <f>IF(N256="nulová",J256,0)</f>
        <v>0</v>
      </c>
      <c r="BJ256" s="17" t="s">
        <v>86</v>
      </c>
      <c r="BK256" s="169">
        <f>ROUND(I256*H256,2)</f>
        <v>0</v>
      </c>
      <c r="BL256" s="17" t="s">
        <v>214</v>
      </c>
      <c r="BM256" s="168" t="s">
        <v>3005</v>
      </c>
    </row>
    <row r="257" spans="1:65" s="13" customFormat="1" ht="11.25">
      <c r="B257" s="187"/>
      <c r="D257" s="188" t="s">
        <v>683</v>
      </c>
      <c r="E257" s="189" t="s">
        <v>1</v>
      </c>
      <c r="F257" s="190" t="s">
        <v>1158</v>
      </c>
      <c r="H257" s="189" t="s">
        <v>1</v>
      </c>
      <c r="I257" s="191"/>
      <c r="L257" s="187"/>
      <c r="M257" s="192"/>
      <c r="N257" s="193"/>
      <c r="O257" s="193"/>
      <c r="P257" s="193"/>
      <c r="Q257" s="193"/>
      <c r="R257" s="193"/>
      <c r="S257" s="193"/>
      <c r="T257" s="194"/>
      <c r="AT257" s="189" t="s">
        <v>683</v>
      </c>
      <c r="AU257" s="189" t="s">
        <v>86</v>
      </c>
      <c r="AV257" s="13" t="s">
        <v>80</v>
      </c>
      <c r="AW257" s="13" t="s">
        <v>29</v>
      </c>
      <c r="AX257" s="13" t="s">
        <v>73</v>
      </c>
      <c r="AY257" s="189" t="s">
        <v>189</v>
      </c>
    </row>
    <row r="258" spans="1:65" s="14" customFormat="1" ht="11.25">
      <c r="B258" s="195"/>
      <c r="D258" s="188" t="s">
        <v>683</v>
      </c>
      <c r="E258" s="196" t="s">
        <v>1</v>
      </c>
      <c r="F258" s="197" t="s">
        <v>1159</v>
      </c>
      <c r="H258" s="198">
        <v>37.19</v>
      </c>
      <c r="I258" s="199"/>
      <c r="L258" s="195"/>
      <c r="M258" s="200"/>
      <c r="N258" s="201"/>
      <c r="O258" s="201"/>
      <c r="P258" s="201"/>
      <c r="Q258" s="201"/>
      <c r="R258" s="201"/>
      <c r="S258" s="201"/>
      <c r="T258" s="202"/>
      <c r="AT258" s="196" t="s">
        <v>683</v>
      </c>
      <c r="AU258" s="196" t="s">
        <v>86</v>
      </c>
      <c r="AV258" s="14" t="s">
        <v>86</v>
      </c>
      <c r="AW258" s="14" t="s">
        <v>29</v>
      </c>
      <c r="AX258" s="14" t="s">
        <v>80</v>
      </c>
      <c r="AY258" s="196" t="s">
        <v>189</v>
      </c>
    </row>
    <row r="259" spans="1:65" s="2" customFormat="1" ht="24.2" customHeight="1">
      <c r="A259" s="32"/>
      <c r="B259" s="155"/>
      <c r="C259" s="170" t="s">
        <v>375</v>
      </c>
      <c r="D259" s="170" t="s">
        <v>226</v>
      </c>
      <c r="E259" s="171" t="s">
        <v>1292</v>
      </c>
      <c r="F259" s="172" t="s">
        <v>1289</v>
      </c>
      <c r="G259" s="173" t="s">
        <v>194</v>
      </c>
      <c r="H259" s="174">
        <v>2.2759999999999998</v>
      </c>
      <c r="I259" s="175"/>
      <c r="J259" s="176">
        <f>ROUND(I259*H259,2)</f>
        <v>0</v>
      </c>
      <c r="K259" s="177"/>
      <c r="L259" s="178"/>
      <c r="M259" s="179" t="s">
        <v>1</v>
      </c>
      <c r="N259" s="180" t="s">
        <v>39</v>
      </c>
      <c r="O259" s="61"/>
      <c r="P259" s="166">
        <f>O259*H259</f>
        <v>0</v>
      </c>
      <c r="Q259" s="166">
        <v>2.4500000000000001E-2</v>
      </c>
      <c r="R259" s="166">
        <f>Q259*H259</f>
        <v>5.5761999999999999E-2</v>
      </c>
      <c r="S259" s="166">
        <v>0</v>
      </c>
      <c r="T259" s="167">
        <f>S259*H259</f>
        <v>0</v>
      </c>
      <c r="U259" s="32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R259" s="168" t="s">
        <v>247</v>
      </c>
      <c r="AT259" s="168" t="s">
        <v>226</v>
      </c>
      <c r="AU259" s="168" t="s">
        <v>86</v>
      </c>
      <c r="AY259" s="17" t="s">
        <v>189</v>
      </c>
      <c r="BE259" s="169">
        <f>IF(N259="základná",J259,0)</f>
        <v>0</v>
      </c>
      <c r="BF259" s="169">
        <f>IF(N259="znížená",J259,0)</f>
        <v>0</v>
      </c>
      <c r="BG259" s="169">
        <f>IF(N259="zákl. prenesená",J259,0)</f>
        <v>0</v>
      </c>
      <c r="BH259" s="169">
        <f>IF(N259="zníž. prenesená",J259,0)</f>
        <v>0</v>
      </c>
      <c r="BI259" s="169">
        <f>IF(N259="nulová",J259,0)</f>
        <v>0</v>
      </c>
      <c r="BJ259" s="17" t="s">
        <v>86</v>
      </c>
      <c r="BK259" s="169">
        <f>ROUND(I259*H259,2)</f>
        <v>0</v>
      </c>
      <c r="BL259" s="17" t="s">
        <v>214</v>
      </c>
      <c r="BM259" s="168" t="s">
        <v>3006</v>
      </c>
    </row>
    <row r="260" spans="1:65" s="13" customFormat="1" ht="11.25">
      <c r="B260" s="187"/>
      <c r="D260" s="188" t="s">
        <v>683</v>
      </c>
      <c r="E260" s="189" t="s">
        <v>1</v>
      </c>
      <c r="F260" s="190" t="s">
        <v>1158</v>
      </c>
      <c r="H260" s="189" t="s">
        <v>1</v>
      </c>
      <c r="I260" s="191"/>
      <c r="L260" s="187"/>
      <c r="M260" s="192"/>
      <c r="N260" s="193"/>
      <c r="O260" s="193"/>
      <c r="P260" s="193"/>
      <c r="Q260" s="193"/>
      <c r="R260" s="193"/>
      <c r="S260" s="193"/>
      <c r="T260" s="194"/>
      <c r="AT260" s="189" t="s">
        <v>683</v>
      </c>
      <c r="AU260" s="189" t="s">
        <v>86</v>
      </c>
      <c r="AV260" s="13" t="s">
        <v>80</v>
      </c>
      <c r="AW260" s="13" t="s">
        <v>29</v>
      </c>
      <c r="AX260" s="13" t="s">
        <v>73</v>
      </c>
      <c r="AY260" s="189" t="s">
        <v>189</v>
      </c>
    </row>
    <row r="261" spans="1:65" s="14" customFormat="1" ht="11.25">
      <c r="B261" s="195"/>
      <c r="D261" s="188" t="s">
        <v>683</v>
      </c>
      <c r="E261" s="196" t="s">
        <v>1</v>
      </c>
      <c r="F261" s="197" t="s">
        <v>1159</v>
      </c>
      <c r="H261" s="198">
        <v>37.19</v>
      </c>
      <c r="I261" s="199"/>
      <c r="L261" s="195"/>
      <c r="M261" s="200"/>
      <c r="N261" s="201"/>
      <c r="O261" s="201"/>
      <c r="P261" s="201"/>
      <c r="Q261" s="201"/>
      <c r="R261" s="201"/>
      <c r="S261" s="201"/>
      <c r="T261" s="202"/>
      <c r="AT261" s="196" t="s">
        <v>683</v>
      </c>
      <c r="AU261" s="196" t="s">
        <v>86</v>
      </c>
      <c r="AV261" s="14" t="s">
        <v>86</v>
      </c>
      <c r="AW261" s="14" t="s">
        <v>29</v>
      </c>
      <c r="AX261" s="14" t="s">
        <v>80</v>
      </c>
      <c r="AY261" s="196" t="s">
        <v>189</v>
      </c>
    </row>
    <row r="262" spans="1:65" s="14" customFormat="1" ht="11.25">
      <c r="B262" s="195"/>
      <c r="D262" s="188" t="s">
        <v>683</v>
      </c>
      <c r="F262" s="197" t="s">
        <v>1294</v>
      </c>
      <c r="H262" s="198">
        <v>2.2759999999999998</v>
      </c>
      <c r="I262" s="199"/>
      <c r="L262" s="195"/>
      <c r="M262" s="200"/>
      <c r="N262" s="201"/>
      <c r="O262" s="201"/>
      <c r="P262" s="201"/>
      <c r="Q262" s="201"/>
      <c r="R262" s="201"/>
      <c r="S262" s="201"/>
      <c r="T262" s="202"/>
      <c r="AT262" s="196" t="s">
        <v>683</v>
      </c>
      <c r="AU262" s="196" t="s">
        <v>86</v>
      </c>
      <c r="AV262" s="14" t="s">
        <v>86</v>
      </c>
      <c r="AW262" s="14" t="s">
        <v>3</v>
      </c>
      <c r="AX262" s="14" t="s">
        <v>80</v>
      </c>
      <c r="AY262" s="196" t="s">
        <v>189</v>
      </c>
    </row>
    <row r="263" spans="1:65" s="2" customFormat="1" ht="24.2" customHeight="1">
      <c r="A263" s="32"/>
      <c r="B263" s="155"/>
      <c r="C263" s="156" t="s">
        <v>282</v>
      </c>
      <c r="D263" s="156" t="s">
        <v>191</v>
      </c>
      <c r="E263" s="157" t="s">
        <v>1854</v>
      </c>
      <c r="F263" s="158" t="s">
        <v>1855</v>
      </c>
      <c r="G263" s="159" t="s">
        <v>218</v>
      </c>
      <c r="H263" s="160">
        <v>0.38200000000000001</v>
      </c>
      <c r="I263" s="161"/>
      <c r="J263" s="162">
        <f>ROUND(I263*H263,2)</f>
        <v>0</v>
      </c>
      <c r="K263" s="163"/>
      <c r="L263" s="33"/>
      <c r="M263" s="164" t="s">
        <v>1</v>
      </c>
      <c r="N263" s="165" t="s">
        <v>39</v>
      </c>
      <c r="O263" s="61"/>
      <c r="P263" s="166">
        <f>O263*H263</f>
        <v>0</v>
      </c>
      <c r="Q263" s="166">
        <v>0</v>
      </c>
      <c r="R263" s="166">
        <f>Q263*H263</f>
        <v>0</v>
      </c>
      <c r="S263" s="166">
        <v>0</v>
      </c>
      <c r="T263" s="167">
        <f>S263*H263</f>
        <v>0</v>
      </c>
      <c r="U263" s="32"/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  <c r="AR263" s="168" t="s">
        <v>214</v>
      </c>
      <c r="AT263" s="168" t="s">
        <v>191</v>
      </c>
      <c r="AU263" s="168" t="s">
        <v>86</v>
      </c>
      <c r="AY263" s="17" t="s">
        <v>189</v>
      </c>
      <c r="BE263" s="169">
        <f>IF(N263="základná",J263,0)</f>
        <v>0</v>
      </c>
      <c r="BF263" s="169">
        <f>IF(N263="znížená",J263,0)</f>
        <v>0</v>
      </c>
      <c r="BG263" s="169">
        <f>IF(N263="zákl. prenesená",J263,0)</f>
        <v>0</v>
      </c>
      <c r="BH263" s="169">
        <f>IF(N263="zníž. prenesená",J263,0)</f>
        <v>0</v>
      </c>
      <c r="BI263" s="169">
        <f>IF(N263="nulová",J263,0)</f>
        <v>0</v>
      </c>
      <c r="BJ263" s="17" t="s">
        <v>86</v>
      </c>
      <c r="BK263" s="169">
        <f>ROUND(I263*H263,2)</f>
        <v>0</v>
      </c>
      <c r="BL263" s="17" t="s">
        <v>214</v>
      </c>
      <c r="BM263" s="168" t="s">
        <v>3007</v>
      </c>
    </row>
    <row r="264" spans="1:65" s="12" customFormat="1" ht="22.9" customHeight="1">
      <c r="B264" s="142"/>
      <c r="D264" s="143" t="s">
        <v>72</v>
      </c>
      <c r="E264" s="153" t="s">
        <v>1308</v>
      </c>
      <c r="F264" s="153" t="s">
        <v>1309</v>
      </c>
      <c r="I264" s="145"/>
      <c r="J264" s="154">
        <f>BK264</f>
        <v>0</v>
      </c>
      <c r="L264" s="142"/>
      <c r="M264" s="147"/>
      <c r="N264" s="148"/>
      <c r="O264" s="148"/>
      <c r="P264" s="149">
        <f>SUM(P265:P281)</f>
        <v>0</v>
      </c>
      <c r="Q264" s="148"/>
      <c r="R264" s="149">
        <f>SUM(R265:R281)</f>
        <v>1.0847634000000002</v>
      </c>
      <c r="S264" s="148"/>
      <c r="T264" s="150">
        <f>SUM(T265:T281)</f>
        <v>0</v>
      </c>
      <c r="AR264" s="143" t="s">
        <v>86</v>
      </c>
      <c r="AT264" s="151" t="s">
        <v>72</v>
      </c>
      <c r="AU264" s="151" t="s">
        <v>80</v>
      </c>
      <c r="AY264" s="143" t="s">
        <v>189</v>
      </c>
      <c r="BK264" s="152">
        <f>SUM(BK265:BK281)</f>
        <v>0</v>
      </c>
    </row>
    <row r="265" spans="1:65" s="2" customFormat="1" ht="24.2" customHeight="1">
      <c r="A265" s="32"/>
      <c r="B265" s="155"/>
      <c r="C265" s="156" t="s">
        <v>384</v>
      </c>
      <c r="D265" s="156" t="s">
        <v>191</v>
      </c>
      <c r="E265" s="157" t="s">
        <v>1310</v>
      </c>
      <c r="F265" s="158" t="s">
        <v>1311</v>
      </c>
      <c r="G265" s="159" t="s">
        <v>243</v>
      </c>
      <c r="H265" s="160">
        <v>50.25</v>
      </c>
      <c r="I265" s="161"/>
      <c r="J265" s="162">
        <f>ROUND(I265*H265,2)</f>
        <v>0</v>
      </c>
      <c r="K265" s="163"/>
      <c r="L265" s="33"/>
      <c r="M265" s="164" t="s">
        <v>1</v>
      </c>
      <c r="N265" s="165" t="s">
        <v>39</v>
      </c>
      <c r="O265" s="61"/>
      <c r="P265" s="166">
        <f>O265*H265</f>
        <v>0</v>
      </c>
      <c r="Q265" s="166">
        <v>2.5999999999999998E-4</v>
      </c>
      <c r="R265" s="166">
        <f>Q265*H265</f>
        <v>1.3064999999999998E-2</v>
      </c>
      <c r="S265" s="166">
        <v>0</v>
      </c>
      <c r="T265" s="167">
        <f>S265*H265</f>
        <v>0</v>
      </c>
      <c r="U265" s="32"/>
      <c r="V265" s="32"/>
      <c r="W265" s="32"/>
      <c r="X265" s="32"/>
      <c r="Y265" s="32"/>
      <c r="Z265" s="32"/>
      <c r="AA265" s="32"/>
      <c r="AB265" s="32"/>
      <c r="AC265" s="32"/>
      <c r="AD265" s="32"/>
      <c r="AE265" s="32"/>
      <c r="AR265" s="168" t="s">
        <v>214</v>
      </c>
      <c r="AT265" s="168" t="s">
        <v>191</v>
      </c>
      <c r="AU265" s="168" t="s">
        <v>86</v>
      </c>
      <c r="AY265" s="17" t="s">
        <v>189</v>
      </c>
      <c r="BE265" s="169">
        <f>IF(N265="základná",J265,0)</f>
        <v>0</v>
      </c>
      <c r="BF265" s="169">
        <f>IF(N265="znížená",J265,0)</f>
        <v>0</v>
      </c>
      <c r="BG265" s="169">
        <f>IF(N265="zákl. prenesená",J265,0)</f>
        <v>0</v>
      </c>
      <c r="BH265" s="169">
        <f>IF(N265="zníž. prenesená",J265,0)</f>
        <v>0</v>
      </c>
      <c r="BI265" s="169">
        <f>IF(N265="nulová",J265,0)</f>
        <v>0</v>
      </c>
      <c r="BJ265" s="17" t="s">
        <v>86</v>
      </c>
      <c r="BK265" s="169">
        <f>ROUND(I265*H265,2)</f>
        <v>0</v>
      </c>
      <c r="BL265" s="17" t="s">
        <v>214</v>
      </c>
      <c r="BM265" s="168" t="s">
        <v>3008</v>
      </c>
    </row>
    <row r="266" spans="1:65" s="13" customFormat="1" ht="11.25">
      <c r="B266" s="187"/>
      <c r="D266" s="188" t="s">
        <v>683</v>
      </c>
      <c r="E266" s="189" t="s">
        <v>1</v>
      </c>
      <c r="F266" s="190" t="s">
        <v>1171</v>
      </c>
      <c r="H266" s="189" t="s">
        <v>1</v>
      </c>
      <c r="I266" s="191"/>
      <c r="L266" s="187"/>
      <c r="M266" s="192"/>
      <c r="N266" s="193"/>
      <c r="O266" s="193"/>
      <c r="P266" s="193"/>
      <c r="Q266" s="193"/>
      <c r="R266" s="193"/>
      <c r="S266" s="193"/>
      <c r="T266" s="194"/>
      <c r="AT266" s="189" t="s">
        <v>683</v>
      </c>
      <c r="AU266" s="189" t="s">
        <v>86</v>
      </c>
      <c r="AV266" s="13" t="s">
        <v>80</v>
      </c>
      <c r="AW266" s="13" t="s">
        <v>29</v>
      </c>
      <c r="AX266" s="13" t="s">
        <v>73</v>
      </c>
      <c r="AY266" s="189" t="s">
        <v>189</v>
      </c>
    </row>
    <row r="267" spans="1:65" s="14" customFormat="1" ht="11.25">
      <c r="B267" s="195"/>
      <c r="D267" s="188" t="s">
        <v>683</v>
      </c>
      <c r="E267" s="196" t="s">
        <v>1</v>
      </c>
      <c r="F267" s="197" t="s">
        <v>1313</v>
      </c>
      <c r="H267" s="198">
        <v>50.25</v>
      </c>
      <c r="I267" s="199"/>
      <c r="L267" s="195"/>
      <c r="M267" s="200"/>
      <c r="N267" s="201"/>
      <c r="O267" s="201"/>
      <c r="P267" s="201"/>
      <c r="Q267" s="201"/>
      <c r="R267" s="201"/>
      <c r="S267" s="201"/>
      <c r="T267" s="202"/>
      <c r="AT267" s="196" t="s">
        <v>683</v>
      </c>
      <c r="AU267" s="196" t="s">
        <v>86</v>
      </c>
      <c r="AV267" s="14" t="s">
        <v>86</v>
      </c>
      <c r="AW267" s="14" t="s">
        <v>29</v>
      </c>
      <c r="AX267" s="14" t="s">
        <v>80</v>
      </c>
      <c r="AY267" s="196" t="s">
        <v>189</v>
      </c>
    </row>
    <row r="268" spans="1:65" s="2" customFormat="1" ht="24.2" customHeight="1">
      <c r="A268" s="32"/>
      <c r="B268" s="155"/>
      <c r="C268" s="156" t="s">
        <v>286</v>
      </c>
      <c r="D268" s="156" t="s">
        <v>191</v>
      </c>
      <c r="E268" s="157" t="s">
        <v>1314</v>
      </c>
      <c r="F268" s="158" t="s">
        <v>1315</v>
      </c>
      <c r="G268" s="159" t="s">
        <v>243</v>
      </c>
      <c r="H268" s="160">
        <v>4.0199999999999996</v>
      </c>
      <c r="I268" s="161"/>
      <c r="J268" s="162">
        <f>ROUND(I268*H268,2)</f>
        <v>0</v>
      </c>
      <c r="K268" s="163"/>
      <c r="L268" s="33"/>
      <c r="M268" s="164" t="s">
        <v>1</v>
      </c>
      <c r="N268" s="165" t="s">
        <v>39</v>
      </c>
      <c r="O268" s="61"/>
      <c r="P268" s="166">
        <f>O268*H268</f>
        <v>0</v>
      </c>
      <c r="Q268" s="166">
        <v>2.5999999999999998E-4</v>
      </c>
      <c r="R268" s="166">
        <f>Q268*H268</f>
        <v>1.0451999999999998E-3</v>
      </c>
      <c r="S268" s="166">
        <v>0</v>
      </c>
      <c r="T268" s="167">
        <f>S268*H268</f>
        <v>0</v>
      </c>
      <c r="U268" s="32"/>
      <c r="V268" s="32"/>
      <c r="W268" s="32"/>
      <c r="X268" s="32"/>
      <c r="Y268" s="32"/>
      <c r="Z268" s="32"/>
      <c r="AA268" s="32"/>
      <c r="AB268" s="32"/>
      <c r="AC268" s="32"/>
      <c r="AD268" s="32"/>
      <c r="AE268" s="32"/>
      <c r="AR268" s="168" t="s">
        <v>214</v>
      </c>
      <c r="AT268" s="168" t="s">
        <v>191</v>
      </c>
      <c r="AU268" s="168" t="s">
        <v>86</v>
      </c>
      <c r="AY268" s="17" t="s">
        <v>189</v>
      </c>
      <c r="BE268" s="169">
        <f>IF(N268="základná",J268,0)</f>
        <v>0</v>
      </c>
      <c r="BF268" s="169">
        <f>IF(N268="znížená",J268,0)</f>
        <v>0</v>
      </c>
      <c r="BG268" s="169">
        <f>IF(N268="zákl. prenesená",J268,0)</f>
        <v>0</v>
      </c>
      <c r="BH268" s="169">
        <f>IF(N268="zníž. prenesená",J268,0)</f>
        <v>0</v>
      </c>
      <c r="BI268" s="169">
        <f>IF(N268="nulová",J268,0)</f>
        <v>0</v>
      </c>
      <c r="BJ268" s="17" t="s">
        <v>86</v>
      </c>
      <c r="BK268" s="169">
        <f>ROUND(I268*H268,2)</f>
        <v>0</v>
      </c>
      <c r="BL268" s="17" t="s">
        <v>214</v>
      </c>
      <c r="BM268" s="168" t="s">
        <v>3009</v>
      </c>
    </row>
    <row r="269" spans="1:65" s="13" customFormat="1" ht="11.25">
      <c r="B269" s="187"/>
      <c r="D269" s="188" t="s">
        <v>683</v>
      </c>
      <c r="E269" s="189" t="s">
        <v>1</v>
      </c>
      <c r="F269" s="190" t="s">
        <v>1171</v>
      </c>
      <c r="H269" s="189" t="s">
        <v>1</v>
      </c>
      <c r="I269" s="191"/>
      <c r="L269" s="187"/>
      <c r="M269" s="192"/>
      <c r="N269" s="193"/>
      <c r="O269" s="193"/>
      <c r="P269" s="193"/>
      <c r="Q269" s="193"/>
      <c r="R269" s="193"/>
      <c r="S269" s="193"/>
      <c r="T269" s="194"/>
      <c r="AT269" s="189" t="s">
        <v>683</v>
      </c>
      <c r="AU269" s="189" t="s">
        <v>86</v>
      </c>
      <c r="AV269" s="13" t="s">
        <v>80</v>
      </c>
      <c r="AW269" s="13" t="s">
        <v>29</v>
      </c>
      <c r="AX269" s="13" t="s">
        <v>73</v>
      </c>
      <c r="AY269" s="189" t="s">
        <v>189</v>
      </c>
    </row>
    <row r="270" spans="1:65" s="14" customFormat="1" ht="11.25">
      <c r="B270" s="195"/>
      <c r="D270" s="188" t="s">
        <v>683</v>
      </c>
      <c r="E270" s="196" t="s">
        <v>1</v>
      </c>
      <c r="F270" s="197" t="s">
        <v>1317</v>
      </c>
      <c r="H270" s="198">
        <v>4.0199999999999996</v>
      </c>
      <c r="I270" s="199"/>
      <c r="L270" s="195"/>
      <c r="M270" s="200"/>
      <c r="N270" s="201"/>
      <c r="O270" s="201"/>
      <c r="P270" s="201"/>
      <c r="Q270" s="201"/>
      <c r="R270" s="201"/>
      <c r="S270" s="201"/>
      <c r="T270" s="202"/>
      <c r="AT270" s="196" t="s">
        <v>683</v>
      </c>
      <c r="AU270" s="196" t="s">
        <v>86</v>
      </c>
      <c r="AV270" s="14" t="s">
        <v>86</v>
      </c>
      <c r="AW270" s="14" t="s">
        <v>29</v>
      </c>
      <c r="AX270" s="14" t="s">
        <v>80</v>
      </c>
      <c r="AY270" s="196" t="s">
        <v>189</v>
      </c>
    </row>
    <row r="271" spans="1:65" s="2" customFormat="1" ht="24.2" customHeight="1">
      <c r="A271" s="32"/>
      <c r="B271" s="155"/>
      <c r="C271" s="156" t="s">
        <v>391</v>
      </c>
      <c r="D271" s="156" t="s">
        <v>191</v>
      </c>
      <c r="E271" s="157" t="s">
        <v>1318</v>
      </c>
      <c r="F271" s="158" t="s">
        <v>1319</v>
      </c>
      <c r="G271" s="159" t="s">
        <v>243</v>
      </c>
      <c r="H271" s="160">
        <v>18.66</v>
      </c>
      <c r="I271" s="161"/>
      <c r="J271" s="162">
        <f>ROUND(I271*H271,2)</f>
        <v>0</v>
      </c>
      <c r="K271" s="163"/>
      <c r="L271" s="33"/>
      <c r="M271" s="164" t="s">
        <v>1</v>
      </c>
      <c r="N271" s="165" t="s">
        <v>39</v>
      </c>
      <c r="O271" s="61"/>
      <c r="P271" s="166">
        <f>O271*H271</f>
        <v>0</v>
      </c>
      <c r="Q271" s="166">
        <v>2.5999999999999998E-4</v>
      </c>
      <c r="R271" s="166">
        <f>Q271*H271</f>
        <v>4.8515999999999993E-3</v>
      </c>
      <c r="S271" s="166">
        <v>0</v>
      </c>
      <c r="T271" s="167">
        <f>S271*H271</f>
        <v>0</v>
      </c>
      <c r="U271" s="32"/>
      <c r="V271" s="32"/>
      <c r="W271" s="32"/>
      <c r="X271" s="32"/>
      <c r="Y271" s="32"/>
      <c r="Z271" s="32"/>
      <c r="AA271" s="32"/>
      <c r="AB271" s="32"/>
      <c r="AC271" s="32"/>
      <c r="AD271" s="32"/>
      <c r="AE271" s="32"/>
      <c r="AR271" s="168" t="s">
        <v>214</v>
      </c>
      <c r="AT271" s="168" t="s">
        <v>191</v>
      </c>
      <c r="AU271" s="168" t="s">
        <v>86</v>
      </c>
      <c r="AY271" s="17" t="s">
        <v>189</v>
      </c>
      <c r="BE271" s="169">
        <f>IF(N271="základná",J271,0)</f>
        <v>0</v>
      </c>
      <c r="BF271" s="169">
        <f>IF(N271="znížená",J271,0)</f>
        <v>0</v>
      </c>
      <c r="BG271" s="169">
        <f>IF(N271="zákl. prenesená",J271,0)</f>
        <v>0</v>
      </c>
      <c r="BH271" s="169">
        <f>IF(N271="zníž. prenesená",J271,0)</f>
        <v>0</v>
      </c>
      <c r="BI271" s="169">
        <f>IF(N271="nulová",J271,0)</f>
        <v>0</v>
      </c>
      <c r="BJ271" s="17" t="s">
        <v>86</v>
      </c>
      <c r="BK271" s="169">
        <f>ROUND(I271*H271,2)</f>
        <v>0</v>
      </c>
      <c r="BL271" s="17" t="s">
        <v>214</v>
      </c>
      <c r="BM271" s="168" t="s">
        <v>3010</v>
      </c>
    </row>
    <row r="272" spans="1:65" s="13" customFormat="1" ht="11.25">
      <c r="B272" s="187"/>
      <c r="D272" s="188" t="s">
        <v>683</v>
      </c>
      <c r="E272" s="189" t="s">
        <v>1</v>
      </c>
      <c r="F272" s="190" t="s">
        <v>1171</v>
      </c>
      <c r="H272" s="189" t="s">
        <v>1</v>
      </c>
      <c r="I272" s="191"/>
      <c r="L272" s="187"/>
      <c r="M272" s="192"/>
      <c r="N272" s="193"/>
      <c r="O272" s="193"/>
      <c r="P272" s="193"/>
      <c r="Q272" s="193"/>
      <c r="R272" s="193"/>
      <c r="S272" s="193"/>
      <c r="T272" s="194"/>
      <c r="AT272" s="189" t="s">
        <v>683</v>
      </c>
      <c r="AU272" s="189" t="s">
        <v>86</v>
      </c>
      <c r="AV272" s="13" t="s">
        <v>80</v>
      </c>
      <c r="AW272" s="13" t="s">
        <v>29</v>
      </c>
      <c r="AX272" s="13" t="s">
        <v>73</v>
      </c>
      <c r="AY272" s="189" t="s">
        <v>189</v>
      </c>
    </row>
    <row r="273" spans="1:65" s="14" customFormat="1" ht="11.25">
      <c r="B273" s="195"/>
      <c r="D273" s="188" t="s">
        <v>683</v>
      </c>
      <c r="E273" s="196" t="s">
        <v>1</v>
      </c>
      <c r="F273" s="197" t="s">
        <v>1321</v>
      </c>
      <c r="H273" s="198">
        <v>18.66</v>
      </c>
      <c r="I273" s="199"/>
      <c r="L273" s="195"/>
      <c r="M273" s="200"/>
      <c r="N273" s="201"/>
      <c r="O273" s="201"/>
      <c r="P273" s="201"/>
      <c r="Q273" s="201"/>
      <c r="R273" s="201"/>
      <c r="S273" s="201"/>
      <c r="T273" s="202"/>
      <c r="AT273" s="196" t="s">
        <v>683</v>
      </c>
      <c r="AU273" s="196" t="s">
        <v>86</v>
      </c>
      <c r="AV273" s="14" t="s">
        <v>86</v>
      </c>
      <c r="AW273" s="14" t="s">
        <v>29</v>
      </c>
      <c r="AX273" s="14" t="s">
        <v>80</v>
      </c>
      <c r="AY273" s="196" t="s">
        <v>189</v>
      </c>
    </row>
    <row r="274" spans="1:65" s="2" customFormat="1" ht="24.2" customHeight="1">
      <c r="A274" s="32"/>
      <c r="B274" s="155"/>
      <c r="C274" s="156" t="s">
        <v>289</v>
      </c>
      <c r="D274" s="156" t="s">
        <v>191</v>
      </c>
      <c r="E274" s="157" t="s">
        <v>1322</v>
      </c>
      <c r="F274" s="158" t="s">
        <v>1323</v>
      </c>
      <c r="G274" s="159" t="s">
        <v>243</v>
      </c>
      <c r="H274" s="160">
        <v>18.66</v>
      </c>
      <c r="I274" s="161"/>
      <c r="J274" s="162">
        <f>ROUND(I274*H274,2)</f>
        <v>0</v>
      </c>
      <c r="K274" s="163"/>
      <c r="L274" s="33"/>
      <c r="M274" s="164" t="s">
        <v>1</v>
      </c>
      <c r="N274" s="165" t="s">
        <v>39</v>
      </c>
      <c r="O274" s="61"/>
      <c r="P274" s="166">
        <f>O274*H274</f>
        <v>0</v>
      </c>
      <c r="Q274" s="166">
        <v>2.5999999999999998E-4</v>
      </c>
      <c r="R274" s="166">
        <f>Q274*H274</f>
        <v>4.8515999999999993E-3</v>
      </c>
      <c r="S274" s="166">
        <v>0</v>
      </c>
      <c r="T274" s="167">
        <f>S274*H274</f>
        <v>0</v>
      </c>
      <c r="U274" s="32"/>
      <c r="V274" s="32"/>
      <c r="W274" s="32"/>
      <c r="X274" s="32"/>
      <c r="Y274" s="32"/>
      <c r="Z274" s="32"/>
      <c r="AA274" s="32"/>
      <c r="AB274" s="32"/>
      <c r="AC274" s="32"/>
      <c r="AD274" s="32"/>
      <c r="AE274" s="32"/>
      <c r="AR274" s="168" t="s">
        <v>214</v>
      </c>
      <c r="AT274" s="168" t="s">
        <v>191</v>
      </c>
      <c r="AU274" s="168" t="s">
        <v>86</v>
      </c>
      <c r="AY274" s="17" t="s">
        <v>189</v>
      </c>
      <c r="BE274" s="169">
        <f>IF(N274="základná",J274,0)</f>
        <v>0</v>
      </c>
      <c r="BF274" s="169">
        <f>IF(N274="znížená",J274,0)</f>
        <v>0</v>
      </c>
      <c r="BG274" s="169">
        <f>IF(N274="zákl. prenesená",J274,0)</f>
        <v>0</v>
      </c>
      <c r="BH274" s="169">
        <f>IF(N274="zníž. prenesená",J274,0)</f>
        <v>0</v>
      </c>
      <c r="BI274" s="169">
        <f>IF(N274="nulová",J274,0)</f>
        <v>0</v>
      </c>
      <c r="BJ274" s="17" t="s">
        <v>86</v>
      </c>
      <c r="BK274" s="169">
        <f>ROUND(I274*H274,2)</f>
        <v>0</v>
      </c>
      <c r="BL274" s="17" t="s">
        <v>214</v>
      </c>
      <c r="BM274" s="168" t="s">
        <v>3011</v>
      </c>
    </row>
    <row r="275" spans="1:65" s="13" customFormat="1" ht="11.25">
      <c r="B275" s="187"/>
      <c r="D275" s="188" t="s">
        <v>683</v>
      </c>
      <c r="E275" s="189" t="s">
        <v>1</v>
      </c>
      <c r="F275" s="190" t="s">
        <v>1171</v>
      </c>
      <c r="H275" s="189" t="s">
        <v>1</v>
      </c>
      <c r="I275" s="191"/>
      <c r="L275" s="187"/>
      <c r="M275" s="192"/>
      <c r="N275" s="193"/>
      <c r="O275" s="193"/>
      <c r="P275" s="193"/>
      <c r="Q275" s="193"/>
      <c r="R275" s="193"/>
      <c r="S275" s="193"/>
      <c r="T275" s="194"/>
      <c r="AT275" s="189" t="s">
        <v>683</v>
      </c>
      <c r="AU275" s="189" t="s">
        <v>86</v>
      </c>
      <c r="AV275" s="13" t="s">
        <v>80</v>
      </c>
      <c r="AW275" s="13" t="s">
        <v>29</v>
      </c>
      <c r="AX275" s="13" t="s">
        <v>73</v>
      </c>
      <c r="AY275" s="189" t="s">
        <v>189</v>
      </c>
    </row>
    <row r="276" spans="1:65" s="14" customFormat="1" ht="11.25">
      <c r="B276" s="195"/>
      <c r="D276" s="188" t="s">
        <v>683</v>
      </c>
      <c r="E276" s="196" t="s">
        <v>1</v>
      </c>
      <c r="F276" s="197" t="s">
        <v>1321</v>
      </c>
      <c r="H276" s="198">
        <v>18.66</v>
      </c>
      <c r="I276" s="199"/>
      <c r="L276" s="195"/>
      <c r="M276" s="200"/>
      <c r="N276" s="201"/>
      <c r="O276" s="201"/>
      <c r="P276" s="201"/>
      <c r="Q276" s="201"/>
      <c r="R276" s="201"/>
      <c r="S276" s="201"/>
      <c r="T276" s="202"/>
      <c r="AT276" s="196" t="s">
        <v>683</v>
      </c>
      <c r="AU276" s="196" t="s">
        <v>86</v>
      </c>
      <c r="AV276" s="14" t="s">
        <v>86</v>
      </c>
      <c r="AW276" s="14" t="s">
        <v>29</v>
      </c>
      <c r="AX276" s="14" t="s">
        <v>80</v>
      </c>
      <c r="AY276" s="196" t="s">
        <v>189</v>
      </c>
    </row>
    <row r="277" spans="1:65" s="2" customFormat="1" ht="21.75" customHeight="1">
      <c r="A277" s="32"/>
      <c r="B277" s="155"/>
      <c r="C277" s="170" t="s">
        <v>398</v>
      </c>
      <c r="D277" s="170" t="s">
        <v>226</v>
      </c>
      <c r="E277" s="171" t="s">
        <v>1325</v>
      </c>
      <c r="F277" s="172" t="s">
        <v>1326</v>
      </c>
      <c r="G277" s="173" t="s">
        <v>194</v>
      </c>
      <c r="H277" s="174">
        <v>1.929</v>
      </c>
      <c r="I277" s="175"/>
      <c r="J277" s="176">
        <f>ROUND(I277*H277,2)</f>
        <v>0</v>
      </c>
      <c r="K277" s="177"/>
      <c r="L277" s="178"/>
      <c r="M277" s="179" t="s">
        <v>1</v>
      </c>
      <c r="N277" s="180" t="s">
        <v>39</v>
      </c>
      <c r="O277" s="61"/>
      <c r="P277" s="166">
        <f>O277*H277</f>
        <v>0</v>
      </c>
      <c r="Q277" s="166">
        <v>0.55000000000000004</v>
      </c>
      <c r="R277" s="166">
        <f>Q277*H277</f>
        <v>1.0609500000000001</v>
      </c>
      <c r="S277" s="166">
        <v>0</v>
      </c>
      <c r="T277" s="167">
        <f>S277*H277</f>
        <v>0</v>
      </c>
      <c r="U277" s="32"/>
      <c r="V277" s="32"/>
      <c r="W277" s="32"/>
      <c r="X277" s="32"/>
      <c r="Y277" s="32"/>
      <c r="Z277" s="32"/>
      <c r="AA277" s="32"/>
      <c r="AB277" s="32"/>
      <c r="AC277" s="32"/>
      <c r="AD277" s="32"/>
      <c r="AE277" s="32"/>
      <c r="AR277" s="168" t="s">
        <v>247</v>
      </c>
      <c r="AT277" s="168" t="s">
        <v>226</v>
      </c>
      <c r="AU277" s="168" t="s">
        <v>86</v>
      </c>
      <c r="AY277" s="17" t="s">
        <v>189</v>
      </c>
      <c r="BE277" s="169">
        <f>IF(N277="základná",J277,0)</f>
        <v>0</v>
      </c>
      <c r="BF277" s="169">
        <f>IF(N277="znížená",J277,0)</f>
        <v>0</v>
      </c>
      <c r="BG277" s="169">
        <f>IF(N277="zákl. prenesená",J277,0)</f>
        <v>0</v>
      </c>
      <c r="BH277" s="169">
        <f>IF(N277="zníž. prenesená",J277,0)</f>
        <v>0</v>
      </c>
      <c r="BI277" s="169">
        <f>IF(N277="nulová",J277,0)</f>
        <v>0</v>
      </c>
      <c r="BJ277" s="17" t="s">
        <v>86</v>
      </c>
      <c r="BK277" s="169">
        <f>ROUND(I277*H277,2)</f>
        <v>0</v>
      </c>
      <c r="BL277" s="17" t="s">
        <v>214</v>
      </c>
      <c r="BM277" s="168" t="s">
        <v>3012</v>
      </c>
    </row>
    <row r="278" spans="1:65" s="13" customFormat="1" ht="11.25">
      <c r="B278" s="187"/>
      <c r="D278" s="188" t="s">
        <v>683</v>
      </c>
      <c r="E278" s="189" t="s">
        <v>1</v>
      </c>
      <c r="F278" s="190" t="s">
        <v>1171</v>
      </c>
      <c r="H278" s="189" t="s">
        <v>1</v>
      </c>
      <c r="I278" s="191"/>
      <c r="L278" s="187"/>
      <c r="M278" s="192"/>
      <c r="N278" s="193"/>
      <c r="O278" s="193"/>
      <c r="P278" s="193"/>
      <c r="Q278" s="193"/>
      <c r="R278" s="193"/>
      <c r="S278" s="193"/>
      <c r="T278" s="194"/>
      <c r="AT278" s="189" t="s">
        <v>683</v>
      </c>
      <c r="AU278" s="189" t="s">
        <v>86</v>
      </c>
      <c r="AV278" s="13" t="s">
        <v>80</v>
      </c>
      <c r="AW278" s="13" t="s">
        <v>29</v>
      </c>
      <c r="AX278" s="13" t="s">
        <v>73</v>
      </c>
      <c r="AY278" s="189" t="s">
        <v>189</v>
      </c>
    </row>
    <row r="279" spans="1:65" s="14" customFormat="1" ht="11.25">
      <c r="B279" s="195"/>
      <c r="D279" s="188" t="s">
        <v>683</v>
      </c>
      <c r="E279" s="196" t="s">
        <v>1</v>
      </c>
      <c r="F279" s="197" t="s">
        <v>1328</v>
      </c>
      <c r="H279" s="198">
        <v>1.754</v>
      </c>
      <c r="I279" s="199"/>
      <c r="L279" s="195"/>
      <c r="M279" s="200"/>
      <c r="N279" s="201"/>
      <c r="O279" s="201"/>
      <c r="P279" s="201"/>
      <c r="Q279" s="201"/>
      <c r="R279" s="201"/>
      <c r="S279" s="201"/>
      <c r="T279" s="202"/>
      <c r="AT279" s="196" t="s">
        <v>683</v>
      </c>
      <c r="AU279" s="196" t="s">
        <v>86</v>
      </c>
      <c r="AV279" s="14" t="s">
        <v>86</v>
      </c>
      <c r="AW279" s="14" t="s">
        <v>29</v>
      </c>
      <c r="AX279" s="14" t="s">
        <v>80</v>
      </c>
      <c r="AY279" s="196" t="s">
        <v>189</v>
      </c>
    </row>
    <row r="280" spans="1:65" s="14" customFormat="1" ht="11.25">
      <c r="B280" s="195"/>
      <c r="D280" s="188" t="s">
        <v>683</v>
      </c>
      <c r="F280" s="197" t="s">
        <v>1329</v>
      </c>
      <c r="H280" s="198">
        <v>1.929</v>
      </c>
      <c r="I280" s="199"/>
      <c r="L280" s="195"/>
      <c r="M280" s="200"/>
      <c r="N280" s="201"/>
      <c r="O280" s="201"/>
      <c r="P280" s="201"/>
      <c r="Q280" s="201"/>
      <c r="R280" s="201"/>
      <c r="S280" s="201"/>
      <c r="T280" s="202"/>
      <c r="AT280" s="196" t="s">
        <v>683</v>
      </c>
      <c r="AU280" s="196" t="s">
        <v>86</v>
      </c>
      <c r="AV280" s="14" t="s">
        <v>86</v>
      </c>
      <c r="AW280" s="14" t="s">
        <v>3</v>
      </c>
      <c r="AX280" s="14" t="s">
        <v>80</v>
      </c>
      <c r="AY280" s="196" t="s">
        <v>189</v>
      </c>
    </row>
    <row r="281" spans="1:65" s="2" customFormat="1" ht="24.2" customHeight="1">
      <c r="A281" s="32"/>
      <c r="B281" s="155"/>
      <c r="C281" s="156" t="s">
        <v>293</v>
      </c>
      <c r="D281" s="156" t="s">
        <v>191</v>
      </c>
      <c r="E281" s="157" t="s">
        <v>1330</v>
      </c>
      <c r="F281" s="158" t="s">
        <v>1331</v>
      </c>
      <c r="G281" s="159" t="s">
        <v>218</v>
      </c>
      <c r="H281" s="160">
        <v>1.085</v>
      </c>
      <c r="I281" s="161"/>
      <c r="J281" s="162">
        <f>ROUND(I281*H281,2)</f>
        <v>0</v>
      </c>
      <c r="K281" s="163"/>
      <c r="L281" s="33"/>
      <c r="M281" s="164" t="s">
        <v>1</v>
      </c>
      <c r="N281" s="165" t="s">
        <v>39</v>
      </c>
      <c r="O281" s="61"/>
      <c r="P281" s="166">
        <f>O281*H281</f>
        <v>0</v>
      </c>
      <c r="Q281" s="166">
        <v>0</v>
      </c>
      <c r="R281" s="166">
        <f>Q281*H281</f>
        <v>0</v>
      </c>
      <c r="S281" s="166">
        <v>0</v>
      </c>
      <c r="T281" s="167">
        <f>S281*H281</f>
        <v>0</v>
      </c>
      <c r="U281" s="32"/>
      <c r="V281" s="32"/>
      <c r="W281" s="32"/>
      <c r="X281" s="32"/>
      <c r="Y281" s="32"/>
      <c r="Z281" s="32"/>
      <c r="AA281" s="32"/>
      <c r="AB281" s="32"/>
      <c r="AC281" s="32"/>
      <c r="AD281" s="32"/>
      <c r="AE281" s="32"/>
      <c r="AR281" s="168" t="s">
        <v>214</v>
      </c>
      <c r="AT281" s="168" t="s">
        <v>191</v>
      </c>
      <c r="AU281" s="168" t="s">
        <v>86</v>
      </c>
      <c r="AY281" s="17" t="s">
        <v>189</v>
      </c>
      <c r="BE281" s="169">
        <f>IF(N281="základná",J281,0)</f>
        <v>0</v>
      </c>
      <c r="BF281" s="169">
        <f>IF(N281="znížená",J281,0)</f>
        <v>0</v>
      </c>
      <c r="BG281" s="169">
        <f>IF(N281="zákl. prenesená",J281,0)</f>
        <v>0</v>
      </c>
      <c r="BH281" s="169">
        <f>IF(N281="zníž. prenesená",J281,0)</f>
        <v>0</v>
      </c>
      <c r="BI281" s="169">
        <f>IF(N281="nulová",J281,0)</f>
        <v>0</v>
      </c>
      <c r="BJ281" s="17" t="s">
        <v>86</v>
      </c>
      <c r="BK281" s="169">
        <f>ROUND(I281*H281,2)</f>
        <v>0</v>
      </c>
      <c r="BL281" s="17" t="s">
        <v>214</v>
      </c>
      <c r="BM281" s="168" t="s">
        <v>3013</v>
      </c>
    </row>
    <row r="282" spans="1:65" s="12" customFormat="1" ht="22.9" customHeight="1">
      <c r="B282" s="142"/>
      <c r="D282" s="143" t="s">
        <v>72</v>
      </c>
      <c r="E282" s="153" t="s">
        <v>1333</v>
      </c>
      <c r="F282" s="153" t="s">
        <v>1334</v>
      </c>
      <c r="I282" s="145"/>
      <c r="J282" s="154">
        <f>BK282</f>
        <v>0</v>
      </c>
      <c r="L282" s="142"/>
      <c r="M282" s="147"/>
      <c r="N282" s="148"/>
      <c r="O282" s="148"/>
      <c r="P282" s="149">
        <f>SUM(P283:P319)</f>
        <v>0</v>
      </c>
      <c r="Q282" s="148"/>
      <c r="R282" s="149">
        <f>SUM(R283:R319)</f>
        <v>0.46740169999999992</v>
      </c>
      <c r="S282" s="148"/>
      <c r="T282" s="150">
        <f>SUM(T283:T319)</f>
        <v>0</v>
      </c>
      <c r="AR282" s="143" t="s">
        <v>86</v>
      </c>
      <c r="AT282" s="151" t="s">
        <v>72</v>
      </c>
      <c r="AU282" s="151" t="s">
        <v>80</v>
      </c>
      <c r="AY282" s="143" t="s">
        <v>189</v>
      </c>
      <c r="BK282" s="152">
        <f>SUM(BK283:BK319)</f>
        <v>0</v>
      </c>
    </row>
    <row r="283" spans="1:65" s="2" customFormat="1" ht="24.2" customHeight="1">
      <c r="A283" s="32"/>
      <c r="B283" s="155"/>
      <c r="C283" s="156" t="s">
        <v>405</v>
      </c>
      <c r="D283" s="156" t="s">
        <v>191</v>
      </c>
      <c r="E283" s="157" t="s">
        <v>1335</v>
      </c>
      <c r="F283" s="158" t="s">
        <v>1336</v>
      </c>
      <c r="G283" s="159" t="s">
        <v>373</v>
      </c>
      <c r="H283" s="160">
        <v>37.19</v>
      </c>
      <c r="I283" s="161"/>
      <c r="J283" s="162">
        <f>ROUND(I283*H283,2)</f>
        <v>0</v>
      </c>
      <c r="K283" s="163"/>
      <c r="L283" s="33"/>
      <c r="M283" s="164" t="s">
        <v>1</v>
      </c>
      <c r="N283" s="165" t="s">
        <v>39</v>
      </c>
      <c r="O283" s="61"/>
      <c r="P283" s="166">
        <f>O283*H283</f>
        <v>0</v>
      </c>
      <c r="Q283" s="166">
        <v>1.0460000000000001E-2</v>
      </c>
      <c r="R283" s="166">
        <f>Q283*H283</f>
        <v>0.3890074</v>
      </c>
      <c r="S283" s="166">
        <v>0</v>
      </c>
      <c r="T283" s="167">
        <f>S283*H283</f>
        <v>0</v>
      </c>
      <c r="U283" s="32"/>
      <c r="V283" s="32"/>
      <c r="W283" s="32"/>
      <c r="X283" s="32"/>
      <c r="Y283" s="32"/>
      <c r="Z283" s="32"/>
      <c r="AA283" s="32"/>
      <c r="AB283" s="32"/>
      <c r="AC283" s="32"/>
      <c r="AD283" s="32"/>
      <c r="AE283" s="32"/>
      <c r="AR283" s="168" t="s">
        <v>214</v>
      </c>
      <c r="AT283" s="168" t="s">
        <v>191</v>
      </c>
      <c r="AU283" s="168" t="s">
        <v>86</v>
      </c>
      <c r="AY283" s="17" t="s">
        <v>189</v>
      </c>
      <c r="BE283" s="169">
        <f>IF(N283="základná",J283,0)</f>
        <v>0</v>
      </c>
      <c r="BF283" s="169">
        <f>IF(N283="znížená",J283,0)</f>
        <v>0</v>
      </c>
      <c r="BG283" s="169">
        <f>IF(N283="zákl. prenesená",J283,0)</f>
        <v>0</v>
      </c>
      <c r="BH283" s="169">
        <f>IF(N283="zníž. prenesená",J283,0)</f>
        <v>0</v>
      </c>
      <c r="BI283" s="169">
        <f>IF(N283="nulová",J283,0)</f>
        <v>0</v>
      </c>
      <c r="BJ283" s="17" t="s">
        <v>86</v>
      </c>
      <c r="BK283" s="169">
        <f>ROUND(I283*H283,2)</f>
        <v>0</v>
      </c>
      <c r="BL283" s="17" t="s">
        <v>214</v>
      </c>
      <c r="BM283" s="168" t="s">
        <v>3014</v>
      </c>
    </row>
    <row r="284" spans="1:65" s="13" customFormat="1" ht="11.25">
      <c r="B284" s="187"/>
      <c r="D284" s="188" t="s">
        <v>683</v>
      </c>
      <c r="E284" s="189" t="s">
        <v>1</v>
      </c>
      <c r="F284" s="190" t="s">
        <v>1158</v>
      </c>
      <c r="H284" s="189" t="s">
        <v>1</v>
      </c>
      <c r="I284" s="191"/>
      <c r="L284" s="187"/>
      <c r="M284" s="192"/>
      <c r="N284" s="193"/>
      <c r="O284" s="193"/>
      <c r="P284" s="193"/>
      <c r="Q284" s="193"/>
      <c r="R284" s="193"/>
      <c r="S284" s="193"/>
      <c r="T284" s="194"/>
      <c r="AT284" s="189" t="s">
        <v>683</v>
      </c>
      <c r="AU284" s="189" t="s">
        <v>86</v>
      </c>
      <c r="AV284" s="13" t="s">
        <v>80</v>
      </c>
      <c r="AW284" s="13" t="s">
        <v>29</v>
      </c>
      <c r="AX284" s="13" t="s">
        <v>73</v>
      </c>
      <c r="AY284" s="189" t="s">
        <v>189</v>
      </c>
    </row>
    <row r="285" spans="1:65" s="14" customFormat="1" ht="11.25">
      <c r="B285" s="195"/>
      <c r="D285" s="188" t="s">
        <v>683</v>
      </c>
      <c r="E285" s="196" t="s">
        <v>1</v>
      </c>
      <c r="F285" s="197" t="s">
        <v>1159</v>
      </c>
      <c r="H285" s="198">
        <v>37.19</v>
      </c>
      <c r="I285" s="199"/>
      <c r="L285" s="195"/>
      <c r="M285" s="200"/>
      <c r="N285" s="201"/>
      <c r="O285" s="201"/>
      <c r="P285" s="201"/>
      <c r="Q285" s="201"/>
      <c r="R285" s="201"/>
      <c r="S285" s="201"/>
      <c r="T285" s="202"/>
      <c r="AT285" s="196" t="s">
        <v>683</v>
      </c>
      <c r="AU285" s="196" t="s">
        <v>86</v>
      </c>
      <c r="AV285" s="14" t="s">
        <v>86</v>
      </c>
      <c r="AW285" s="14" t="s">
        <v>29</v>
      </c>
      <c r="AX285" s="14" t="s">
        <v>80</v>
      </c>
      <c r="AY285" s="196" t="s">
        <v>189</v>
      </c>
    </row>
    <row r="286" spans="1:65" s="2" customFormat="1" ht="24.2" customHeight="1">
      <c r="A286" s="32"/>
      <c r="B286" s="155"/>
      <c r="C286" s="156" t="s">
        <v>296</v>
      </c>
      <c r="D286" s="156" t="s">
        <v>191</v>
      </c>
      <c r="E286" s="157" t="s">
        <v>2059</v>
      </c>
      <c r="F286" s="158" t="s">
        <v>2060</v>
      </c>
      <c r="G286" s="159" t="s">
        <v>238</v>
      </c>
      <c r="H286" s="160">
        <v>2</v>
      </c>
      <c r="I286" s="161"/>
      <c r="J286" s="162">
        <f>ROUND(I286*H286,2)</f>
        <v>0</v>
      </c>
      <c r="K286" s="163"/>
      <c r="L286" s="33"/>
      <c r="M286" s="164" t="s">
        <v>1</v>
      </c>
      <c r="N286" s="165" t="s">
        <v>39</v>
      </c>
      <c r="O286" s="61"/>
      <c r="P286" s="166">
        <f>O286*H286</f>
        <v>0</v>
      </c>
      <c r="Q286" s="166">
        <v>1.8799999999999999E-3</v>
      </c>
      <c r="R286" s="166">
        <f>Q286*H286</f>
        <v>3.7599999999999999E-3</v>
      </c>
      <c r="S286" s="166">
        <v>0</v>
      </c>
      <c r="T286" s="167">
        <f>S286*H286</f>
        <v>0</v>
      </c>
      <c r="U286" s="32"/>
      <c r="V286" s="32"/>
      <c r="W286" s="32"/>
      <c r="X286" s="32"/>
      <c r="Y286" s="32"/>
      <c r="Z286" s="32"/>
      <c r="AA286" s="32"/>
      <c r="AB286" s="32"/>
      <c r="AC286" s="32"/>
      <c r="AD286" s="32"/>
      <c r="AE286" s="32"/>
      <c r="AR286" s="168" t="s">
        <v>214</v>
      </c>
      <c r="AT286" s="168" t="s">
        <v>191</v>
      </c>
      <c r="AU286" s="168" t="s">
        <v>86</v>
      </c>
      <c r="AY286" s="17" t="s">
        <v>189</v>
      </c>
      <c r="BE286" s="169">
        <f>IF(N286="základná",J286,0)</f>
        <v>0</v>
      </c>
      <c r="BF286" s="169">
        <f>IF(N286="znížená",J286,0)</f>
        <v>0</v>
      </c>
      <c r="BG286" s="169">
        <f>IF(N286="zákl. prenesená",J286,0)</f>
        <v>0</v>
      </c>
      <c r="BH286" s="169">
        <f>IF(N286="zníž. prenesená",J286,0)</f>
        <v>0</v>
      </c>
      <c r="BI286" s="169">
        <f>IF(N286="nulová",J286,0)</f>
        <v>0</v>
      </c>
      <c r="BJ286" s="17" t="s">
        <v>86</v>
      </c>
      <c r="BK286" s="169">
        <f>ROUND(I286*H286,2)</f>
        <v>0</v>
      </c>
      <c r="BL286" s="17" t="s">
        <v>214</v>
      </c>
      <c r="BM286" s="168" t="s">
        <v>3015</v>
      </c>
    </row>
    <row r="287" spans="1:65" s="13" customFormat="1" ht="11.25">
      <c r="B287" s="187"/>
      <c r="D287" s="188" t="s">
        <v>683</v>
      </c>
      <c r="E287" s="189" t="s">
        <v>1</v>
      </c>
      <c r="F287" s="190" t="s">
        <v>2048</v>
      </c>
      <c r="H287" s="189" t="s">
        <v>1</v>
      </c>
      <c r="I287" s="191"/>
      <c r="L287" s="187"/>
      <c r="M287" s="192"/>
      <c r="N287" s="193"/>
      <c r="O287" s="193"/>
      <c r="P287" s="193"/>
      <c r="Q287" s="193"/>
      <c r="R287" s="193"/>
      <c r="S287" s="193"/>
      <c r="T287" s="194"/>
      <c r="AT287" s="189" t="s">
        <v>683</v>
      </c>
      <c r="AU287" s="189" t="s">
        <v>86</v>
      </c>
      <c r="AV287" s="13" t="s">
        <v>80</v>
      </c>
      <c r="AW287" s="13" t="s">
        <v>29</v>
      </c>
      <c r="AX287" s="13" t="s">
        <v>73</v>
      </c>
      <c r="AY287" s="189" t="s">
        <v>189</v>
      </c>
    </row>
    <row r="288" spans="1:65" s="14" customFormat="1" ht="11.25">
      <c r="B288" s="195"/>
      <c r="D288" s="188" t="s">
        <v>683</v>
      </c>
      <c r="E288" s="196" t="s">
        <v>1</v>
      </c>
      <c r="F288" s="197" t="s">
        <v>86</v>
      </c>
      <c r="H288" s="198">
        <v>2</v>
      </c>
      <c r="I288" s="199"/>
      <c r="L288" s="195"/>
      <c r="M288" s="200"/>
      <c r="N288" s="201"/>
      <c r="O288" s="201"/>
      <c r="P288" s="201"/>
      <c r="Q288" s="201"/>
      <c r="R288" s="201"/>
      <c r="S288" s="201"/>
      <c r="T288" s="202"/>
      <c r="AT288" s="196" t="s">
        <v>683</v>
      </c>
      <c r="AU288" s="196" t="s">
        <v>86</v>
      </c>
      <c r="AV288" s="14" t="s">
        <v>86</v>
      </c>
      <c r="AW288" s="14" t="s">
        <v>29</v>
      </c>
      <c r="AX288" s="14" t="s">
        <v>80</v>
      </c>
      <c r="AY288" s="196" t="s">
        <v>189</v>
      </c>
    </row>
    <row r="289" spans="1:65" s="2" customFormat="1" ht="24.2" customHeight="1">
      <c r="A289" s="32"/>
      <c r="B289" s="155"/>
      <c r="C289" s="156" t="s">
        <v>412</v>
      </c>
      <c r="D289" s="156" t="s">
        <v>191</v>
      </c>
      <c r="E289" s="157" t="s">
        <v>1338</v>
      </c>
      <c r="F289" s="158" t="s">
        <v>1339</v>
      </c>
      <c r="G289" s="159" t="s">
        <v>243</v>
      </c>
      <c r="H289" s="160">
        <v>1.64</v>
      </c>
      <c r="I289" s="161"/>
      <c r="J289" s="162">
        <f>ROUND(I289*H289,2)</f>
        <v>0</v>
      </c>
      <c r="K289" s="163"/>
      <c r="L289" s="33"/>
      <c r="M289" s="164" t="s">
        <v>1</v>
      </c>
      <c r="N289" s="165" t="s">
        <v>39</v>
      </c>
      <c r="O289" s="61"/>
      <c r="P289" s="166">
        <f>O289*H289</f>
        <v>0</v>
      </c>
      <c r="Q289" s="166">
        <v>5.1999999999999995E-4</v>
      </c>
      <c r="R289" s="166">
        <f>Q289*H289</f>
        <v>8.5279999999999991E-4</v>
      </c>
      <c r="S289" s="166">
        <v>0</v>
      </c>
      <c r="T289" s="167">
        <f>S289*H289</f>
        <v>0</v>
      </c>
      <c r="U289" s="32"/>
      <c r="V289" s="32"/>
      <c r="W289" s="32"/>
      <c r="X289" s="32"/>
      <c r="Y289" s="32"/>
      <c r="Z289" s="32"/>
      <c r="AA289" s="32"/>
      <c r="AB289" s="32"/>
      <c r="AC289" s="32"/>
      <c r="AD289" s="32"/>
      <c r="AE289" s="32"/>
      <c r="AR289" s="168" t="s">
        <v>214</v>
      </c>
      <c r="AT289" s="168" t="s">
        <v>191</v>
      </c>
      <c r="AU289" s="168" t="s">
        <v>86</v>
      </c>
      <c r="AY289" s="17" t="s">
        <v>189</v>
      </c>
      <c r="BE289" s="169">
        <f>IF(N289="základná",J289,0)</f>
        <v>0</v>
      </c>
      <c r="BF289" s="169">
        <f>IF(N289="znížená",J289,0)</f>
        <v>0</v>
      </c>
      <c r="BG289" s="169">
        <f>IF(N289="zákl. prenesená",J289,0)</f>
        <v>0</v>
      </c>
      <c r="BH289" s="169">
        <f>IF(N289="zníž. prenesená",J289,0)</f>
        <v>0</v>
      </c>
      <c r="BI289" s="169">
        <f>IF(N289="nulová",J289,0)</f>
        <v>0</v>
      </c>
      <c r="BJ289" s="17" t="s">
        <v>86</v>
      </c>
      <c r="BK289" s="169">
        <f>ROUND(I289*H289,2)</f>
        <v>0</v>
      </c>
      <c r="BL289" s="17" t="s">
        <v>214</v>
      </c>
      <c r="BM289" s="168" t="s">
        <v>3016</v>
      </c>
    </row>
    <row r="290" spans="1:65" s="13" customFormat="1" ht="11.25">
      <c r="B290" s="187"/>
      <c r="D290" s="188" t="s">
        <v>683</v>
      </c>
      <c r="E290" s="189" t="s">
        <v>1</v>
      </c>
      <c r="F290" s="190" t="s">
        <v>1341</v>
      </c>
      <c r="H290" s="189" t="s">
        <v>1</v>
      </c>
      <c r="I290" s="191"/>
      <c r="L290" s="187"/>
      <c r="M290" s="192"/>
      <c r="N290" s="193"/>
      <c r="O290" s="193"/>
      <c r="P290" s="193"/>
      <c r="Q290" s="193"/>
      <c r="R290" s="193"/>
      <c r="S290" s="193"/>
      <c r="T290" s="194"/>
      <c r="AT290" s="189" t="s">
        <v>683</v>
      </c>
      <c r="AU290" s="189" t="s">
        <v>86</v>
      </c>
      <c r="AV290" s="13" t="s">
        <v>80</v>
      </c>
      <c r="AW290" s="13" t="s">
        <v>29</v>
      </c>
      <c r="AX290" s="13" t="s">
        <v>73</v>
      </c>
      <c r="AY290" s="189" t="s">
        <v>189</v>
      </c>
    </row>
    <row r="291" spans="1:65" s="14" customFormat="1" ht="11.25">
      <c r="B291" s="195"/>
      <c r="D291" s="188" t="s">
        <v>683</v>
      </c>
      <c r="E291" s="196" t="s">
        <v>1</v>
      </c>
      <c r="F291" s="197" t="s">
        <v>1342</v>
      </c>
      <c r="H291" s="198">
        <v>1.64</v>
      </c>
      <c r="I291" s="199"/>
      <c r="L291" s="195"/>
      <c r="M291" s="200"/>
      <c r="N291" s="201"/>
      <c r="O291" s="201"/>
      <c r="P291" s="201"/>
      <c r="Q291" s="201"/>
      <c r="R291" s="201"/>
      <c r="S291" s="201"/>
      <c r="T291" s="202"/>
      <c r="AT291" s="196" t="s">
        <v>683</v>
      </c>
      <c r="AU291" s="196" t="s">
        <v>86</v>
      </c>
      <c r="AV291" s="14" t="s">
        <v>86</v>
      </c>
      <c r="AW291" s="14" t="s">
        <v>29</v>
      </c>
      <c r="AX291" s="14" t="s">
        <v>80</v>
      </c>
      <c r="AY291" s="196" t="s">
        <v>189</v>
      </c>
    </row>
    <row r="292" spans="1:65" s="2" customFormat="1" ht="24.2" customHeight="1">
      <c r="A292" s="32"/>
      <c r="B292" s="155"/>
      <c r="C292" s="156" t="s">
        <v>300</v>
      </c>
      <c r="D292" s="156" t="s">
        <v>191</v>
      </c>
      <c r="E292" s="157" t="s">
        <v>1343</v>
      </c>
      <c r="F292" s="158" t="s">
        <v>1344</v>
      </c>
      <c r="G292" s="159" t="s">
        <v>243</v>
      </c>
      <c r="H292" s="160">
        <v>7.49</v>
      </c>
      <c r="I292" s="161"/>
      <c r="J292" s="162">
        <f>ROUND(I292*H292,2)</f>
        <v>0</v>
      </c>
      <c r="K292" s="163"/>
      <c r="L292" s="33"/>
      <c r="M292" s="164" t="s">
        <v>1</v>
      </c>
      <c r="N292" s="165" t="s">
        <v>39</v>
      </c>
      <c r="O292" s="61"/>
      <c r="P292" s="166">
        <f>O292*H292</f>
        <v>0</v>
      </c>
      <c r="Q292" s="166">
        <v>5.1999999999999995E-4</v>
      </c>
      <c r="R292" s="166">
        <f>Q292*H292</f>
        <v>3.8947999999999999E-3</v>
      </c>
      <c r="S292" s="166">
        <v>0</v>
      </c>
      <c r="T292" s="167">
        <f>S292*H292</f>
        <v>0</v>
      </c>
      <c r="U292" s="32"/>
      <c r="V292" s="32"/>
      <c r="W292" s="32"/>
      <c r="X292" s="32"/>
      <c r="Y292" s="32"/>
      <c r="Z292" s="32"/>
      <c r="AA292" s="32"/>
      <c r="AB292" s="32"/>
      <c r="AC292" s="32"/>
      <c r="AD292" s="32"/>
      <c r="AE292" s="32"/>
      <c r="AR292" s="168" t="s">
        <v>214</v>
      </c>
      <c r="AT292" s="168" t="s">
        <v>191</v>
      </c>
      <c r="AU292" s="168" t="s">
        <v>86</v>
      </c>
      <c r="AY292" s="17" t="s">
        <v>189</v>
      </c>
      <c r="BE292" s="169">
        <f>IF(N292="základná",J292,0)</f>
        <v>0</v>
      </c>
      <c r="BF292" s="169">
        <f>IF(N292="znížená",J292,0)</f>
        <v>0</v>
      </c>
      <c r="BG292" s="169">
        <f>IF(N292="zákl. prenesená",J292,0)</f>
        <v>0</v>
      </c>
      <c r="BH292" s="169">
        <f>IF(N292="zníž. prenesená",J292,0)</f>
        <v>0</v>
      </c>
      <c r="BI292" s="169">
        <f>IF(N292="nulová",J292,0)</f>
        <v>0</v>
      </c>
      <c r="BJ292" s="17" t="s">
        <v>86</v>
      </c>
      <c r="BK292" s="169">
        <f>ROUND(I292*H292,2)</f>
        <v>0</v>
      </c>
      <c r="BL292" s="17" t="s">
        <v>214</v>
      </c>
      <c r="BM292" s="168" t="s">
        <v>3017</v>
      </c>
    </row>
    <row r="293" spans="1:65" s="13" customFormat="1" ht="11.25">
      <c r="B293" s="187"/>
      <c r="D293" s="188" t="s">
        <v>683</v>
      </c>
      <c r="E293" s="189" t="s">
        <v>1</v>
      </c>
      <c r="F293" s="190" t="s">
        <v>1346</v>
      </c>
      <c r="H293" s="189" t="s">
        <v>1</v>
      </c>
      <c r="I293" s="191"/>
      <c r="L293" s="187"/>
      <c r="M293" s="192"/>
      <c r="N293" s="193"/>
      <c r="O293" s="193"/>
      <c r="P293" s="193"/>
      <c r="Q293" s="193"/>
      <c r="R293" s="193"/>
      <c r="S293" s="193"/>
      <c r="T293" s="194"/>
      <c r="AT293" s="189" t="s">
        <v>683</v>
      </c>
      <c r="AU293" s="189" t="s">
        <v>86</v>
      </c>
      <c r="AV293" s="13" t="s">
        <v>80</v>
      </c>
      <c r="AW293" s="13" t="s">
        <v>29</v>
      </c>
      <c r="AX293" s="13" t="s">
        <v>73</v>
      </c>
      <c r="AY293" s="189" t="s">
        <v>189</v>
      </c>
    </row>
    <row r="294" spans="1:65" s="14" customFormat="1" ht="11.25">
      <c r="B294" s="195"/>
      <c r="D294" s="188" t="s">
        <v>683</v>
      </c>
      <c r="E294" s="196" t="s">
        <v>1</v>
      </c>
      <c r="F294" s="197" t="s">
        <v>1347</v>
      </c>
      <c r="H294" s="198">
        <v>7.49</v>
      </c>
      <c r="I294" s="199"/>
      <c r="L294" s="195"/>
      <c r="M294" s="200"/>
      <c r="N294" s="201"/>
      <c r="O294" s="201"/>
      <c r="P294" s="201"/>
      <c r="Q294" s="201"/>
      <c r="R294" s="201"/>
      <c r="S294" s="201"/>
      <c r="T294" s="202"/>
      <c r="AT294" s="196" t="s">
        <v>683</v>
      </c>
      <c r="AU294" s="196" t="s">
        <v>86</v>
      </c>
      <c r="AV294" s="14" t="s">
        <v>86</v>
      </c>
      <c r="AW294" s="14" t="s">
        <v>29</v>
      </c>
      <c r="AX294" s="14" t="s">
        <v>80</v>
      </c>
      <c r="AY294" s="196" t="s">
        <v>189</v>
      </c>
    </row>
    <row r="295" spans="1:65" s="2" customFormat="1" ht="24.2" customHeight="1">
      <c r="A295" s="32"/>
      <c r="B295" s="155"/>
      <c r="C295" s="156" t="s">
        <v>419</v>
      </c>
      <c r="D295" s="156" t="s">
        <v>191</v>
      </c>
      <c r="E295" s="157" t="s">
        <v>1353</v>
      </c>
      <c r="F295" s="158" t="s">
        <v>1354</v>
      </c>
      <c r="G295" s="159" t="s">
        <v>243</v>
      </c>
      <c r="H295" s="160">
        <v>4.09</v>
      </c>
      <c r="I295" s="161"/>
      <c r="J295" s="162">
        <f>ROUND(I295*H295,2)</f>
        <v>0</v>
      </c>
      <c r="K295" s="163"/>
      <c r="L295" s="33"/>
      <c r="M295" s="164" t="s">
        <v>1</v>
      </c>
      <c r="N295" s="165" t="s">
        <v>39</v>
      </c>
      <c r="O295" s="61"/>
      <c r="P295" s="166">
        <f>O295*H295</f>
        <v>0</v>
      </c>
      <c r="Q295" s="166">
        <v>2.4000000000000001E-4</v>
      </c>
      <c r="R295" s="166">
        <f>Q295*H295</f>
        <v>9.8160000000000001E-4</v>
      </c>
      <c r="S295" s="166">
        <v>0</v>
      </c>
      <c r="T295" s="167">
        <f>S295*H295</f>
        <v>0</v>
      </c>
      <c r="U295" s="32"/>
      <c r="V295" s="32"/>
      <c r="W295" s="32"/>
      <c r="X295" s="32"/>
      <c r="Y295" s="32"/>
      <c r="Z295" s="32"/>
      <c r="AA295" s="32"/>
      <c r="AB295" s="32"/>
      <c r="AC295" s="32"/>
      <c r="AD295" s="32"/>
      <c r="AE295" s="32"/>
      <c r="AR295" s="168" t="s">
        <v>214</v>
      </c>
      <c r="AT295" s="168" t="s">
        <v>191</v>
      </c>
      <c r="AU295" s="168" t="s">
        <v>86</v>
      </c>
      <c r="AY295" s="17" t="s">
        <v>189</v>
      </c>
      <c r="BE295" s="169">
        <f>IF(N295="základná",J295,0)</f>
        <v>0</v>
      </c>
      <c r="BF295" s="169">
        <f>IF(N295="znížená",J295,0)</f>
        <v>0</v>
      </c>
      <c r="BG295" s="169">
        <f>IF(N295="zákl. prenesená",J295,0)</f>
        <v>0</v>
      </c>
      <c r="BH295" s="169">
        <f>IF(N295="zníž. prenesená",J295,0)</f>
        <v>0</v>
      </c>
      <c r="BI295" s="169">
        <f>IF(N295="nulová",J295,0)</f>
        <v>0</v>
      </c>
      <c r="BJ295" s="17" t="s">
        <v>86</v>
      </c>
      <c r="BK295" s="169">
        <f>ROUND(I295*H295,2)</f>
        <v>0</v>
      </c>
      <c r="BL295" s="17" t="s">
        <v>214</v>
      </c>
      <c r="BM295" s="168" t="s">
        <v>3018</v>
      </c>
    </row>
    <row r="296" spans="1:65" s="13" customFormat="1" ht="11.25">
      <c r="B296" s="187"/>
      <c r="D296" s="188" t="s">
        <v>683</v>
      </c>
      <c r="E296" s="189" t="s">
        <v>1</v>
      </c>
      <c r="F296" s="190" t="s">
        <v>1341</v>
      </c>
      <c r="H296" s="189" t="s">
        <v>1</v>
      </c>
      <c r="I296" s="191"/>
      <c r="L296" s="187"/>
      <c r="M296" s="192"/>
      <c r="N296" s="193"/>
      <c r="O296" s="193"/>
      <c r="P296" s="193"/>
      <c r="Q296" s="193"/>
      <c r="R296" s="193"/>
      <c r="S296" s="193"/>
      <c r="T296" s="194"/>
      <c r="AT296" s="189" t="s">
        <v>683</v>
      </c>
      <c r="AU296" s="189" t="s">
        <v>86</v>
      </c>
      <c r="AV296" s="13" t="s">
        <v>80</v>
      </c>
      <c r="AW296" s="13" t="s">
        <v>29</v>
      </c>
      <c r="AX296" s="13" t="s">
        <v>73</v>
      </c>
      <c r="AY296" s="189" t="s">
        <v>189</v>
      </c>
    </row>
    <row r="297" spans="1:65" s="14" customFormat="1" ht="11.25">
      <c r="B297" s="195"/>
      <c r="D297" s="188" t="s">
        <v>683</v>
      </c>
      <c r="E297" s="196" t="s">
        <v>1</v>
      </c>
      <c r="F297" s="197" t="s">
        <v>1356</v>
      </c>
      <c r="H297" s="198">
        <v>4.09</v>
      </c>
      <c r="I297" s="199"/>
      <c r="L297" s="195"/>
      <c r="M297" s="200"/>
      <c r="N297" s="201"/>
      <c r="O297" s="201"/>
      <c r="P297" s="201"/>
      <c r="Q297" s="201"/>
      <c r="R297" s="201"/>
      <c r="S297" s="201"/>
      <c r="T297" s="202"/>
      <c r="AT297" s="196" t="s">
        <v>683</v>
      </c>
      <c r="AU297" s="196" t="s">
        <v>86</v>
      </c>
      <c r="AV297" s="14" t="s">
        <v>86</v>
      </c>
      <c r="AW297" s="14" t="s">
        <v>29</v>
      </c>
      <c r="AX297" s="14" t="s">
        <v>80</v>
      </c>
      <c r="AY297" s="196" t="s">
        <v>189</v>
      </c>
    </row>
    <row r="298" spans="1:65" s="2" customFormat="1" ht="24.2" customHeight="1">
      <c r="A298" s="32"/>
      <c r="B298" s="155"/>
      <c r="C298" s="156" t="s">
        <v>303</v>
      </c>
      <c r="D298" s="156" t="s">
        <v>191</v>
      </c>
      <c r="E298" s="157" t="s">
        <v>1357</v>
      </c>
      <c r="F298" s="158" t="s">
        <v>1358</v>
      </c>
      <c r="G298" s="159" t="s">
        <v>243</v>
      </c>
      <c r="H298" s="160">
        <v>18.73</v>
      </c>
      <c r="I298" s="161"/>
      <c r="J298" s="162">
        <f>ROUND(I298*H298,2)</f>
        <v>0</v>
      </c>
      <c r="K298" s="163"/>
      <c r="L298" s="33"/>
      <c r="M298" s="164" t="s">
        <v>1</v>
      </c>
      <c r="N298" s="165" t="s">
        <v>39</v>
      </c>
      <c r="O298" s="61"/>
      <c r="P298" s="166">
        <f>O298*H298</f>
        <v>0</v>
      </c>
      <c r="Q298" s="166">
        <v>2.7999999999999998E-4</v>
      </c>
      <c r="R298" s="166">
        <f>Q298*H298</f>
        <v>5.2443999999999998E-3</v>
      </c>
      <c r="S298" s="166">
        <v>0</v>
      </c>
      <c r="T298" s="167">
        <f>S298*H298</f>
        <v>0</v>
      </c>
      <c r="U298" s="32"/>
      <c r="V298" s="32"/>
      <c r="W298" s="32"/>
      <c r="X298" s="32"/>
      <c r="Y298" s="32"/>
      <c r="Z298" s="32"/>
      <c r="AA298" s="32"/>
      <c r="AB298" s="32"/>
      <c r="AC298" s="32"/>
      <c r="AD298" s="32"/>
      <c r="AE298" s="32"/>
      <c r="AR298" s="168" t="s">
        <v>214</v>
      </c>
      <c r="AT298" s="168" t="s">
        <v>191</v>
      </c>
      <c r="AU298" s="168" t="s">
        <v>86</v>
      </c>
      <c r="AY298" s="17" t="s">
        <v>189</v>
      </c>
      <c r="BE298" s="169">
        <f>IF(N298="základná",J298,0)</f>
        <v>0</v>
      </c>
      <c r="BF298" s="169">
        <f>IF(N298="znížená",J298,0)</f>
        <v>0</v>
      </c>
      <c r="BG298" s="169">
        <f>IF(N298="zákl. prenesená",J298,0)</f>
        <v>0</v>
      </c>
      <c r="BH298" s="169">
        <f>IF(N298="zníž. prenesená",J298,0)</f>
        <v>0</v>
      </c>
      <c r="BI298" s="169">
        <f>IF(N298="nulová",J298,0)</f>
        <v>0</v>
      </c>
      <c r="BJ298" s="17" t="s">
        <v>86</v>
      </c>
      <c r="BK298" s="169">
        <f>ROUND(I298*H298,2)</f>
        <v>0</v>
      </c>
      <c r="BL298" s="17" t="s">
        <v>214</v>
      </c>
      <c r="BM298" s="168" t="s">
        <v>3019</v>
      </c>
    </row>
    <row r="299" spans="1:65" s="13" customFormat="1" ht="11.25">
      <c r="B299" s="187"/>
      <c r="D299" s="188" t="s">
        <v>683</v>
      </c>
      <c r="E299" s="189" t="s">
        <v>1</v>
      </c>
      <c r="F299" s="190" t="s">
        <v>1346</v>
      </c>
      <c r="H299" s="189" t="s">
        <v>1</v>
      </c>
      <c r="I299" s="191"/>
      <c r="L299" s="187"/>
      <c r="M299" s="192"/>
      <c r="N299" s="193"/>
      <c r="O299" s="193"/>
      <c r="P299" s="193"/>
      <c r="Q299" s="193"/>
      <c r="R299" s="193"/>
      <c r="S299" s="193"/>
      <c r="T299" s="194"/>
      <c r="AT299" s="189" t="s">
        <v>683</v>
      </c>
      <c r="AU299" s="189" t="s">
        <v>86</v>
      </c>
      <c r="AV299" s="13" t="s">
        <v>80</v>
      </c>
      <c r="AW299" s="13" t="s">
        <v>29</v>
      </c>
      <c r="AX299" s="13" t="s">
        <v>73</v>
      </c>
      <c r="AY299" s="189" t="s">
        <v>189</v>
      </c>
    </row>
    <row r="300" spans="1:65" s="14" customFormat="1" ht="11.25">
      <c r="B300" s="195"/>
      <c r="D300" s="188" t="s">
        <v>683</v>
      </c>
      <c r="E300" s="196" t="s">
        <v>1</v>
      </c>
      <c r="F300" s="197" t="s">
        <v>1360</v>
      </c>
      <c r="H300" s="198">
        <v>18.73</v>
      </c>
      <c r="I300" s="199"/>
      <c r="L300" s="195"/>
      <c r="M300" s="200"/>
      <c r="N300" s="201"/>
      <c r="O300" s="201"/>
      <c r="P300" s="201"/>
      <c r="Q300" s="201"/>
      <c r="R300" s="201"/>
      <c r="S300" s="201"/>
      <c r="T300" s="202"/>
      <c r="AT300" s="196" t="s">
        <v>683</v>
      </c>
      <c r="AU300" s="196" t="s">
        <v>86</v>
      </c>
      <c r="AV300" s="14" t="s">
        <v>86</v>
      </c>
      <c r="AW300" s="14" t="s">
        <v>29</v>
      </c>
      <c r="AX300" s="14" t="s">
        <v>80</v>
      </c>
      <c r="AY300" s="196" t="s">
        <v>189</v>
      </c>
    </row>
    <row r="301" spans="1:65" s="2" customFormat="1" ht="24.2" customHeight="1">
      <c r="A301" s="32"/>
      <c r="B301" s="155"/>
      <c r="C301" s="156" t="s">
        <v>426</v>
      </c>
      <c r="D301" s="156" t="s">
        <v>191</v>
      </c>
      <c r="E301" s="157" t="s">
        <v>2062</v>
      </c>
      <c r="F301" s="158" t="s">
        <v>2063</v>
      </c>
      <c r="G301" s="159" t="s">
        <v>243</v>
      </c>
      <c r="H301" s="160">
        <v>22.28</v>
      </c>
      <c r="I301" s="161"/>
      <c r="J301" s="162">
        <f>ROUND(I301*H301,2)</f>
        <v>0</v>
      </c>
      <c r="K301" s="163"/>
      <c r="L301" s="33"/>
      <c r="M301" s="164" t="s">
        <v>1</v>
      </c>
      <c r="N301" s="165" t="s">
        <v>39</v>
      </c>
      <c r="O301" s="61"/>
      <c r="P301" s="166">
        <f>O301*H301</f>
        <v>0</v>
      </c>
      <c r="Q301" s="166">
        <v>2.5999999999999998E-4</v>
      </c>
      <c r="R301" s="166">
        <f>Q301*H301</f>
        <v>5.7927999999999999E-3</v>
      </c>
      <c r="S301" s="166">
        <v>0</v>
      </c>
      <c r="T301" s="167">
        <f>S301*H301</f>
        <v>0</v>
      </c>
      <c r="U301" s="32"/>
      <c r="V301" s="32"/>
      <c r="W301" s="32"/>
      <c r="X301" s="32"/>
      <c r="Y301" s="32"/>
      <c r="Z301" s="32"/>
      <c r="AA301" s="32"/>
      <c r="AB301" s="32"/>
      <c r="AC301" s="32"/>
      <c r="AD301" s="32"/>
      <c r="AE301" s="32"/>
      <c r="AR301" s="168" t="s">
        <v>214</v>
      </c>
      <c r="AT301" s="168" t="s">
        <v>191</v>
      </c>
      <c r="AU301" s="168" t="s">
        <v>86</v>
      </c>
      <c r="AY301" s="17" t="s">
        <v>189</v>
      </c>
      <c r="BE301" s="169">
        <f>IF(N301="základná",J301,0)</f>
        <v>0</v>
      </c>
      <c r="BF301" s="169">
        <f>IF(N301="znížená",J301,0)</f>
        <v>0</v>
      </c>
      <c r="BG301" s="169">
        <f>IF(N301="zákl. prenesená",J301,0)</f>
        <v>0</v>
      </c>
      <c r="BH301" s="169">
        <f>IF(N301="zníž. prenesená",J301,0)</f>
        <v>0</v>
      </c>
      <c r="BI301" s="169">
        <f>IF(N301="nulová",J301,0)</f>
        <v>0</v>
      </c>
      <c r="BJ301" s="17" t="s">
        <v>86</v>
      </c>
      <c r="BK301" s="169">
        <f>ROUND(I301*H301,2)</f>
        <v>0</v>
      </c>
      <c r="BL301" s="17" t="s">
        <v>214</v>
      </c>
      <c r="BM301" s="168" t="s">
        <v>3020</v>
      </c>
    </row>
    <row r="302" spans="1:65" s="13" customFormat="1" ht="11.25">
      <c r="B302" s="187"/>
      <c r="D302" s="188" t="s">
        <v>683</v>
      </c>
      <c r="E302" s="189" t="s">
        <v>1</v>
      </c>
      <c r="F302" s="190" t="s">
        <v>2065</v>
      </c>
      <c r="H302" s="189" t="s">
        <v>1</v>
      </c>
      <c r="I302" s="191"/>
      <c r="L302" s="187"/>
      <c r="M302" s="192"/>
      <c r="N302" s="193"/>
      <c r="O302" s="193"/>
      <c r="P302" s="193"/>
      <c r="Q302" s="193"/>
      <c r="R302" s="193"/>
      <c r="S302" s="193"/>
      <c r="T302" s="194"/>
      <c r="AT302" s="189" t="s">
        <v>683</v>
      </c>
      <c r="AU302" s="189" t="s">
        <v>86</v>
      </c>
      <c r="AV302" s="13" t="s">
        <v>80</v>
      </c>
      <c r="AW302" s="13" t="s">
        <v>29</v>
      </c>
      <c r="AX302" s="13" t="s">
        <v>73</v>
      </c>
      <c r="AY302" s="189" t="s">
        <v>189</v>
      </c>
    </row>
    <row r="303" spans="1:65" s="14" customFormat="1" ht="11.25">
      <c r="B303" s="195"/>
      <c r="D303" s="188" t="s">
        <v>683</v>
      </c>
      <c r="E303" s="196" t="s">
        <v>1</v>
      </c>
      <c r="F303" s="197" t="s">
        <v>2066</v>
      </c>
      <c r="H303" s="198">
        <v>22.28</v>
      </c>
      <c r="I303" s="199"/>
      <c r="L303" s="195"/>
      <c r="M303" s="200"/>
      <c r="N303" s="201"/>
      <c r="O303" s="201"/>
      <c r="P303" s="201"/>
      <c r="Q303" s="201"/>
      <c r="R303" s="201"/>
      <c r="S303" s="201"/>
      <c r="T303" s="202"/>
      <c r="AT303" s="196" t="s">
        <v>683</v>
      </c>
      <c r="AU303" s="196" t="s">
        <v>86</v>
      </c>
      <c r="AV303" s="14" t="s">
        <v>86</v>
      </c>
      <c r="AW303" s="14" t="s">
        <v>29</v>
      </c>
      <c r="AX303" s="14" t="s">
        <v>80</v>
      </c>
      <c r="AY303" s="196" t="s">
        <v>189</v>
      </c>
    </row>
    <row r="304" spans="1:65" s="2" customFormat="1" ht="24.2" customHeight="1">
      <c r="A304" s="32"/>
      <c r="B304" s="155"/>
      <c r="C304" s="156" t="s">
        <v>307</v>
      </c>
      <c r="D304" s="156" t="s">
        <v>191</v>
      </c>
      <c r="E304" s="157" t="s">
        <v>2067</v>
      </c>
      <c r="F304" s="158" t="s">
        <v>2068</v>
      </c>
      <c r="G304" s="159" t="s">
        <v>243</v>
      </c>
      <c r="H304" s="160">
        <v>16.8</v>
      </c>
      <c r="I304" s="161"/>
      <c r="J304" s="162">
        <f>ROUND(I304*H304,2)</f>
        <v>0</v>
      </c>
      <c r="K304" s="163"/>
      <c r="L304" s="33"/>
      <c r="M304" s="164" t="s">
        <v>1</v>
      </c>
      <c r="N304" s="165" t="s">
        <v>39</v>
      </c>
      <c r="O304" s="61"/>
      <c r="P304" s="166">
        <f>O304*H304</f>
        <v>0</v>
      </c>
      <c r="Q304" s="166">
        <v>3.2000000000000003E-4</v>
      </c>
      <c r="R304" s="166">
        <f>Q304*H304</f>
        <v>5.3760000000000006E-3</v>
      </c>
      <c r="S304" s="166">
        <v>0</v>
      </c>
      <c r="T304" s="167">
        <f>S304*H304</f>
        <v>0</v>
      </c>
      <c r="U304" s="32"/>
      <c r="V304" s="32"/>
      <c r="W304" s="32"/>
      <c r="X304" s="32"/>
      <c r="Y304" s="32"/>
      <c r="Z304" s="32"/>
      <c r="AA304" s="32"/>
      <c r="AB304" s="32"/>
      <c r="AC304" s="32"/>
      <c r="AD304" s="32"/>
      <c r="AE304" s="32"/>
      <c r="AR304" s="168" t="s">
        <v>214</v>
      </c>
      <c r="AT304" s="168" t="s">
        <v>191</v>
      </c>
      <c r="AU304" s="168" t="s">
        <v>86</v>
      </c>
      <c r="AY304" s="17" t="s">
        <v>189</v>
      </c>
      <c r="BE304" s="169">
        <f>IF(N304="základná",J304,0)</f>
        <v>0</v>
      </c>
      <c r="BF304" s="169">
        <f>IF(N304="znížená",J304,0)</f>
        <v>0</v>
      </c>
      <c r="BG304" s="169">
        <f>IF(N304="zákl. prenesená",J304,0)</f>
        <v>0</v>
      </c>
      <c r="BH304" s="169">
        <f>IF(N304="zníž. prenesená",J304,0)</f>
        <v>0</v>
      </c>
      <c r="BI304" s="169">
        <f>IF(N304="nulová",J304,0)</f>
        <v>0</v>
      </c>
      <c r="BJ304" s="17" t="s">
        <v>86</v>
      </c>
      <c r="BK304" s="169">
        <f>ROUND(I304*H304,2)</f>
        <v>0</v>
      </c>
      <c r="BL304" s="17" t="s">
        <v>214</v>
      </c>
      <c r="BM304" s="168" t="s">
        <v>3021</v>
      </c>
    </row>
    <row r="305" spans="1:65" s="13" customFormat="1" ht="11.25">
      <c r="B305" s="187"/>
      <c r="D305" s="188" t="s">
        <v>683</v>
      </c>
      <c r="E305" s="189" t="s">
        <v>1</v>
      </c>
      <c r="F305" s="190" t="s">
        <v>2070</v>
      </c>
      <c r="H305" s="189" t="s">
        <v>1</v>
      </c>
      <c r="I305" s="191"/>
      <c r="L305" s="187"/>
      <c r="M305" s="192"/>
      <c r="N305" s="193"/>
      <c r="O305" s="193"/>
      <c r="P305" s="193"/>
      <c r="Q305" s="193"/>
      <c r="R305" s="193"/>
      <c r="S305" s="193"/>
      <c r="T305" s="194"/>
      <c r="AT305" s="189" t="s">
        <v>683</v>
      </c>
      <c r="AU305" s="189" t="s">
        <v>86</v>
      </c>
      <c r="AV305" s="13" t="s">
        <v>80</v>
      </c>
      <c r="AW305" s="13" t="s">
        <v>29</v>
      </c>
      <c r="AX305" s="13" t="s">
        <v>73</v>
      </c>
      <c r="AY305" s="189" t="s">
        <v>189</v>
      </c>
    </row>
    <row r="306" spans="1:65" s="14" customFormat="1" ht="11.25">
      <c r="B306" s="195"/>
      <c r="D306" s="188" t="s">
        <v>683</v>
      </c>
      <c r="E306" s="196" t="s">
        <v>1</v>
      </c>
      <c r="F306" s="197" t="s">
        <v>1564</v>
      </c>
      <c r="H306" s="198">
        <v>16.8</v>
      </c>
      <c r="I306" s="199"/>
      <c r="L306" s="195"/>
      <c r="M306" s="200"/>
      <c r="N306" s="201"/>
      <c r="O306" s="201"/>
      <c r="P306" s="201"/>
      <c r="Q306" s="201"/>
      <c r="R306" s="201"/>
      <c r="S306" s="201"/>
      <c r="T306" s="202"/>
      <c r="AT306" s="196" t="s">
        <v>683</v>
      </c>
      <c r="AU306" s="196" t="s">
        <v>86</v>
      </c>
      <c r="AV306" s="14" t="s">
        <v>86</v>
      </c>
      <c r="AW306" s="14" t="s">
        <v>29</v>
      </c>
      <c r="AX306" s="14" t="s">
        <v>80</v>
      </c>
      <c r="AY306" s="196" t="s">
        <v>189</v>
      </c>
    </row>
    <row r="307" spans="1:65" s="2" customFormat="1" ht="24.2" customHeight="1">
      <c r="A307" s="32"/>
      <c r="B307" s="155"/>
      <c r="C307" s="156" t="s">
        <v>436</v>
      </c>
      <c r="D307" s="156" t="s">
        <v>191</v>
      </c>
      <c r="E307" s="157" t="s">
        <v>2071</v>
      </c>
      <c r="F307" s="158" t="s">
        <v>2072</v>
      </c>
      <c r="G307" s="159" t="s">
        <v>243</v>
      </c>
      <c r="H307" s="160">
        <v>5.93</v>
      </c>
      <c r="I307" s="161"/>
      <c r="J307" s="162">
        <f>ROUND(I307*H307,2)</f>
        <v>0</v>
      </c>
      <c r="K307" s="163"/>
      <c r="L307" s="33"/>
      <c r="M307" s="164" t="s">
        <v>1</v>
      </c>
      <c r="N307" s="165" t="s">
        <v>39</v>
      </c>
      <c r="O307" s="61"/>
      <c r="P307" s="166">
        <f>O307*H307</f>
        <v>0</v>
      </c>
      <c r="Q307" s="166">
        <v>4.2999999999999999E-4</v>
      </c>
      <c r="R307" s="166">
        <f>Q307*H307</f>
        <v>2.5498999999999999E-3</v>
      </c>
      <c r="S307" s="166">
        <v>0</v>
      </c>
      <c r="T307" s="167">
        <f>S307*H307</f>
        <v>0</v>
      </c>
      <c r="U307" s="32"/>
      <c r="V307" s="32"/>
      <c r="W307" s="32"/>
      <c r="X307" s="32"/>
      <c r="Y307" s="32"/>
      <c r="Z307" s="32"/>
      <c r="AA307" s="32"/>
      <c r="AB307" s="32"/>
      <c r="AC307" s="32"/>
      <c r="AD307" s="32"/>
      <c r="AE307" s="32"/>
      <c r="AR307" s="168" t="s">
        <v>214</v>
      </c>
      <c r="AT307" s="168" t="s">
        <v>191</v>
      </c>
      <c r="AU307" s="168" t="s">
        <v>86</v>
      </c>
      <c r="AY307" s="17" t="s">
        <v>189</v>
      </c>
      <c r="BE307" s="169">
        <f>IF(N307="základná",J307,0)</f>
        <v>0</v>
      </c>
      <c r="BF307" s="169">
        <f>IF(N307="znížená",J307,0)</f>
        <v>0</v>
      </c>
      <c r="BG307" s="169">
        <f>IF(N307="zákl. prenesená",J307,0)</f>
        <v>0</v>
      </c>
      <c r="BH307" s="169">
        <f>IF(N307="zníž. prenesená",J307,0)</f>
        <v>0</v>
      </c>
      <c r="BI307" s="169">
        <f>IF(N307="nulová",J307,0)</f>
        <v>0</v>
      </c>
      <c r="BJ307" s="17" t="s">
        <v>86</v>
      </c>
      <c r="BK307" s="169">
        <f>ROUND(I307*H307,2)</f>
        <v>0</v>
      </c>
      <c r="BL307" s="17" t="s">
        <v>214</v>
      </c>
      <c r="BM307" s="168" t="s">
        <v>3022</v>
      </c>
    </row>
    <row r="308" spans="1:65" s="13" customFormat="1" ht="11.25">
      <c r="B308" s="187"/>
      <c r="D308" s="188" t="s">
        <v>683</v>
      </c>
      <c r="E308" s="189" t="s">
        <v>1</v>
      </c>
      <c r="F308" s="190" t="s">
        <v>2074</v>
      </c>
      <c r="H308" s="189" t="s">
        <v>1</v>
      </c>
      <c r="I308" s="191"/>
      <c r="L308" s="187"/>
      <c r="M308" s="192"/>
      <c r="N308" s="193"/>
      <c r="O308" s="193"/>
      <c r="P308" s="193"/>
      <c r="Q308" s="193"/>
      <c r="R308" s="193"/>
      <c r="S308" s="193"/>
      <c r="T308" s="194"/>
      <c r="AT308" s="189" t="s">
        <v>683</v>
      </c>
      <c r="AU308" s="189" t="s">
        <v>86</v>
      </c>
      <c r="AV308" s="13" t="s">
        <v>80</v>
      </c>
      <c r="AW308" s="13" t="s">
        <v>29</v>
      </c>
      <c r="AX308" s="13" t="s">
        <v>73</v>
      </c>
      <c r="AY308" s="189" t="s">
        <v>189</v>
      </c>
    </row>
    <row r="309" spans="1:65" s="14" customFormat="1" ht="11.25">
      <c r="B309" s="195"/>
      <c r="D309" s="188" t="s">
        <v>683</v>
      </c>
      <c r="E309" s="196" t="s">
        <v>1</v>
      </c>
      <c r="F309" s="197" t="s">
        <v>2037</v>
      </c>
      <c r="H309" s="198">
        <v>1.9</v>
      </c>
      <c r="I309" s="199"/>
      <c r="L309" s="195"/>
      <c r="M309" s="200"/>
      <c r="N309" s="201"/>
      <c r="O309" s="201"/>
      <c r="P309" s="201"/>
      <c r="Q309" s="201"/>
      <c r="R309" s="201"/>
      <c r="S309" s="201"/>
      <c r="T309" s="202"/>
      <c r="AT309" s="196" t="s">
        <v>683</v>
      </c>
      <c r="AU309" s="196" t="s">
        <v>86</v>
      </c>
      <c r="AV309" s="14" t="s">
        <v>86</v>
      </c>
      <c r="AW309" s="14" t="s">
        <v>29</v>
      </c>
      <c r="AX309" s="14" t="s">
        <v>73</v>
      </c>
      <c r="AY309" s="196" t="s">
        <v>189</v>
      </c>
    </row>
    <row r="310" spans="1:65" s="13" customFormat="1" ht="11.25">
      <c r="B310" s="187"/>
      <c r="D310" s="188" t="s">
        <v>683</v>
      </c>
      <c r="E310" s="189" t="s">
        <v>1</v>
      </c>
      <c r="F310" s="190" t="s">
        <v>2075</v>
      </c>
      <c r="H310" s="189" t="s">
        <v>1</v>
      </c>
      <c r="I310" s="191"/>
      <c r="L310" s="187"/>
      <c r="M310" s="192"/>
      <c r="N310" s="193"/>
      <c r="O310" s="193"/>
      <c r="P310" s="193"/>
      <c r="Q310" s="193"/>
      <c r="R310" s="193"/>
      <c r="S310" s="193"/>
      <c r="T310" s="194"/>
      <c r="AT310" s="189" t="s">
        <v>683</v>
      </c>
      <c r="AU310" s="189" t="s">
        <v>86</v>
      </c>
      <c r="AV310" s="13" t="s">
        <v>80</v>
      </c>
      <c r="AW310" s="13" t="s">
        <v>29</v>
      </c>
      <c r="AX310" s="13" t="s">
        <v>73</v>
      </c>
      <c r="AY310" s="189" t="s">
        <v>189</v>
      </c>
    </row>
    <row r="311" spans="1:65" s="14" customFormat="1" ht="11.25">
      <c r="B311" s="195"/>
      <c r="D311" s="188" t="s">
        <v>683</v>
      </c>
      <c r="E311" s="196" t="s">
        <v>1</v>
      </c>
      <c r="F311" s="197" t="s">
        <v>2076</v>
      </c>
      <c r="H311" s="198">
        <v>4.03</v>
      </c>
      <c r="I311" s="199"/>
      <c r="L311" s="195"/>
      <c r="M311" s="200"/>
      <c r="N311" s="201"/>
      <c r="O311" s="201"/>
      <c r="P311" s="201"/>
      <c r="Q311" s="201"/>
      <c r="R311" s="201"/>
      <c r="S311" s="201"/>
      <c r="T311" s="202"/>
      <c r="AT311" s="196" t="s">
        <v>683</v>
      </c>
      <c r="AU311" s="196" t="s">
        <v>86</v>
      </c>
      <c r="AV311" s="14" t="s">
        <v>86</v>
      </c>
      <c r="AW311" s="14" t="s">
        <v>29</v>
      </c>
      <c r="AX311" s="14" t="s">
        <v>73</v>
      </c>
      <c r="AY311" s="196" t="s">
        <v>189</v>
      </c>
    </row>
    <row r="312" spans="1:65" s="15" customFormat="1" ht="11.25">
      <c r="B312" s="206"/>
      <c r="D312" s="188" t="s">
        <v>683</v>
      </c>
      <c r="E312" s="207" t="s">
        <v>1</v>
      </c>
      <c r="F312" s="208" t="s">
        <v>824</v>
      </c>
      <c r="H312" s="209">
        <v>5.93</v>
      </c>
      <c r="I312" s="210"/>
      <c r="L312" s="206"/>
      <c r="M312" s="211"/>
      <c r="N312" s="212"/>
      <c r="O312" s="212"/>
      <c r="P312" s="212"/>
      <c r="Q312" s="212"/>
      <c r="R312" s="212"/>
      <c r="S312" s="212"/>
      <c r="T312" s="213"/>
      <c r="AT312" s="207" t="s">
        <v>683</v>
      </c>
      <c r="AU312" s="207" t="s">
        <v>86</v>
      </c>
      <c r="AV312" s="15" t="s">
        <v>130</v>
      </c>
      <c r="AW312" s="15" t="s">
        <v>29</v>
      </c>
      <c r="AX312" s="15" t="s">
        <v>80</v>
      </c>
      <c r="AY312" s="207" t="s">
        <v>189</v>
      </c>
    </row>
    <row r="313" spans="1:65" s="2" customFormat="1" ht="24.2" customHeight="1">
      <c r="A313" s="32"/>
      <c r="B313" s="155"/>
      <c r="C313" s="156" t="s">
        <v>310</v>
      </c>
      <c r="D313" s="156" t="s">
        <v>191</v>
      </c>
      <c r="E313" s="157" t="s">
        <v>2077</v>
      </c>
      <c r="F313" s="158" t="s">
        <v>2078</v>
      </c>
      <c r="G313" s="159" t="s">
        <v>243</v>
      </c>
      <c r="H313" s="160">
        <v>18.7</v>
      </c>
      <c r="I313" s="161"/>
      <c r="J313" s="162">
        <f>ROUND(I313*H313,2)</f>
        <v>0</v>
      </c>
      <c r="K313" s="163"/>
      <c r="L313" s="33"/>
      <c r="M313" s="164" t="s">
        <v>1</v>
      </c>
      <c r="N313" s="165" t="s">
        <v>39</v>
      </c>
      <c r="O313" s="61"/>
      <c r="P313" s="166">
        <f>O313*H313</f>
        <v>0</v>
      </c>
      <c r="Q313" s="166">
        <v>4.8999999999999998E-4</v>
      </c>
      <c r="R313" s="166">
        <f>Q313*H313</f>
        <v>9.1629999999999993E-3</v>
      </c>
      <c r="S313" s="166">
        <v>0</v>
      </c>
      <c r="T313" s="167">
        <f>S313*H313</f>
        <v>0</v>
      </c>
      <c r="U313" s="32"/>
      <c r="V313" s="32"/>
      <c r="W313" s="32"/>
      <c r="X313" s="32"/>
      <c r="Y313" s="32"/>
      <c r="Z313" s="32"/>
      <c r="AA313" s="32"/>
      <c r="AB313" s="32"/>
      <c r="AC313" s="32"/>
      <c r="AD313" s="32"/>
      <c r="AE313" s="32"/>
      <c r="AR313" s="168" t="s">
        <v>214</v>
      </c>
      <c r="AT313" s="168" t="s">
        <v>191</v>
      </c>
      <c r="AU313" s="168" t="s">
        <v>86</v>
      </c>
      <c r="AY313" s="17" t="s">
        <v>189</v>
      </c>
      <c r="BE313" s="169">
        <f>IF(N313="základná",J313,0)</f>
        <v>0</v>
      </c>
      <c r="BF313" s="169">
        <f>IF(N313="znížená",J313,0)</f>
        <v>0</v>
      </c>
      <c r="BG313" s="169">
        <f>IF(N313="zákl. prenesená",J313,0)</f>
        <v>0</v>
      </c>
      <c r="BH313" s="169">
        <f>IF(N313="zníž. prenesená",J313,0)</f>
        <v>0</v>
      </c>
      <c r="BI313" s="169">
        <f>IF(N313="nulová",J313,0)</f>
        <v>0</v>
      </c>
      <c r="BJ313" s="17" t="s">
        <v>86</v>
      </c>
      <c r="BK313" s="169">
        <f>ROUND(I313*H313,2)</f>
        <v>0</v>
      </c>
      <c r="BL313" s="17" t="s">
        <v>214</v>
      </c>
      <c r="BM313" s="168" t="s">
        <v>3023</v>
      </c>
    </row>
    <row r="314" spans="1:65" s="13" customFormat="1" ht="11.25">
      <c r="B314" s="187"/>
      <c r="D314" s="188" t="s">
        <v>683</v>
      </c>
      <c r="E314" s="189" t="s">
        <v>1</v>
      </c>
      <c r="F314" s="190" t="s">
        <v>2080</v>
      </c>
      <c r="H314" s="189" t="s">
        <v>1</v>
      </c>
      <c r="I314" s="191"/>
      <c r="L314" s="187"/>
      <c r="M314" s="192"/>
      <c r="N314" s="193"/>
      <c r="O314" s="193"/>
      <c r="P314" s="193"/>
      <c r="Q314" s="193"/>
      <c r="R314" s="193"/>
      <c r="S314" s="193"/>
      <c r="T314" s="194"/>
      <c r="AT314" s="189" t="s">
        <v>683</v>
      </c>
      <c r="AU314" s="189" t="s">
        <v>86</v>
      </c>
      <c r="AV314" s="13" t="s">
        <v>80</v>
      </c>
      <c r="AW314" s="13" t="s">
        <v>29</v>
      </c>
      <c r="AX314" s="13" t="s">
        <v>73</v>
      </c>
      <c r="AY314" s="189" t="s">
        <v>189</v>
      </c>
    </row>
    <row r="315" spans="1:65" s="14" customFormat="1" ht="11.25">
      <c r="B315" s="195"/>
      <c r="D315" s="188" t="s">
        <v>683</v>
      </c>
      <c r="E315" s="196" t="s">
        <v>1</v>
      </c>
      <c r="F315" s="197" t="s">
        <v>2081</v>
      </c>
      <c r="H315" s="198">
        <v>18.7</v>
      </c>
      <c r="I315" s="199"/>
      <c r="L315" s="195"/>
      <c r="M315" s="200"/>
      <c r="N315" s="201"/>
      <c r="O315" s="201"/>
      <c r="P315" s="201"/>
      <c r="Q315" s="201"/>
      <c r="R315" s="201"/>
      <c r="S315" s="201"/>
      <c r="T315" s="202"/>
      <c r="AT315" s="196" t="s">
        <v>683</v>
      </c>
      <c r="AU315" s="196" t="s">
        <v>86</v>
      </c>
      <c r="AV315" s="14" t="s">
        <v>86</v>
      </c>
      <c r="AW315" s="14" t="s">
        <v>29</v>
      </c>
      <c r="AX315" s="14" t="s">
        <v>80</v>
      </c>
      <c r="AY315" s="196" t="s">
        <v>189</v>
      </c>
    </row>
    <row r="316" spans="1:65" s="2" customFormat="1" ht="24.2" customHeight="1">
      <c r="A316" s="32"/>
      <c r="B316" s="155"/>
      <c r="C316" s="156" t="s">
        <v>444</v>
      </c>
      <c r="D316" s="156" t="s">
        <v>191</v>
      </c>
      <c r="E316" s="157" t="s">
        <v>2082</v>
      </c>
      <c r="F316" s="158" t="s">
        <v>2083</v>
      </c>
      <c r="G316" s="159" t="s">
        <v>243</v>
      </c>
      <c r="H316" s="160">
        <v>19.7</v>
      </c>
      <c r="I316" s="161"/>
      <c r="J316" s="162">
        <f>ROUND(I316*H316,2)</f>
        <v>0</v>
      </c>
      <c r="K316" s="163"/>
      <c r="L316" s="33"/>
      <c r="M316" s="164" t="s">
        <v>1</v>
      </c>
      <c r="N316" s="165" t="s">
        <v>39</v>
      </c>
      <c r="O316" s="61"/>
      <c r="P316" s="166">
        <f>O316*H316</f>
        <v>0</v>
      </c>
      <c r="Q316" s="166">
        <v>2.0699999999999998E-3</v>
      </c>
      <c r="R316" s="166">
        <f>Q316*H316</f>
        <v>4.0778999999999996E-2</v>
      </c>
      <c r="S316" s="166">
        <v>0</v>
      </c>
      <c r="T316" s="167">
        <f>S316*H316</f>
        <v>0</v>
      </c>
      <c r="U316" s="32"/>
      <c r="V316" s="32"/>
      <c r="W316" s="32"/>
      <c r="X316" s="32"/>
      <c r="Y316" s="32"/>
      <c r="Z316" s="32"/>
      <c r="AA316" s="32"/>
      <c r="AB316" s="32"/>
      <c r="AC316" s="32"/>
      <c r="AD316" s="32"/>
      <c r="AE316" s="32"/>
      <c r="AR316" s="168" t="s">
        <v>214</v>
      </c>
      <c r="AT316" s="168" t="s">
        <v>191</v>
      </c>
      <c r="AU316" s="168" t="s">
        <v>86</v>
      </c>
      <c r="AY316" s="17" t="s">
        <v>189</v>
      </c>
      <c r="BE316" s="169">
        <f>IF(N316="základná",J316,0)</f>
        <v>0</v>
      </c>
      <c r="BF316" s="169">
        <f>IF(N316="znížená",J316,0)</f>
        <v>0</v>
      </c>
      <c r="BG316" s="169">
        <f>IF(N316="zákl. prenesená",J316,0)</f>
        <v>0</v>
      </c>
      <c r="BH316" s="169">
        <f>IF(N316="zníž. prenesená",J316,0)</f>
        <v>0</v>
      </c>
      <c r="BI316" s="169">
        <f>IF(N316="nulová",J316,0)</f>
        <v>0</v>
      </c>
      <c r="BJ316" s="17" t="s">
        <v>86</v>
      </c>
      <c r="BK316" s="169">
        <f>ROUND(I316*H316,2)</f>
        <v>0</v>
      </c>
      <c r="BL316" s="17" t="s">
        <v>214</v>
      </c>
      <c r="BM316" s="168" t="s">
        <v>3024</v>
      </c>
    </row>
    <row r="317" spans="1:65" s="13" customFormat="1" ht="11.25">
      <c r="B317" s="187"/>
      <c r="D317" s="188" t="s">
        <v>683</v>
      </c>
      <c r="E317" s="189" t="s">
        <v>1</v>
      </c>
      <c r="F317" s="190" t="s">
        <v>2048</v>
      </c>
      <c r="H317" s="189" t="s">
        <v>1</v>
      </c>
      <c r="I317" s="191"/>
      <c r="L317" s="187"/>
      <c r="M317" s="192"/>
      <c r="N317" s="193"/>
      <c r="O317" s="193"/>
      <c r="P317" s="193"/>
      <c r="Q317" s="193"/>
      <c r="R317" s="193"/>
      <c r="S317" s="193"/>
      <c r="T317" s="194"/>
      <c r="AT317" s="189" t="s">
        <v>683</v>
      </c>
      <c r="AU317" s="189" t="s">
        <v>86</v>
      </c>
      <c r="AV317" s="13" t="s">
        <v>80</v>
      </c>
      <c r="AW317" s="13" t="s">
        <v>29</v>
      </c>
      <c r="AX317" s="13" t="s">
        <v>73</v>
      </c>
      <c r="AY317" s="189" t="s">
        <v>189</v>
      </c>
    </row>
    <row r="318" spans="1:65" s="14" customFormat="1" ht="11.25">
      <c r="B318" s="195"/>
      <c r="D318" s="188" t="s">
        <v>683</v>
      </c>
      <c r="E318" s="196" t="s">
        <v>1</v>
      </c>
      <c r="F318" s="197" t="s">
        <v>3025</v>
      </c>
      <c r="H318" s="198">
        <v>19.7</v>
      </c>
      <c r="I318" s="199"/>
      <c r="L318" s="195"/>
      <c r="M318" s="200"/>
      <c r="N318" s="201"/>
      <c r="O318" s="201"/>
      <c r="P318" s="201"/>
      <c r="Q318" s="201"/>
      <c r="R318" s="201"/>
      <c r="S318" s="201"/>
      <c r="T318" s="202"/>
      <c r="AT318" s="196" t="s">
        <v>683</v>
      </c>
      <c r="AU318" s="196" t="s">
        <v>86</v>
      </c>
      <c r="AV318" s="14" t="s">
        <v>86</v>
      </c>
      <c r="AW318" s="14" t="s">
        <v>29</v>
      </c>
      <c r="AX318" s="14" t="s">
        <v>80</v>
      </c>
      <c r="AY318" s="196" t="s">
        <v>189</v>
      </c>
    </row>
    <row r="319" spans="1:65" s="2" customFormat="1" ht="24.2" customHeight="1">
      <c r="A319" s="32"/>
      <c r="B319" s="155"/>
      <c r="C319" s="156" t="s">
        <v>314</v>
      </c>
      <c r="D319" s="156" t="s">
        <v>191</v>
      </c>
      <c r="E319" s="157" t="s">
        <v>1365</v>
      </c>
      <c r="F319" s="158" t="s">
        <v>1366</v>
      </c>
      <c r="G319" s="159" t="s">
        <v>218</v>
      </c>
      <c r="H319" s="160">
        <v>0.46700000000000003</v>
      </c>
      <c r="I319" s="161"/>
      <c r="J319" s="162">
        <f>ROUND(I319*H319,2)</f>
        <v>0</v>
      </c>
      <c r="K319" s="163"/>
      <c r="L319" s="33"/>
      <c r="M319" s="164" t="s">
        <v>1</v>
      </c>
      <c r="N319" s="165" t="s">
        <v>39</v>
      </c>
      <c r="O319" s="61"/>
      <c r="P319" s="166">
        <f>O319*H319</f>
        <v>0</v>
      </c>
      <c r="Q319" s="166">
        <v>0</v>
      </c>
      <c r="R319" s="166">
        <f>Q319*H319</f>
        <v>0</v>
      </c>
      <c r="S319" s="166">
        <v>0</v>
      </c>
      <c r="T319" s="167">
        <f>S319*H319</f>
        <v>0</v>
      </c>
      <c r="U319" s="32"/>
      <c r="V319" s="32"/>
      <c r="W319" s="32"/>
      <c r="X319" s="32"/>
      <c r="Y319" s="32"/>
      <c r="Z319" s="32"/>
      <c r="AA319" s="32"/>
      <c r="AB319" s="32"/>
      <c r="AC319" s="32"/>
      <c r="AD319" s="32"/>
      <c r="AE319" s="32"/>
      <c r="AR319" s="168" t="s">
        <v>214</v>
      </c>
      <c r="AT319" s="168" t="s">
        <v>191</v>
      </c>
      <c r="AU319" s="168" t="s">
        <v>86</v>
      </c>
      <c r="AY319" s="17" t="s">
        <v>189</v>
      </c>
      <c r="BE319" s="169">
        <f>IF(N319="základná",J319,0)</f>
        <v>0</v>
      </c>
      <c r="BF319" s="169">
        <f>IF(N319="znížená",J319,0)</f>
        <v>0</v>
      </c>
      <c r="BG319" s="169">
        <f>IF(N319="zákl. prenesená",J319,0)</f>
        <v>0</v>
      </c>
      <c r="BH319" s="169">
        <f>IF(N319="zníž. prenesená",J319,0)</f>
        <v>0</v>
      </c>
      <c r="BI319" s="169">
        <f>IF(N319="nulová",J319,0)</f>
        <v>0</v>
      </c>
      <c r="BJ319" s="17" t="s">
        <v>86</v>
      </c>
      <c r="BK319" s="169">
        <f>ROUND(I319*H319,2)</f>
        <v>0</v>
      </c>
      <c r="BL319" s="17" t="s">
        <v>214</v>
      </c>
      <c r="BM319" s="168" t="s">
        <v>3026</v>
      </c>
    </row>
    <row r="320" spans="1:65" s="12" customFormat="1" ht="22.9" customHeight="1">
      <c r="B320" s="142"/>
      <c r="D320" s="143" t="s">
        <v>72</v>
      </c>
      <c r="E320" s="153" t="s">
        <v>1368</v>
      </c>
      <c r="F320" s="153" t="s">
        <v>1369</v>
      </c>
      <c r="I320" s="145"/>
      <c r="J320" s="154">
        <f>BK320</f>
        <v>0</v>
      </c>
      <c r="L320" s="142"/>
      <c r="M320" s="147"/>
      <c r="N320" s="148"/>
      <c r="O320" s="148"/>
      <c r="P320" s="149">
        <f>SUM(P321:P335)</f>
        <v>0</v>
      </c>
      <c r="Q320" s="148"/>
      <c r="R320" s="149">
        <f>SUM(R321:R335)</f>
        <v>0.27847463080000001</v>
      </c>
      <c r="S320" s="148"/>
      <c r="T320" s="150">
        <f>SUM(T321:T335)</f>
        <v>0</v>
      </c>
      <c r="AR320" s="143" t="s">
        <v>86</v>
      </c>
      <c r="AT320" s="151" t="s">
        <v>72</v>
      </c>
      <c r="AU320" s="151" t="s">
        <v>80</v>
      </c>
      <c r="AY320" s="143" t="s">
        <v>189</v>
      </c>
      <c r="BK320" s="152">
        <f>SUM(BK321:BK335)</f>
        <v>0</v>
      </c>
    </row>
    <row r="321" spans="1:65" s="2" customFormat="1" ht="24.2" customHeight="1">
      <c r="A321" s="32"/>
      <c r="B321" s="155"/>
      <c r="C321" s="156" t="s">
        <v>451</v>
      </c>
      <c r="D321" s="156" t="s">
        <v>191</v>
      </c>
      <c r="E321" s="157" t="s">
        <v>1370</v>
      </c>
      <c r="F321" s="158" t="s">
        <v>1371</v>
      </c>
      <c r="G321" s="159" t="s">
        <v>373</v>
      </c>
      <c r="H321" s="160">
        <v>34.6</v>
      </c>
      <c r="I321" s="161"/>
      <c r="J321" s="162">
        <f>ROUND(I321*H321,2)</f>
        <v>0</v>
      </c>
      <c r="K321" s="163"/>
      <c r="L321" s="33"/>
      <c r="M321" s="164" t="s">
        <v>1</v>
      </c>
      <c r="N321" s="165" t="s">
        <v>39</v>
      </c>
      <c r="O321" s="61"/>
      <c r="P321" s="166">
        <f>O321*H321</f>
        <v>0</v>
      </c>
      <c r="Q321" s="166">
        <v>4.0000000000000003E-5</v>
      </c>
      <c r="R321" s="166">
        <f>Q321*H321</f>
        <v>1.3840000000000002E-3</v>
      </c>
      <c r="S321" s="166">
        <v>0</v>
      </c>
      <c r="T321" s="167">
        <f>S321*H321</f>
        <v>0</v>
      </c>
      <c r="U321" s="32"/>
      <c r="V321" s="32"/>
      <c r="W321" s="32"/>
      <c r="X321" s="32"/>
      <c r="Y321" s="32"/>
      <c r="Z321" s="32"/>
      <c r="AA321" s="32"/>
      <c r="AB321" s="32"/>
      <c r="AC321" s="32"/>
      <c r="AD321" s="32"/>
      <c r="AE321" s="32"/>
      <c r="AR321" s="168" t="s">
        <v>214</v>
      </c>
      <c r="AT321" s="168" t="s">
        <v>191</v>
      </c>
      <c r="AU321" s="168" t="s">
        <v>86</v>
      </c>
      <c r="AY321" s="17" t="s">
        <v>189</v>
      </c>
      <c r="BE321" s="169">
        <f>IF(N321="základná",J321,0)</f>
        <v>0</v>
      </c>
      <c r="BF321" s="169">
        <f>IF(N321="znížená",J321,0)</f>
        <v>0</v>
      </c>
      <c r="BG321" s="169">
        <f>IF(N321="zákl. prenesená",J321,0)</f>
        <v>0</v>
      </c>
      <c r="BH321" s="169">
        <f>IF(N321="zníž. prenesená",J321,0)</f>
        <v>0</v>
      </c>
      <c r="BI321" s="169">
        <f>IF(N321="nulová",J321,0)</f>
        <v>0</v>
      </c>
      <c r="BJ321" s="17" t="s">
        <v>86</v>
      </c>
      <c r="BK321" s="169">
        <f>ROUND(I321*H321,2)</f>
        <v>0</v>
      </c>
      <c r="BL321" s="17" t="s">
        <v>214</v>
      </c>
      <c r="BM321" s="168" t="s">
        <v>3027</v>
      </c>
    </row>
    <row r="322" spans="1:65" s="13" customFormat="1" ht="11.25">
      <c r="B322" s="187"/>
      <c r="D322" s="188" t="s">
        <v>683</v>
      </c>
      <c r="E322" s="189" t="s">
        <v>1</v>
      </c>
      <c r="F322" s="190" t="s">
        <v>1171</v>
      </c>
      <c r="H322" s="189" t="s">
        <v>1</v>
      </c>
      <c r="I322" s="191"/>
      <c r="L322" s="187"/>
      <c r="M322" s="192"/>
      <c r="N322" s="193"/>
      <c r="O322" s="193"/>
      <c r="P322" s="193"/>
      <c r="Q322" s="193"/>
      <c r="R322" s="193"/>
      <c r="S322" s="193"/>
      <c r="T322" s="194"/>
      <c r="AT322" s="189" t="s">
        <v>683</v>
      </c>
      <c r="AU322" s="189" t="s">
        <v>86</v>
      </c>
      <c r="AV322" s="13" t="s">
        <v>80</v>
      </c>
      <c r="AW322" s="13" t="s">
        <v>29</v>
      </c>
      <c r="AX322" s="13" t="s">
        <v>73</v>
      </c>
      <c r="AY322" s="189" t="s">
        <v>189</v>
      </c>
    </row>
    <row r="323" spans="1:65" s="14" customFormat="1" ht="11.25">
      <c r="B323" s="195"/>
      <c r="D323" s="188" t="s">
        <v>683</v>
      </c>
      <c r="E323" s="196" t="s">
        <v>1</v>
      </c>
      <c r="F323" s="197" t="s">
        <v>1373</v>
      </c>
      <c r="H323" s="198">
        <v>34.6</v>
      </c>
      <c r="I323" s="199"/>
      <c r="L323" s="195"/>
      <c r="M323" s="200"/>
      <c r="N323" s="201"/>
      <c r="O323" s="201"/>
      <c r="P323" s="201"/>
      <c r="Q323" s="201"/>
      <c r="R323" s="201"/>
      <c r="S323" s="201"/>
      <c r="T323" s="202"/>
      <c r="AT323" s="196" t="s">
        <v>683</v>
      </c>
      <c r="AU323" s="196" t="s">
        <v>86</v>
      </c>
      <c r="AV323" s="14" t="s">
        <v>86</v>
      </c>
      <c r="AW323" s="14" t="s">
        <v>29</v>
      </c>
      <c r="AX323" s="14" t="s">
        <v>80</v>
      </c>
      <c r="AY323" s="196" t="s">
        <v>189</v>
      </c>
    </row>
    <row r="324" spans="1:65" s="2" customFormat="1" ht="24.2" customHeight="1">
      <c r="A324" s="32"/>
      <c r="B324" s="155"/>
      <c r="C324" s="170" t="s">
        <v>317</v>
      </c>
      <c r="D324" s="170" t="s">
        <v>226</v>
      </c>
      <c r="E324" s="171" t="s">
        <v>1374</v>
      </c>
      <c r="F324" s="172" t="s">
        <v>1375</v>
      </c>
      <c r="G324" s="173" t="s">
        <v>194</v>
      </c>
      <c r="H324" s="174">
        <v>0.38200000000000001</v>
      </c>
      <c r="I324" s="175"/>
      <c r="J324" s="176">
        <f>ROUND(I324*H324,2)</f>
        <v>0</v>
      </c>
      <c r="K324" s="177"/>
      <c r="L324" s="178"/>
      <c r="M324" s="179" t="s">
        <v>1</v>
      </c>
      <c r="N324" s="180" t="s">
        <v>39</v>
      </c>
      <c r="O324" s="61"/>
      <c r="P324" s="166">
        <f>O324*H324</f>
        <v>0</v>
      </c>
      <c r="Q324" s="166">
        <v>0.54</v>
      </c>
      <c r="R324" s="166">
        <f>Q324*H324</f>
        <v>0.20628000000000002</v>
      </c>
      <c r="S324" s="166">
        <v>0</v>
      </c>
      <c r="T324" s="167">
        <f>S324*H324</f>
        <v>0</v>
      </c>
      <c r="U324" s="32"/>
      <c r="V324" s="32"/>
      <c r="W324" s="32"/>
      <c r="X324" s="32"/>
      <c r="Y324" s="32"/>
      <c r="Z324" s="32"/>
      <c r="AA324" s="32"/>
      <c r="AB324" s="32"/>
      <c r="AC324" s="32"/>
      <c r="AD324" s="32"/>
      <c r="AE324" s="32"/>
      <c r="AR324" s="168" t="s">
        <v>247</v>
      </c>
      <c r="AT324" s="168" t="s">
        <v>226</v>
      </c>
      <c r="AU324" s="168" t="s">
        <v>86</v>
      </c>
      <c r="AY324" s="17" t="s">
        <v>189</v>
      </c>
      <c r="BE324" s="169">
        <f>IF(N324="základná",J324,0)</f>
        <v>0</v>
      </c>
      <c r="BF324" s="169">
        <f>IF(N324="znížená",J324,0)</f>
        <v>0</v>
      </c>
      <c r="BG324" s="169">
        <f>IF(N324="zákl. prenesená",J324,0)</f>
        <v>0</v>
      </c>
      <c r="BH324" s="169">
        <f>IF(N324="zníž. prenesená",J324,0)</f>
        <v>0</v>
      </c>
      <c r="BI324" s="169">
        <f>IF(N324="nulová",J324,0)</f>
        <v>0</v>
      </c>
      <c r="BJ324" s="17" t="s">
        <v>86</v>
      </c>
      <c r="BK324" s="169">
        <f>ROUND(I324*H324,2)</f>
        <v>0</v>
      </c>
      <c r="BL324" s="17" t="s">
        <v>214</v>
      </c>
      <c r="BM324" s="168" t="s">
        <v>3028</v>
      </c>
    </row>
    <row r="325" spans="1:65" s="13" customFormat="1" ht="11.25">
      <c r="B325" s="187"/>
      <c r="D325" s="188" t="s">
        <v>683</v>
      </c>
      <c r="E325" s="189" t="s">
        <v>1</v>
      </c>
      <c r="F325" s="190" t="s">
        <v>1171</v>
      </c>
      <c r="H325" s="189" t="s">
        <v>1</v>
      </c>
      <c r="I325" s="191"/>
      <c r="L325" s="187"/>
      <c r="M325" s="192"/>
      <c r="N325" s="193"/>
      <c r="O325" s="193"/>
      <c r="P325" s="193"/>
      <c r="Q325" s="193"/>
      <c r="R325" s="193"/>
      <c r="S325" s="193"/>
      <c r="T325" s="194"/>
      <c r="AT325" s="189" t="s">
        <v>683</v>
      </c>
      <c r="AU325" s="189" t="s">
        <v>86</v>
      </c>
      <c r="AV325" s="13" t="s">
        <v>80</v>
      </c>
      <c r="AW325" s="13" t="s">
        <v>29</v>
      </c>
      <c r="AX325" s="13" t="s">
        <v>73</v>
      </c>
      <c r="AY325" s="189" t="s">
        <v>189</v>
      </c>
    </row>
    <row r="326" spans="1:65" s="14" customFormat="1" ht="11.25">
      <c r="B326" s="195"/>
      <c r="D326" s="188" t="s">
        <v>683</v>
      </c>
      <c r="E326" s="196" t="s">
        <v>1</v>
      </c>
      <c r="F326" s="197" t="s">
        <v>1377</v>
      </c>
      <c r="H326" s="198">
        <v>0.34699999999999998</v>
      </c>
      <c r="I326" s="199"/>
      <c r="L326" s="195"/>
      <c r="M326" s="200"/>
      <c r="N326" s="201"/>
      <c r="O326" s="201"/>
      <c r="P326" s="201"/>
      <c r="Q326" s="201"/>
      <c r="R326" s="201"/>
      <c r="S326" s="201"/>
      <c r="T326" s="202"/>
      <c r="AT326" s="196" t="s">
        <v>683</v>
      </c>
      <c r="AU326" s="196" t="s">
        <v>86</v>
      </c>
      <c r="AV326" s="14" t="s">
        <v>86</v>
      </c>
      <c r="AW326" s="14" t="s">
        <v>29</v>
      </c>
      <c r="AX326" s="14" t="s">
        <v>80</v>
      </c>
      <c r="AY326" s="196" t="s">
        <v>189</v>
      </c>
    </row>
    <row r="327" spans="1:65" s="14" customFormat="1" ht="11.25">
      <c r="B327" s="195"/>
      <c r="D327" s="188" t="s">
        <v>683</v>
      </c>
      <c r="F327" s="197" t="s">
        <v>1378</v>
      </c>
      <c r="H327" s="198">
        <v>0.38200000000000001</v>
      </c>
      <c r="I327" s="199"/>
      <c r="L327" s="195"/>
      <c r="M327" s="200"/>
      <c r="N327" s="201"/>
      <c r="O327" s="201"/>
      <c r="P327" s="201"/>
      <c r="Q327" s="201"/>
      <c r="R327" s="201"/>
      <c r="S327" s="201"/>
      <c r="T327" s="202"/>
      <c r="AT327" s="196" t="s">
        <v>683</v>
      </c>
      <c r="AU327" s="196" t="s">
        <v>86</v>
      </c>
      <c r="AV327" s="14" t="s">
        <v>86</v>
      </c>
      <c r="AW327" s="14" t="s">
        <v>3</v>
      </c>
      <c r="AX327" s="14" t="s">
        <v>80</v>
      </c>
      <c r="AY327" s="196" t="s">
        <v>189</v>
      </c>
    </row>
    <row r="328" spans="1:65" s="2" customFormat="1" ht="16.5" customHeight="1">
      <c r="A328" s="32"/>
      <c r="B328" s="155"/>
      <c r="C328" s="156" t="s">
        <v>460</v>
      </c>
      <c r="D328" s="156" t="s">
        <v>191</v>
      </c>
      <c r="E328" s="157" t="s">
        <v>1379</v>
      </c>
      <c r="F328" s="158" t="s">
        <v>1380</v>
      </c>
      <c r="G328" s="159" t="s">
        <v>243</v>
      </c>
      <c r="H328" s="160">
        <v>55.98</v>
      </c>
      <c r="I328" s="161"/>
      <c r="J328" s="162">
        <f>ROUND(I328*H328,2)</f>
        <v>0</v>
      </c>
      <c r="K328" s="163"/>
      <c r="L328" s="33"/>
      <c r="M328" s="164" t="s">
        <v>1</v>
      </c>
      <c r="N328" s="165" t="s">
        <v>39</v>
      </c>
      <c r="O328" s="61"/>
      <c r="P328" s="166">
        <f>O328*H328</f>
        <v>0</v>
      </c>
      <c r="Q328" s="166">
        <v>5.6459999999999998E-5</v>
      </c>
      <c r="R328" s="166">
        <f>Q328*H328</f>
        <v>3.1606307999999996E-3</v>
      </c>
      <c r="S328" s="166">
        <v>0</v>
      </c>
      <c r="T328" s="167">
        <f>S328*H328</f>
        <v>0</v>
      </c>
      <c r="U328" s="32"/>
      <c r="V328" s="32"/>
      <c r="W328" s="32"/>
      <c r="X328" s="32"/>
      <c r="Y328" s="32"/>
      <c r="Z328" s="32"/>
      <c r="AA328" s="32"/>
      <c r="AB328" s="32"/>
      <c r="AC328" s="32"/>
      <c r="AD328" s="32"/>
      <c r="AE328" s="32"/>
      <c r="AR328" s="168" t="s">
        <v>214</v>
      </c>
      <c r="AT328" s="168" t="s">
        <v>191</v>
      </c>
      <c r="AU328" s="168" t="s">
        <v>86</v>
      </c>
      <c r="AY328" s="17" t="s">
        <v>189</v>
      </c>
      <c r="BE328" s="169">
        <f>IF(N328="základná",J328,0)</f>
        <v>0</v>
      </c>
      <c r="BF328" s="169">
        <f>IF(N328="znížená",J328,0)</f>
        <v>0</v>
      </c>
      <c r="BG328" s="169">
        <f>IF(N328="zákl. prenesená",J328,0)</f>
        <v>0</v>
      </c>
      <c r="BH328" s="169">
        <f>IF(N328="zníž. prenesená",J328,0)</f>
        <v>0</v>
      </c>
      <c r="BI328" s="169">
        <f>IF(N328="nulová",J328,0)</f>
        <v>0</v>
      </c>
      <c r="BJ328" s="17" t="s">
        <v>86</v>
      </c>
      <c r="BK328" s="169">
        <f>ROUND(I328*H328,2)</f>
        <v>0</v>
      </c>
      <c r="BL328" s="17" t="s">
        <v>214</v>
      </c>
      <c r="BM328" s="168" t="s">
        <v>3029</v>
      </c>
    </row>
    <row r="329" spans="1:65" s="13" customFormat="1" ht="11.25">
      <c r="B329" s="187"/>
      <c r="D329" s="188" t="s">
        <v>683</v>
      </c>
      <c r="E329" s="189" t="s">
        <v>1</v>
      </c>
      <c r="F329" s="190" t="s">
        <v>1171</v>
      </c>
      <c r="H329" s="189" t="s">
        <v>1</v>
      </c>
      <c r="I329" s="191"/>
      <c r="L329" s="187"/>
      <c r="M329" s="192"/>
      <c r="N329" s="193"/>
      <c r="O329" s="193"/>
      <c r="P329" s="193"/>
      <c r="Q329" s="193"/>
      <c r="R329" s="193"/>
      <c r="S329" s="193"/>
      <c r="T329" s="194"/>
      <c r="AT329" s="189" t="s">
        <v>683</v>
      </c>
      <c r="AU329" s="189" t="s">
        <v>86</v>
      </c>
      <c r="AV329" s="13" t="s">
        <v>80</v>
      </c>
      <c r="AW329" s="13" t="s">
        <v>29</v>
      </c>
      <c r="AX329" s="13" t="s">
        <v>73</v>
      </c>
      <c r="AY329" s="189" t="s">
        <v>189</v>
      </c>
    </row>
    <row r="330" spans="1:65" s="14" customFormat="1" ht="11.25">
      <c r="B330" s="195"/>
      <c r="D330" s="188" t="s">
        <v>683</v>
      </c>
      <c r="E330" s="196" t="s">
        <v>1</v>
      </c>
      <c r="F330" s="197" t="s">
        <v>1382</v>
      </c>
      <c r="H330" s="198">
        <v>55.98</v>
      </c>
      <c r="I330" s="199"/>
      <c r="L330" s="195"/>
      <c r="M330" s="200"/>
      <c r="N330" s="201"/>
      <c r="O330" s="201"/>
      <c r="P330" s="201"/>
      <c r="Q330" s="201"/>
      <c r="R330" s="201"/>
      <c r="S330" s="201"/>
      <c r="T330" s="202"/>
      <c r="AT330" s="196" t="s">
        <v>683</v>
      </c>
      <c r="AU330" s="196" t="s">
        <v>86</v>
      </c>
      <c r="AV330" s="14" t="s">
        <v>86</v>
      </c>
      <c r="AW330" s="14" t="s">
        <v>29</v>
      </c>
      <c r="AX330" s="14" t="s">
        <v>80</v>
      </c>
      <c r="AY330" s="196" t="s">
        <v>189</v>
      </c>
    </row>
    <row r="331" spans="1:65" s="2" customFormat="1" ht="24.2" customHeight="1">
      <c r="A331" s="32"/>
      <c r="B331" s="155"/>
      <c r="C331" s="170" t="s">
        <v>321</v>
      </c>
      <c r="D331" s="170" t="s">
        <v>226</v>
      </c>
      <c r="E331" s="171" t="s">
        <v>1383</v>
      </c>
      <c r="F331" s="172" t="s">
        <v>1384</v>
      </c>
      <c r="G331" s="173" t="s">
        <v>194</v>
      </c>
      <c r="H331" s="174">
        <v>0.123</v>
      </c>
      <c r="I331" s="175"/>
      <c r="J331" s="176">
        <f>ROUND(I331*H331,2)</f>
        <v>0</v>
      </c>
      <c r="K331" s="177"/>
      <c r="L331" s="178"/>
      <c r="M331" s="179" t="s">
        <v>1</v>
      </c>
      <c r="N331" s="180" t="s">
        <v>39</v>
      </c>
      <c r="O331" s="61"/>
      <c r="P331" s="166">
        <f>O331*H331</f>
        <v>0</v>
      </c>
      <c r="Q331" s="166">
        <v>0.55000000000000004</v>
      </c>
      <c r="R331" s="166">
        <f>Q331*H331</f>
        <v>6.7650000000000002E-2</v>
      </c>
      <c r="S331" s="166">
        <v>0</v>
      </c>
      <c r="T331" s="167">
        <f>S331*H331</f>
        <v>0</v>
      </c>
      <c r="U331" s="32"/>
      <c r="V331" s="32"/>
      <c r="W331" s="32"/>
      <c r="X331" s="32"/>
      <c r="Y331" s="32"/>
      <c r="Z331" s="32"/>
      <c r="AA331" s="32"/>
      <c r="AB331" s="32"/>
      <c r="AC331" s="32"/>
      <c r="AD331" s="32"/>
      <c r="AE331" s="32"/>
      <c r="AR331" s="168" t="s">
        <v>247</v>
      </c>
      <c r="AT331" s="168" t="s">
        <v>226</v>
      </c>
      <c r="AU331" s="168" t="s">
        <v>86</v>
      </c>
      <c r="AY331" s="17" t="s">
        <v>189</v>
      </c>
      <c r="BE331" s="169">
        <f>IF(N331="základná",J331,0)</f>
        <v>0</v>
      </c>
      <c r="BF331" s="169">
        <f>IF(N331="znížená",J331,0)</f>
        <v>0</v>
      </c>
      <c r="BG331" s="169">
        <f>IF(N331="zákl. prenesená",J331,0)</f>
        <v>0</v>
      </c>
      <c r="BH331" s="169">
        <f>IF(N331="zníž. prenesená",J331,0)</f>
        <v>0</v>
      </c>
      <c r="BI331" s="169">
        <f>IF(N331="nulová",J331,0)</f>
        <v>0</v>
      </c>
      <c r="BJ331" s="17" t="s">
        <v>86</v>
      </c>
      <c r="BK331" s="169">
        <f>ROUND(I331*H331,2)</f>
        <v>0</v>
      </c>
      <c r="BL331" s="17" t="s">
        <v>214</v>
      </c>
      <c r="BM331" s="168" t="s">
        <v>3030</v>
      </c>
    </row>
    <row r="332" spans="1:65" s="13" customFormat="1" ht="11.25">
      <c r="B332" s="187"/>
      <c r="D332" s="188" t="s">
        <v>683</v>
      </c>
      <c r="E332" s="189" t="s">
        <v>1</v>
      </c>
      <c r="F332" s="190" t="s">
        <v>1171</v>
      </c>
      <c r="H332" s="189" t="s">
        <v>1</v>
      </c>
      <c r="I332" s="191"/>
      <c r="L332" s="187"/>
      <c r="M332" s="192"/>
      <c r="N332" s="193"/>
      <c r="O332" s="193"/>
      <c r="P332" s="193"/>
      <c r="Q332" s="193"/>
      <c r="R332" s="193"/>
      <c r="S332" s="193"/>
      <c r="T332" s="194"/>
      <c r="AT332" s="189" t="s">
        <v>683</v>
      </c>
      <c r="AU332" s="189" t="s">
        <v>86</v>
      </c>
      <c r="AV332" s="13" t="s">
        <v>80</v>
      </c>
      <c r="AW332" s="13" t="s">
        <v>29</v>
      </c>
      <c r="AX332" s="13" t="s">
        <v>73</v>
      </c>
      <c r="AY332" s="189" t="s">
        <v>189</v>
      </c>
    </row>
    <row r="333" spans="1:65" s="14" customFormat="1" ht="11.25">
      <c r="B333" s="195"/>
      <c r="D333" s="188" t="s">
        <v>683</v>
      </c>
      <c r="E333" s="196" t="s">
        <v>1</v>
      </c>
      <c r="F333" s="197" t="s">
        <v>1386</v>
      </c>
      <c r="H333" s="198">
        <v>0.112</v>
      </c>
      <c r="I333" s="199"/>
      <c r="L333" s="195"/>
      <c r="M333" s="200"/>
      <c r="N333" s="201"/>
      <c r="O333" s="201"/>
      <c r="P333" s="201"/>
      <c r="Q333" s="201"/>
      <c r="R333" s="201"/>
      <c r="S333" s="201"/>
      <c r="T333" s="202"/>
      <c r="AT333" s="196" t="s">
        <v>683</v>
      </c>
      <c r="AU333" s="196" t="s">
        <v>86</v>
      </c>
      <c r="AV333" s="14" t="s">
        <v>86</v>
      </c>
      <c r="AW333" s="14" t="s">
        <v>29</v>
      </c>
      <c r="AX333" s="14" t="s">
        <v>80</v>
      </c>
      <c r="AY333" s="196" t="s">
        <v>189</v>
      </c>
    </row>
    <row r="334" spans="1:65" s="14" customFormat="1" ht="11.25">
      <c r="B334" s="195"/>
      <c r="D334" s="188" t="s">
        <v>683</v>
      </c>
      <c r="F334" s="197" t="s">
        <v>1387</v>
      </c>
      <c r="H334" s="198">
        <v>0.123</v>
      </c>
      <c r="I334" s="199"/>
      <c r="L334" s="195"/>
      <c r="M334" s="200"/>
      <c r="N334" s="201"/>
      <c r="O334" s="201"/>
      <c r="P334" s="201"/>
      <c r="Q334" s="201"/>
      <c r="R334" s="201"/>
      <c r="S334" s="201"/>
      <c r="T334" s="202"/>
      <c r="AT334" s="196" t="s">
        <v>683</v>
      </c>
      <c r="AU334" s="196" t="s">
        <v>86</v>
      </c>
      <c r="AV334" s="14" t="s">
        <v>86</v>
      </c>
      <c r="AW334" s="14" t="s">
        <v>3</v>
      </c>
      <c r="AX334" s="14" t="s">
        <v>80</v>
      </c>
      <c r="AY334" s="196" t="s">
        <v>189</v>
      </c>
    </row>
    <row r="335" spans="1:65" s="2" customFormat="1" ht="24.2" customHeight="1">
      <c r="A335" s="32"/>
      <c r="B335" s="155"/>
      <c r="C335" s="156" t="s">
        <v>1441</v>
      </c>
      <c r="D335" s="156" t="s">
        <v>191</v>
      </c>
      <c r="E335" s="157" t="s">
        <v>1388</v>
      </c>
      <c r="F335" s="158" t="s">
        <v>1389</v>
      </c>
      <c r="G335" s="159" t="s">
        <v>218</v>
      </c>
      <c r="H335" s="160">
        <v>0.27800000000000002</v>
      </c>
      <c r="I335" s="161"/>
      <c r="J335" s="162">
        <f>ROUND(I335*H335,2)</f>
        <v>0</v>
      </c>
      <c r="K335" s="163"/>
      <c r="L335" s="33"/>
      <c r="M335" s="164" t="s">
        <v>1</v>
      </c>
      <c r="N335" s="165" t="s">
        <v>39</v>
      </c>
      <c r="O335" s="61"/>
      <c r="P335" s="166">
        <f>O335*H335</f>
        <v>0</v>
      </c>
      <c r="Q335" s="166">
        <v>0</v>
      </c>
      <c r="R335" s="166">
        <f>Q335*H335</f>
        <v>0</v>
      </c>
      <c r="S335" s="166">
        <v>0</v>
      </c>
      <c r="T335" s="167">
        <f>S335*H335</f>
        <v>0</v>
      </c>
      <c r="U335" s="32"/>
      <c r="V335" s="32"/>
      <c r="W335" s="32"/>
      <c r="X335" s="32"/>
      <c r="Y335" s="32"/>
      <c r="Z335" s="32"/>
      <c r="AA335" s="32"/>
      <c r="AB335" s="32"/>
      <c r="AC335" s="32"/>
      <c r="AD335" s="32"/>
      <c r="AE335" s="32"/>
      <c r="AR335" s="168" t="s">
        <v>214</v>
      </c>
      <c r="AT335" s="168" t="s">
        <v>191</v>
      </c>
      <c r="AU335" s="168" t="s">
        <v>86</v>
      </c>
      <c r="AY335" s="17" t="s">
        <v>189</v>
      </c>
      <c r="BE335" s="169">
        <f>IF(N335="základná",J335,0)</f>
        <v>0</v>
      </c>
      <c r="BF335" s="169">
        <f>IF(N335="znížená",J335,0)</f>
        <v>0</v>
      </c>
      <c r="BG335" s="169">
        <f>IF(N335="zákl. prenesená",J335,0)</f>
        <v>0</v>
      </c>
      <c r="BH335" s="169">
        <f>IF(N335="zníž. prenesená",J335,0)</f>
        <v>0</v>
      </c>
      <c r="BI335" s="169">
        <f>IF(N335="nulová",J335,0)</f>
        <v>0</v>
      </c>
      <c r="BJ335" s="17" t="s">
        <v>86</v>
      </c>
      <c r="BK335" s="169">
        <f>ROUND(I335*H335,2)</f>
        <v>0</v>
      </c>
      <c r="BL335" s="17" t="s">
        <v>214</v>
      </c>
      <c r="BM335" s="168" t="s">
        <v>3031</v>
      </c>
    </row>
    <row r="336" spans="1:65" s="12" customFormat="1" ht="22.9" customHeight="1">
      <c r="B336" s="142"/>
      <c r="D336" s="143" t="s">
        <v>72</v>
      </c>
      <c r="E336" s="153" t="s">
        <v>1391</v>
      </c>
      <c r="F336" s="153" t="s">
        <v>1392</v>
      </c>
      <c r="I336" s="145"/>
      <c r="J336" s="154">
        <f>BK336</f>
        <v>0</v>
      </c>
      <c r="L336" s="142"/>
      <c r="M336" s="147"/>
      <c r="N336" s="148"/>
      <c r="O336" s="148"/>
      <c r="P336" s="149">
        <f>SUM(P337:P363)</f>
        <v>0</v>
      </c>
      <c r="Q336" s="148"/>
      <c r="R336" s="149">
        <f>SUM(R337:R363)</f>
        <v>0.79267544020199998</v>
      </c>
      <c r="S336" s="148"/>
      <c r="T336" s="150">
        <f>SUM(T337:T363)</f>
        <v>0</v>
      </c>
      <c r="AR336" s="143" t="s">
        <v>86</v>
      </c>
      <c r="AT336" s="151" t="s">
        <v>72</v>
      </c>
      <c r="AU336" s="151" t="s">
        <v>80</v>
      </c>
      <c r="AY336" s="143" t="s">
        <v>189</v>
      </c>
      <c r="BK336" s="152">
        <f>SUM(BK337:BK363)</f>
        <v>0</v>
      </c>
    </row>
    <row r="337" spans="1:65" s="2" customFormat="1" ht="24.2" customHeight="1">
      <c r="A337" s="32"/>
      <c r="B337" s="155"/>
      <c r="C337" s="156" t="s">
        <v>324</v>
      </c>
      <c r="D337" s="156" t="s">
        <v>191</v>
      </c>
      <c r="E337" s="157" t="s">
        <v>1393</v>
      </c>
      <c r="F337" s="158" t="s">
        <v>1394</v>
      </c>
      <c r="G337" s="159" t="s">
        <v>1204</v>
      </c>
      <c r="H337" s="160">
        <v>50.24</v>
      </c>
      <c r="I337" s="161"/>
      <c r="J337" s="162">
        <f>ROUND(I337*H337,2)</f>
        <v>0</v>
      </c>
      <c r="K337" s="163"/>
      <c r="L337" s="33"/>
      <c r="M337" s="164" t="s">
        <v>1</v>
      </c>
      <c r="N337" s="165" t="s">
        <v>39</v>
      </c>
      <c r="O337" s="61"/>
      <c r="P337" s="166">
        <f>O337*H337</f>
        <v>0</v>
      </c>
      <c r="Q337" s="166">
        <v>7.2854099999999998E-5</v>
      </c>
      <c r="R337" s="166">
        <f>Q337*H337</f>
        <v>3.6601899839999999E-3</v>
      </c>
      <c r="S337" s="166">
        <v>0</v>
      </c>
      <c r="T337" s="167">
        <f>S337*H337</f>
        <v>0</v>
      </c>
      <c r="U337" s="32"/>
      <c r="V337" s="32"/>
      <c r="W337" s="32"/>
      <c r="X337" s="32"/>
      <c r="Y337" s="32"/>
      <c r="Z337" s="32"/>
      <c r="AA337" s="32"/>
      <c r="AB337" s="32"/>
      <c r="AC337" s="32"/>
      <c r="AD337" s="32"/>
      <c r="AE337" s="32"/>
      <c r="AR337" s="168" t="s">
        <v>214</v>
      </c>
      <c r="AT337" s="168" t="s">
        <v>191</v>
      </c>
      <c r="AU337" s="168" t="s">
        <v>86</v>
      </c>
      <c r="AY337" s="17" t="s">
        <v>189</v>
      </c>
      <c r="BE337" s="169">
        <f>IF(N337="základná",J337,0)</f>
        <v>0</v>
      </c>
      <c r="BF337" s="169">
        <f>IF(N337="znížená",J337,0)</f>
        <v>0</v>
      </c>
      <c r="BG337" s="169">
        <f>IF(N337="zákl. prenesená",J337,0)</f>
        <v>0</v>
      </c>
      <c r="BH337" s="169">
        <f>IF(N337="zníž. prenesená",J337,0)</f>
        <v>0</v>
      </c>
      <c r="BI337" s="169">
        <f>IF(N337="nulová",J337,0)</f>
        <v>0</v>
      </c>
      <c r="BJ337" s="17" t="s">
        <v>86</v>
      </c>
      <c r="BK337" s="169">
        <f>ROUND(I337*H337,2)</f>
        <v>0</v>
      </c>
      <c r="BL337" s="17" t="s">
        <v>214</v>
      </c>
      <c r="BM337" s="168" t="s">
        <v>3032</v>
      </c>
    </row>
    <row r="338" spans="1:65" s="13" customFormat="1" ht="11.25">
      <c r="B338" s="187"/>
      <c r="D338" s="188" t="s">
        <v>683</v>
      </c>
      <c r="E338" s="189" t="s">
        <v>1</v>
      </c>
      <c r="F338" s="190" t="s">
        <v>1171</v>
      </c>
      <c r="H338" s="189" t="s">
        <v>1</v>
      </c>
      <c r="I338" s="191"/>
      <c r="L338" s="187"/>
      <c r="M338" s="192"/>
      <c r="N338" s="193"/>
      <c r="O338" s="193"/>
      <c r="P338" s="193"/>
      <c r="Q338" s="193"/>
      <c r="R338" s="193"/>
      <c r="S338" s="193"/>
      <c r="T338" s="194"/>
      <c r="AT338" s="189" t="s">
        <v>683</v>
      </c>
      <c r="AU338" s="189" t="s">
        <v>86</v>
      </c>
      <c r="AV338" s="13" t="s">
        <v>80</v>
      </c>
      <c r="AW338" s="13" t="s">
        <v>29</v>
      </c>
      <c r="AX338" s="13" t="s">
        <v>73</v>
      </c>
      <c r="AY338" s="189" t="s">
        <v>189</v>
      </c>
    </row>
    <row r="339" spans="1:65" s="14" customFormat="1" ht="11.25">
      <c r="B339" s="195"/>
      <c r="D339" s="188" t="s">
        <v>683</v>
      </c>
      <c r="E339" s="196" t="s">
        <v>1</v>
      </c>
      <c r="F339" s="197" t="s">
        <v>1396</v>
      </c>
      <c r="H339" s="198">
        <v>50.24</v>
      </c>
      <c r="I339" s="199"/>
      <c r="L339" s="195"/>
      <c r="M339" s="200"/>
      <c r="N339" s="201"/>
      <c r="O339" s="201"/>
      <c r="P339" s="201"/>
      <c r="Q339" s="201"/>
      <c r="R339" s="201"/>
      <c r="S339" s="201"/>
      <c r="T339" s="202"/>
      <c r="AT339" s="196" t="s">
        <v>683</v>
      </c>
      <c r="AU339" s="196" t="s">
        <v>86</v>
      </c>
      <c r="AV339" s="14" t="s">
        <v>86</v>
      </c>
      <c r="AW339" s="14" t="s">
        <v>29</v>
      </c>
      <c r="AX339" s="14" t="s">
        <v>80</v>
      </c>
      <c r="AY339" s="196" t="s">
        <v>189</v>
      </c>
    </row>
    <row r="340" spans="1:65" s="2" customFormat="1" ht="24.2" customHeight="1">
      <c r="A340" s="32"/>
      <c r="B340" s="155"/>
      <c r="C340" s="156" t="s">
        <v>2324</v>
      </c>
      <c r="D340" s="156" t="s">
        <v>191</v>
      </c>
      <c r="E340" s="157" t="s">
        <v>1397</v>
      </c>
      <c r="F340" s="158" t="s">
        <v>1398</v>
      </c>
      <c r="G340" s="159" t="s">
        <v>1204</v>
      </c>
      <c r="H340" s="160">
        <v>209.06</v>
      </c>
      <c r="I340" s="161"/>
      <c r="J340" s="162">
        <f>ROUND(I340*H340,2)</f>
        <v>0</v>
      </c>
      <c r="K340" s="163"/>
      <c r="L340" s="33"/>
      <c r="M340" s="164" t="s">
        <v>1</v>
      </c>
      <c r="N340" s="165" t="s">
        <v>39</v>
      </c>
      <c r="O340" s="61"/>
      <c r="P340" s="166">
        <f>O340*H340</f>
        <v>0</v>
      </c>
      <c r="Q340" s="166">
        <v>4.8975299999999998E-5</v>
      </c>
      <c r="R340" s="166">
        <f>Q340*H340</f>
        <v>1.0238776218E-2</v>
      </c>
      <c r="S340" s="166">
        <v>0</v>
      </c>
      <c r="T340" s="167">
        <f>S340*H340</f>
        <v>0</v>
      </c>
      <c r="U340" s="32"/>
      <c r="V340" s="32"/>
      <c r="W340" s="32"/>
      <c r="X340" s="32"/>
      <c r="Y340" s="32"/>
      <c r="Z340" s="32"/>
      <c r="AA340" s="32"/>
      <c r="AB340" s="32"/>
      <c r="AC340" s="32"/>
      <c r="AD340" s="32"/>
      <c r="AE340" s="32"/>
      <c r="AR340" s="168" t="s">
        <v>214</v>
      </c>
      <c r="AT340" s="168" t="s">
        <v>191</v>
      </c>
      <c r="AU340" s="168" t="s">
        <v>86</v>
      </c>
      <c r="AY340" s="17" t="s">
        <v>189</v>
      </c>
      <c r="BE340" s="169">
        <f>IF(N340="základná",J340,0)</f>
        <v>0</v>
      </c>
      <c r="BF340" s="169">
        <f>IF(N340="znížená",J340,0)</f>
        <v>0</v>
      </c>
      <c r="BG340" s="169">
        <f>IF(N340="zákl. prenesená",J340,0)</f>
        <v>0</v>
      </c>
      <c r="BH340" s="169">
        <f>IF(N340="zníž. prenesená",J340,0)</f>
        <v>0</v>
      </c>
      <c r="BI340" s="169">
        <f>IF(N340="nulová",J340,0)</f>
        <v>0</v>
      </c>
      <c r="BJ340" s="17" t="s">
        <v>86</v>
      </c>
      <c r="BK340" s="169">
        <f>ROUND(I340*H340,2)</f>
        <v>0</v>
      </c>
      <c r="BL340" s="17" t="s">
        <v>214</v>
      </c>
      <c r="BM340" s="168" t="s">
        <v>3033</v>
      </c>
    </row>
    <row r="341" spans="1:65" s="13" customFormat="1" ht="11.25">
      <c r="B341" s="187"/>
      <c r="D341" s="188" t="s">
        <v>683</v>
      </c>
      <c r="E341" s="189" t="s">
        <v>1</v>
      </c>
      <c r="F341" s="190" t="s">
        <v>1171</v>
      </c>
      <c r="H341" s="189" t="s">
        <v>1</v>
      </c>
      <c r="I341" s="191"/>
      <c r="L341" s="187"/>
      <c r="M341" s="192"/>
      <c r="N341" s="193"/>
      <c r="O341" s="193"/>
      <c r="P341" s="193"/>
      <c r="Q341" s="193"/>
      <c r="R341" s="193"/>
      <c r="S341" s="193"/>
      <c r="T341" s="194"/>
      <c r="AT341" s="189" t="s">
        <v>683</v>
      </c>
      <c r="AU341" s="189" t="s">
        <v>86</v>
      </c>
      <c r="AV341" s="13" t="s">
        <v>80</v>
      </c>
      <c r="AW341" s="13" t="s">
        <v>29</v>
      </c>
      <c r="AX341" s="13" t="s">
        <v>73</v>
      </c>
      <c r="AY341" s="189" t="s">
        <v>189</v>
      </c>
    </row>
    <row r="342" spans="1:65" s="14" customFormat="1" ht="11.25">
      <c r="B342" s="195"/>
      <c r="D342" s="188" t="s">
        <v>683</v>
      </c>
      <c r="E342" s="196" t="s">
        <v>1</v>
      </c>
      <c r="F342" s="197" t="s">
        <v>1400</v>
      </c>
      <c r="H342" s="198">
        <v>209.06</v>
      </c>
      <c r="I342" s="199"/>
      <c r="L342" s="195"/>
      <c r="M342" s="200"/>
      <c r="N342" s="201"/>
      <c r="O342" s="201"/>
      <c r="P342" s="201"/>
      <c r="Q342" s="201"/>
      <c r="R342" s="201"/>
      <c r="S342" s="201"/>
      <c r="T342" s="202"/>
      <c r="AT342" s="196" t="s">
        <v>683</v>
      </c>
      <c r="AU342" s="196" t="s">
        <v>86</v>
      </c>
      <c r="AV342" s="14" t="s">
        <v>86</v>
      </c>
      <c r="AW342" s="14" t="s">
        <v>29</v>
      </c>
      <c r="AX342" s="14" t="s">
        <v>80</v>
      </c>
      <c r="AY342" s="196" t="s">
        <v>189</v>
      </c>
    </row>
    <row r="343" spans="1:65" s="2" customFormat="1" ht="24.2" customHeight="1">
      <c r="A343" s="32"/>
      <c r="B343" s="155"/>
      <c r="C343" s="156" t="s">
        <v>328</v>
      </c>
      <c r="D343" s="156" t="s">
        <v>191</v>
      </c>
      <c r="E343" s="157" t="s">
        <v>1401</v>
      </c>
      <c r="F343" s="158" t="s">
        <v>1402</v>
      </c>
      <c r="G343" s="159" t="s">
        <v>1204</v>
      </c>
      <c r="H343" s="160">
        <v>430.86</v>
      </c>
      <c r="I343" s="161"/>
      <c r="J343" s="162">
        <f>ROUND(I343*H343,2)</f>
        <v>0</v>
      </c>
      <c r="K343" s="163"/>
      <c r="L343" s="33"/>
      <c r="M343" s="164" t="s">
        <v>1</v>
      </c>
      <c r="N343" s="165" t="s">
        <v>39</v>
      </c>
      <c r="O343" s="61"/>
      <c r="P343" s="166">
        <f>O343*H343</f>
        <v>0</v>
      </c>
      <c r="Q343" s="166">
        <v>4.5899999999999998E-5</v>
      </c>
      <c r="R343" s="166">
        <f>Q343*H343</f>
        <v>1.9776473999999999E-2</v>
      </c>
      <c r="S343" s="166">
        <v>0</v>
      </c>
      <c r="T343" s="167">
        <f>S343*H343</f>
        <v>0</v>
      </c>
      <c r="U343" s="32"/>
      <c r="V343" s="32"/>
      <c r="W343" s="32"/>
      <c r="X343" s="32"/>
      <c r="Y343" s="32"/>
      <c r="Z343" s="32"/>
      <c r="AA343" s="32"/>
      <c r="AB343" s="32"/>
      <c r="AC343" s="32"/>
      <c r="AD343" s="32"/>
      <c r="AE343" s="32"/>
      <c r="AR343" s="168" t="s">
        <v>214</v>
      </c>
      <c r="AT343" s="168" t="s">
        <v>191</v>
      </c>
      <c r="AU343" s="168" t="s">
        <v>86</v>
      </c>
      <c r="AY343" s="17" t="s">
        <v>189</v>
      </c>
      <c r="BE343" s="169">
        <f>IF(N343="základná",J343,0)</f>
        <v>0</v>
      </c>
      <c r="BF343" s="169">
        <f>IF(N343="znížená",J343,0)</f>
        <v>0</v>
      </c>
      <c r="BG343" s="169">
        <f>IF(N343="zákl. prenesená",J343,0)</f>
        <v>0</v>
      </c>
      <c r="BH343" s="169">
        <f>IF(N343="zníž. prenesená",J343,0)</f>
        <v>0</v>
      </c>
      <c r="BI343" s="169">
        <f>IF(N343="nulová",J343,0)</f>
        <v>0</v>
      </c>
      <c r="BJ343" s="17" t="s">
        <v>86</v>
      </c>
      <c r="BK343" s="169">
        <f>ROUND(I343*H343,2)</f>
        <v>0</v>
      </c>
      <c r="BL343" s="17" t="s">
        <v>214</v>
      </c>
      <c r="BM343" s="168" t="s">
        <v>3034</v>
      </c>
    </row>
    <row r="344" spans="1:65" s="13" customFormat="1" ht="11.25">
      <c r="B344" s="187"/>
      <c r="D344" s="188" t="s">
        <v>683</v>
      </c>
      <c r="E344" s="189" t="s">
        <v>1</v>
      </c>
      <c r="F344" s="190" t="s">
        <v>1171</v>
      </c>
      <c r="H344" s="189" t="s">
        <v>1</v>
      </c>
      <c r="I344" s="191"/>
      <c r="L344" s="187"/>
      <c r="M344" s="192"/>
      <c r="N344" s="193"/>
      <c r="O344" s="193"/>
      <c r="P344" s="193"/>
      <c r="Q344" s="193"/>
      <c r="R344" s="193"/>
      <c r="S344" s="193"/>
      <c r="T344" s="194"/>
      <c r="AT344" s="189" t="s">
        <v>683</v>
      </c>
      <c r="AU344" s="189" t="s">
        <v>86</v>
      </c>
      <c r="AV344" s="13" t="s">
        <v>80</v>
      </c>
      <c r="AW344" s="13" t="s">
        <v>29</v>
      </c>
      <c r="AX344" s="13" t="s">
        <v>73</v>
      </c>
      <c r="AY344" s="189" t="s">
        <v>189</v>
      </c>
    </row>
    <row r="345" spans="1:65" s="14" customFormat="1" ht="11.25">
      <c r="B345" s="195"/>
      <c r="D345" s="188" t="s">
        <v>683</v>
      </c>
      <c r="E345" s="196" t="s">
        <v>1</v>
      </c>
      <c r="F345" s="197" t="s">
        <v>1404</v>
      </c>
      <c r="H345" s="198">
        <v>430.86</v>
      </c>
      <c r="I345" s="199"/>
      <c r="L345" s="195"/>
      <c r="M345" s="200"/>
      <c r="N345" s="201"/>
      <c r="O345" s="201"/>
      <c r="P345" s="201"/>
      <c r="Q345" s="201"/>
      <c r="R345" s="201"/>
      <c r="S345" s="201"/>
      <c r="T345" s="202"/>
      <c r="AT345" s="196" t="s">
        <v>683</v>
      </c>
      <c r="AU345" s="196" t="s">
        <v>86</v>
      </c>
      <c r="AV345" s="14" t="s">
        <v>86</v>
      </c>
      <c r="AW345" s="14" t="s">
        <v>29</v>
      </c>
      <c r="AX345" s="14" t="s">
        <v>80</v>
      </c>
      <c r="AY345" s="196" t="s">
        <v>189</v>
      </c>
    </row>
    <row r="346" spans="1:65" s="2" customFormat="1" ht="24.2" customHeight="1">
      <c r="A346" s="32"/>
      <c r="B346" s="155"/>
      <c r="C346" s="156" t="s">
        <v>2331</v>
      </c>
      <c r="D346" s="156" t="s">
        <v>191</v>
      </c>
      <c r="E346" s="157" t="s">
        <v>1422</v>
      </c>
      <c r="F346" s="158" t="s">
        <v>1423</v>
      </c>
      <c r="G346" s="159" t="s">
        <v>1204</v>
      </c>
      <c r="H346" s="160">
        <v>690.16</v>
      </c>
      <c r="I346" s="161"/>
      <c r="J346" s="162">
        <f>ROUND(I346*H346,2)</f>
        <v>0</v>
      </c>
      <c r="K346" s="163"/>
      <c r="L346" s="33"/>
      <c r="M346" s="164" t="s">
        <v>1</v>
      </c>
      <c r="N346" s="165" t="s">
        <v>39</v>
      </c>
      <c r="O346" s="61"/>
      <c r="P346" s="166">
        <f>O346*H346</f>
        <v>0</v>
      </c>
      <c r="Q346" s="166">
        <v>0</v>
      </c>
      <c r="R346" s="166">
        <f>Q346*H346</f>
        <v>0</v>
      </c>
      <c r="S346" s="166">
        <v>0</v>
      </c>
      <c r="T346" s="167">
        <f>S346*H346</f>
        <v>0</v>
      </c>
      <c r="U346" s="32"/>
      <c r="V346" s="32"/>
      <c r="W346" s="32"/>
      <c r="X346" s="32"/>
      <c r="Y346" s="32"/>
      <c r="Z346" s="32"/>
      <c r="AA346" s="32"/>
      <c r="AB346" s="32"/>
      <c r="AC346" s="32"/>
      <c r="AD346" s="32"/>
      <c r="AE346" s="32"/>
      <c r="AR346" s="168" t="s">
        <v>214</v>
      </c>
      <c r="AT346" s="168" t="s">
        <v>191</v>
      </c>
      <c r="AU346" s="168" t="s">
        <v>86</v>
      </c>
      <c r="AY346" s="17" t="s">
        <v>189</v>
      </c>
      <c r="BE346" s="169">
        <f>IF(N346="základná",J346,0)</f>
        <v>0</v>
      </c>
      <c r="BF346" s="169">
        <f>IF(N346="znížená",J346,0)</f>
        <v>0</v>
      </c>
      <c r="BG346" s="169">
        <f>IF(N346="zákl. prenesená",J346,0)</f>
        <v>0</v>
      </c>
      <c r="BH346" s="169">
        <f>IF(N346="zníž. prenesená",J346,0)</f>
        <v>0</v>
      </c>
      <c r="BI346" s="169">
        <f>IF(N346="nulová",J346,0)</f>
        <v>0</v>
      </c>
      <c r="BJ346" s="17" t="s">
        <v>86</v>
      </c>
      <c r="BK346" s="169">
        <f>ROUND(I346*H346,2)</f>
        <v>0</v>
      </c>
      <c r="BL346" s="17" t="s">
        <v>214</v>
      </c>
      <c r="BM346" s="168" t="s">
        <v>3035</v>
      </c>
    </row>
    <row r="347" spans="1:65" s="13" customFormat="1" ht="11.25">
      <c r="B347" s="187"/>
      <c r="D347" s="188" t="s">
        <v>683</v>
      </c>
      <c r="E347" s="189" t="s">
        <v>1</v>
      </c>
      <c r="F347" s="190" t="s">
        <v>1171</v>
      </c>
      <c r="H347" s="189" t="s">
        <v>1</v>
      </c>
      <c r="I347" s="191"/>
      <c r="L347" s="187"/>
      <c r="M347" s="192"/>
      <c r="N347" s="193"/>
      <c r="O347" s="193"/>
      <c r="P347" s="193"/>
      <c r="Q347" s="193"/>
      <c r="R347" s="193"/>
      <c r="S347" s="193"/>
      <c r="T347" s="194"/>
      <c r="AT347" s="189" t="s">
        <v>683</v>
      </c>
      <c r="AU347" s="189" t="s">
        <v>86</v>
      </c>
      <c r="AV347" s="13" t="s">
        <v>80</v>
      </c>
      <c r="AW347" s="13" t="s">
        <v>29</v>
      </c>
      <c r="AX347" s="13" t="s">
        <v>73</v>
      </c>
      <c r="AY347" s="189" t="s">
        <v>189</v>
      </c>
    </row>
    <row r="348" spans="1:65" s="14" customFormat="1" ht="11.25">
      <c r="B348" s="195"/>
      <c r="D348" s="188" t="s">
        <v>683</v>
      </c>
      <c r="E348" s="196" t="s">
        <v>1</v>
      </c>
      <c r="F348" s="197" t="s">
        <v>1425</v>
      </c>
      <c r="H348" s="198">
        <v>690.16</v>
      </c>
      <c r="I348" s="199"/>
      <c r="L348" s="195"/>
      <c r="M348" s="200"/>
      <c r="N348" s="201"/>
      <c r="O348" s="201"/>
      <c r="P348" s="201"/>
      <c r="Q348" s="201"/>
      <c r="R348" s="201"/>
      <c r="S348" s="201"/>
      <c r="T348" s="202"/>
      <c r="AT348" s="196" t="s">
        <v>683</v>
      </c>
      <c r="AU348" s="196" t="s">
        <v>86</v>
      </c>
      <c r="AV348" s="14" t="s">
        <v>86</v>
      </c>
      <c r="AW348" s="14" t="s">
        <v>29</v>
      </c>
      <c r="AX348" s="14" t="s">
        <v>80</v>
      </c>
      <c r="AY348" s="196" t="s">
        <v>189</v>
      </c>
    </row>
    <row r="349" spans="1:65" s="2" customFormat="1" ht="24.2" customHeight="1">
      <c r="A349" s="32"/>
      <c r="B349" s="155"/>
      <c r="C349" s="156" t="s">
        <v>331</v>
      </c>
      <c r="D349" s="156" t="s">
        <v>191</v>
      </c>
      <c r="E349" s="157" t="s">
        <v>1405</v>
      </c>
      <c r="F349" s="158" t="s">
        <v>1406</v>
      </c>
      <c r="G349" s="159" t="s">
        <v>1204</v>
      </c>
      <c r="H349" s="160">
        <v>50.24</v>
      </c>
      <c r="I349" s="161"/>
      <c r="J349" s="162">
        <f>ROUND(I349*H349,2)</f>
        <v>0</v>
      </c>
      <c r="K349" s="163"/>
      <c r="L349" s="33"/>
      <c r="M349" s="164" t="s">
        <v>1</v>
      </c>
      <c r="N349" s="165" t="s">
        <v>39</v>
      </c>
      <c r="O349" s="61"/>
      <c r="P349" s="166">
        <f>O349*H349</f>
        <v>0</v>
      </c>
      <c r="Q349" s="166">
        <v>0</v>
      </c>
      <c r="R349" s="166">
        <f>Q349*H349</f>
        <v>0</v>
      </c>
      <c r="S349" s="166">
        <v>0</v>
      </c>
      <c r="T349" s="167">
        <f>S349*H349</f>
        <v>0</v>
      </c>
      <c r="U349" s="32"/>
      <c r="V349" s="32"/>
      <c r="W349" s="32"/>
      <c r="X349" s="32"/>
      <c r="Y349" s="32"/>
      <c r="Z349" s="32"/>
      <c r="AA349" s="32"/>
      <c r="AB349" s="32"/>
      <c r="AC349" s="32"/>
      <c r="AD349" s="32"/>
      <c r="AE349" s="32"/>
      <c r="AR349" s="168" t="s">
        <v>214</v>
      </c>
      <c r="AT349" s="168" t="s">
        <v>191</v>
      </c>
      <c r="AU349" s="168" t="s">
        <v>86</v>
      </c>
      <c r="AY349" s="17" t="s">
        <v>189</v>
      </c>
      <c r="BE349" s="169">
        <f>IF(N349="základná",J349,0)</f>
        <v>0</v>
      </c>
      <c r="BF349" s="169">
        <f>IF(N349="znížená",J349,0)</f>
        <v>0</v>
      </c>
      <c r="BG349" s="169">
        <f>IF(N349="zákl. prenesená",J349,0)</f>
        <v>0</v>
      </c>
      <c r="BH349" s="169">
        <f>IF(N349="zníž. prenesená",J349,0)</f>
        <v>0</v>
      </c>
      <c r="BI349" s="169">
        <f>IF(N349="nulová",J349,0)</f>
        <v>0</v>
      </c>
      <c r="BJ349" s="17" t="s">
        <v>86</v>
      </c>
      <c r="BK349" s="169">
        <f>ROUND(I349*H349,2)</f>
        <v>0</v>
      </c>
      <c r="BL349" s="17" t="s">
        <v>214</v>
      </c>
      <c r="BM349" s="168" t="s">
        <v>3036</v>
      </c>
    </row>
    <row r="350" spans="1:65" s="13" customFormat="1" ht="11.25">
      <c r="B350" s="187"/>
      <c r="D350" s="188" t="s">
        <v>683</v>
      </c>
      <c r="E350" s="189" t="s">
        <v>1</v>
      </c>
      <c r="F350" s="190" t="s">
        <v>1171</v>
      </c>
      <c r="H350" s="189" t="s">
        <v>1</v>
      </c>
      <c r="I350" s="191"/>
      <c r="L350" s="187"/>
      <c r="M350" s="192"/>
      <c r="N350" s="193"/>
      <c r="O350" s="193"/>
      <c r="P350" s="193"/>
      <c r="Q350" s="193"/>
      <c r="R350" s="193"/>
      <c r="S350" s="193"/>
      <c r="T350" s="194"/>
      <c r="AT350" s="189" t="s">
        <v>683</v>
      </c>
      <c r="AU350" s="189" t="s">
        <v>86</v>
      </c>
      <c r="AV350" s="13" t="s">
        <v>80</v>
      </c>
      <c r="AW350" s="13" t="s">
        <v>29</v>
      </c>
      <c r="AX350" s="13" t="s">
        <v>73</v>
      </c>
      <c r="AY350" s="189" t="s">
        <v>189</v>
      </c>
    </row>
    <row r="351" spans="1:65" s="14" customFormat="1" ht="11.25">
      <c r="B351" s="195"/>
      <c r="D351" s="188" t="s">
        <v>683</v>
      </c>
      <c r="E351" s="196" t="s">
        <v>1</v>
      </c>
      <c r="F351" s="197" t="s">
        <v>1396</v>
      </c>
      <c r="H351" s="198">
        <v>50.24</v>
      </c>
      <c r="I351" s="199"/>
      <c r="L351" s="195"/>
      <c r="M351" s="200"/>
      <c r="N351" s="201"/>
      <c r="O351" s="201"/>
      <c r="P351" s="201"/>
      <c r="Q351" s="201"/>
      <c r="R351" s="201"/>
      <c r="S351" s="201"/>
      <c r="T351" s="202"/>
      <c r="AT351" s="196" t="s">
        <v>683</v>
      </c>
      <c r="AU351" s="196" t="s">
        <v>86</v>
      </c>
      <c r="AV351" s="14" t="s">
        <v>86</v>
      </c>
      <c r="AW351" s="14" t="s">
        <v>29</v>
      </c>
      <c r="AX351" s="14" t="s">
        <v>80</v>
      </c>
      <c r="AY351" s="196" t="s">
        <v>189</v>
      </c>
    </row>
    <row r="352" spans="1:65" s="2" customFormat="1" ht="33" customHeight="1">
      <c r="A352" s="32"/>
      <c r="B352" s="155"/>
      <c r="C352" s="156" t="s">
        <v>2338</v>
      </c>
      <c r="D352" s="156" t="s">
        <v>191</v>
      </c>
      <c r="E352" s="157" t="s">
        <v>1408</v>
      </c>
      <c r="F352" s="158" t="s">
        <v>1409</v>
      </c>
      <c r="G352" s="159" t="s">
        <v>1204</v>
      </c>
      <c r="H352" s="160">
        <v>639.91999999999996</v>
      </c>
      <c r="I352" s="161"/>
      <c r="J352" s="162">
        <f>ROUND(I352*H352,2)</f>
        <v>0</v>
      </c>
      <c r="K352" s="163"/>
      <c r="L352" s="33"/>
      <c r="M352" s="164" t="s">
        <v>1</v>
      </c>
      <c r="N352" s="165" t="s">
        <v>39</v>
      </c>
      <c r="O352" s="61"/>
      <c r="P352" s="166">
        <f>O352*H352</f>
        <v>0</v>
      </c>
      <c r="Q352" s="166">
        <v>0</v>
      </c>
      <c r="R352" s="166">
        <f>Q352*H352</f>
        <v>0</v>
      </c>
      <c r="S352" s="166">
        <v>0</v>
      </c>
      <c r="T352" s="167">
        <f>S352*H352</f>
        <v>0</v>
      </c>
      <c r="U352" s="32"/>
      <c r="V352" s="32"/>
      <c r="W352" s="32"/>
      <c r="X352" s="32"/>
      <c r="Y352" s="32"/>
      <c r="Z352" s="32"/>
      <c r="AA352" s="32"/>
      <c r="AB352" s="32"/>
      <c r="AC352" s="32"/>
      <c r="AD352" s="32"/>
      <c r="AE352" s="32"/>
      <c r="AR352" s="168" t="s">
        <v>214</v>
      </c>
      <c r="AT352" s="168" t="s">
        <v>191</v>
      </c>
      <c r="AU352" s="168" t="s">
        <v>86</v>
      </c>
      <c r="AY352" s="17" t="s">
        <v>189</v>
      </c>
      <c r="BE352" s="169">
        <f>IF(N352="základná",J352,0)</f>
        <v>0</v>
      </c>
      <c r="BF352" s="169">
        <f>IF(N352="znížená",J352,0)</f>
        <v>0</v>
      </c>
      <c r="BG352" s="169">
        <f>IF(N352="zákl. prenesená",J352,0)</f>
        <v>0</v>
      </c>
      <c r="BH352" s="169">
        <f>IF(N352="zníž. prenesená",J352,0)</f>
        <v>0</v>
      </c>
      <c r="BI352" s="169">
        <f>IF(N352="nulová",J352,0)</f>
        <v>0</v>
      </c>
      <c r="BJ352" s="17" t="s">
        <v>86</v>
      </c>
      <c r="BK352" s="169">
        <f>ROUND(I352*H352,2)</f>
        <v>0</v>
      </c>
      <c r="BL352" s="17" t="s">
        <v>214</v>
      </c>
      <c r="BM352" s="168" t="s">
        <v>3037</v>
      </c>
    </row>
    <row r="353" spans="1:65" s="13" customFormat="1" ht="11.25">
      <c r="B353" s="187"/>
      <c r="D353" s="188" t="s">
        <v>683</v>
      </c>
      <c r="E353" s="189" t="s">
        <v>1</v>
      </c>
      <c r="F353" s="190" t="s">
        <v>1171</v>
      </c>
      <c r="H353" s="189" t="s">
        <v>1</v>
      </c>
      <c r="I353" s="191"/>
      <c r="L353" s="187"/>
      <c r="M353" s="192"/>
      <c r="N353" s="193"/>
      <c r="O353" s="193"/>
      <c r="P353" s="193"/>
      <c r="Q353" s="193"/>
      <c r="R353" s="193"/>
      <c r="S353" s="193"/>
      <c r="T353" s="194"/>
      <c r="AT353" s="189" t="s">
        <v>683</v>
      </c>
      <c r="AU353" s="189" t="s">
        <v>86</v>
      </c>
      <c r="AV353" s="13" t="s">
        <v>80</v>
      </c>
      <c r="AW353" s="13" t="s">
        <v>29</v>
      </c>
      <c r="AX353" s="13" t="s">
        <v>73</v>
      </c>
      <c r="AY353" s="189" t="s">
        <v>189</v>
      </c>
    </row>
    <row r="354" spans="1:65" s="14" customFormat="1" ht="11.25">
      <c r="B354" s="195"/>
      <c r="D354" s="188" t="s">
        <v>683</v>
      </c>
      <c r="E354" s="196" t="s">
        <v>1</v>
      </c>
      <c r="F354" s="197" t="s">
        <v>1411</v>
      </c>
      <c r="H354" s="198">
        <v>639.91999999999996</v>
      </c>
      <c r="I354" s="199"/>
      <c r="L354" s="195"/>
      <c r="M354" s="200"/>
      <c r="N354" s="201"/>
      <c r="O354" s="201"/>
      <c r="P354" s="201"/>
      <c r="Q354" s="201"/>
      <c r="R354" s="201"/>
      <c r="S354" s="201"/>
      <c r="T354" s="202"/>
      <c r="AT354" s="196" t="s">
        <v>683</v>
      </c>
      <c r="AU354" s="196" t="s">
        <v>86</v>
      </c>
      <c r="AV354" s="14" t="s">
        <v>86</v>
      </c>
      <c r="AW354" s="14" t="s">
        <v>29</v>
      </c>
      <c r="AX354" s="14" t="s">
        <v>80</v>
      </c>
      <c r="AY354" s="196" t="s">
        <v>189</v>
      </c>
    </row>
    <row r="355" spans="1:65" s="2" customFormat="1" ht="16.5" customHeight="1">
      <c r="A355" s="32"/>
      <c r="B355" s="155"/>
      <c r="C355" s="170" t="s">
        <v>335</v>
      </c>
      <c r="D355" s="170" t="s">
        <v>226</v>
      </c>
      <c r="E355" s="171" t="s">
        <v>1412</v>
      </c>
      <c r="F355" s="172" t="s">
        <v>1413</v>
      </c>
      <c r="G355" s="173" t="s">
        <v>218</v>
      </c>
      <c r="H355" s="174">
        <v>0.70399999999999996</v>
      </c>
      <c r="I355" s="175"/>
      <c r="J355" s="176">
        <f>ROUND(I355*H355,2)</f>
        <v>0</v>
      </c>
      <c r="K355" s="177"/>
      <c r="L355" s="178"/>
      <c r="M355" s="179" t="s">
        <v>1</v>
      </c>
      <c r="N355" s="180" t="s">
        <v>39</v>
      </c>
      <c r="O355" s="61"/>
      <c r="P355" s="166">
        <f>O355*H355</f>
        <v>0</v>
      </c>
      <c r="Q355" s="166">
        <v>1</v>
      </c>
      <c r="R355" s="166">
        <f>Q355*H355</f>
        <v>0.70399999999999996</v>
      </c>
      <c r="S355" s="166">
        <v>0</v>
      </c>
      <c r="T355" s="167">
        <f>S355*H355</f>
        <v>0</v>
      </c>
      <c r="U355" s="32"/>
      <c r="V355" s="32"/>
      <c r="W355" s="32"/>
      <c r="X355" s="32"/>
      <c r="Y355" s="32"/>
      <c r="Z355" s="32"/>
      <c r="AA355" s="32"/>
      <c r="AB355" s="32"/>
      <c r="AC355" s="32"/>
      <c r="AD355" s="32"/>
      <c r="AE355" s="32"/>
      <c r="AR355" s="168" t="s">
        <v>247</v>
      </c>
      <c r="AT355" s="168" t="s">
        <v>226</v>
      </c>
      <c r="AU355" s="168" t="s">
        <v>86</v>
      </c>
      <c r="AY355" s="17" t="s">
        <v>189</v>
      </c>
      <c r="BE355" s="169">
        <f>IF(N355="základná",J355,0)</f>
        <v>0</v>
      </c>
      <c r="BF355" s="169">
        <f>IF(N355="znížená",J355,0)</f>
        <v>0</v>
      </c>
      <c r="BG355" s="169">
        <f>IF(N355="zákl. prenesená",J355,0)</f>
        <v>0</v>
      </c>
      <c r="BH355" s="169">
        <f>IF(N355="zníž. prenesená",J355,0)</f>
        <v>0</v>
      </c>
      <c r="BI355" s="169">
        <f>IF(N355="nulová",J355,0)</f>
        <v>0</v>
      </c>
      <c r="BJ355" s="17" t="s">
        <v>86</v>
      </c>
      <c r="BK355" s="169">
        <f>ROUND(I355*H355,2)</f>
        <v>0</v>
      </c>
      <c r="BL355" s="17" t="s">
        <v>214</v>
      </c>
      <c r="BM355" s="168" t="s">
        <v>3038</v>
      </c>
    </row>
    <row r="356" spans="1:65" s="13" customFormat="1" ht="11.25">
      <c r="B356" s="187"/>
      <c r="D356" s="188" t="s">
        <v>683</v>
      </c>
      <c r="E356" s="189" t="s">
        <v>1</v>
      </c>
      <c r="F356" s="190" t="s">
        <v>1171</v>
      </c>
      <c r="H356" s="189" t="s">
        <v>1</v>
      </c>
      <c r="I356" s="191"/>
      <c r="L356" s="187"/>
      <c r="M356" s="192"/>
      <c r="N356" s="193"/>
      <c r="O356" s="193"/>
      <c r="P356" s="193"/>
      <c r="Q356" s="193"/>
      <c r="R356" s="193"/>
      <c r="S356" s="193"/>
      <c r="T356" s="194"/>
      <c r="AT356" s="189" t="s">
        <v>683</v>
      </c>
      <c r="AU356" s="189" t="s">
        <v>86</v>
      </c>
      <c r="AV356" s="13" t="s">
        <v>80</v>
      </c>
      <c r="AW356" s="13" t="s">
        <v>29</v>
      </c>
      <c r="AX356" s="13" t="s">
        <v>73</v>
      </c>
      <c r="AY356" s="189" t="s">
        <v>189</v>
      </c>
    </row>
    <row r="357" spans="1:65" s="14" customFormat="1" ht="11.25">
      <c r="B357" s="195"/>
      <c r="D357" s="188" t="s">
        <v>683</v>
      </c>
      <c r="E357" s="196" t="s">
        <v>1</v>
      </c>
      <c r="F357" s="197" t="s">
        <v>1415</v>
      </c>
      <c r="H357" s="198">
        <v>0.64</v>
      </c>
      <c r="I357" s="199"/>
      <c r="L357" s="195"/>
      <c r="M357" s="200"/>
      <c r="N357" s="201"/>
      <c r="O357" s="201"/>
      <c r="P357" s="201"/>
      <c r="Q357" s="201"/>
      <c r="R357" s="201"/>
      <c r="S357" s="201"/>
      <c r="T357" s="202"/>
      <c r="AT357" s="196" t="s">
        <v>683</v>
      </c>
      <c r="AU357" s="196" t="s">
        <v>86</v>
      </c>
      <c r="AV357" s="14" t="s">
        <v>86</v>
      </c>
      <c r="AW357" s="14" t="s">
        <v>29</v>
      </c>
      <c r="AX357" s="14" t="s">
        <v>80</v>
      </c>
      <c r="AY357" s="196" t="s">
        <v>189</v>
      </c>
    </row>
    <row r="358" spans="1:65" s="14" customFormat="1" ht="11.25">
      <c r="B358" s="195"/>
      <c r="D358" s="188" t="s">
        <v>683</v>
      </c>
      <c r="F358" s="197" t="s">
        <v>1416</v>
      </c>
      <c r="H358" s="198">
        <v>0.70399999999999996</v>
      </c>
      <c r="I358" s="199"/>
      <c r="L358" s="195"/>
      <c r="M358" s="200"/>
      <c r="N358" s="201"/>
      <c r="O358" s="201"/>
      <c r="P358" s="201"/>
      <c r="Q358" s="201"/>
      <c r="R358" s="201"/>
      <c r="S358" s="201"/>
      <c r="T358" s="202"/>
      <c r="AT358" s="196" t="s">
        <v>683</v>
      </c>
      <c r="AU358" s="196" t="s">
        <v>86</v>
      </c>
      <c r="AV358" s="14" t="s">
        <v>86</v>
      </c>
      <c r="AW358" s="14" t="s">
        <v>3</v>
      </c>
      <c r="AX358" s="14" t="s">
        <v>80</v>
      </c>
      <c r="AY358" s="196" t="s">
        <v>189</v>
      </c>
    </row>
    <row r="359" spans="1:65" s="2" customFormat="1" ht="24.2" customHeight="1">
      <c r="A359" s="32"/>
      <c r="B359" s="155"/>
      <c r="C359" s="170" t="s">
        <v>2345</v>
      </c>
      <c r="D359" s="170" t="s">
        <v>226</v>
      </c>
      <c r="E359" s="171" t="s">
        <v>1417</v>
      </c>
      <c r="F359" s="172" t="s">
        <v>1418</v>
      </c>
      <c r="G359" s="173" t="s">
        <v>218</v>
      </c>
      <c r="H359" s="174">
        <v>5.5E-2</v>
      </c>
      <c r="I359" s="175"/>
      <c r="J359" s="176">
        <f>ROUND(I359*H359,2)</f>
        <v>0</v>
      </c>
      <c r="K359" s="177"/>
      <c r="L359" s="178"/>
      <c r="M359" s="179" t="s">
        <v>1</v>
      </c>
      <c r="N359" s="180" t="s">
        <v>39</v>
      </c>
      <c r="O359" s="61"/>
      <c r="P359" s="166">
        <f>O359*H359</f>
        <v>0</v>
      </c>
      <c r="Q359" s="166">
        <v>1</v>
      </c>
      <c r="R359" s="166">
        <f>Q359*H359</f>
        <v>5.5E-2</v>
      </c>
      <c r="S359" s="166">
        <v>0</v>
      </c>
      <c r="T359" s="167">
        <f>S359*H359</f>
        <v>0</v>
      </c>
      <c r="U359" s="32"/>
      <c r="V359" s="32"/>
      <c r="W359" s="32"/>
      <c r="X359" s="32"/>
      <c r="Y359" s="32"/>
      <c r="Z359" s="32"/>
      <c r="AA359" s="32"/>
      <c r="AB359" s="32"/>
      <c r="AC359" s="32"/>
      <c r="AD359" s="32"/>
      <c r="AE359" s="32"/>
      <c r="AR359" s="168" t="s">
        <v>247</v>
      </c>
      <c r="AT359" s="168" t="s">
        <v>226</v>
      </c>
      <c r="AU359" s="168" t="s">
        <v>86</v>
      </c>
      <c r="AY359" s="17" t="s">
        <v>189</v>
      </c>
      <c r="BE359" s="169">
        <f>IF(N359="základná",J359,0)</f>
        <v>0</v>
      </c>
      <c r="BF359" s="169">
        <f>IF(N359="znížená",J359,0)</f>
        <v>0</v>
      </c>
      <c r="BG359" s="169">
        <f>IF(N359="zákl. prenesená",J359,0)</f>
        <v>0</v>
      </c>
      <c r="BH359" s="169">
        <f>IF(N359="zníž. prenesená",J359,0)</f>
        <v>0</v>
      </c>
      <c r="BI359" s="169">
        <f>IF(N359="nulová",J359,0)</f>
        <v>0</v>
      </c>
      <c r="BJ359" s="17" t="s">
        <v>86</v>
      </c>
      <c r="BK359" s="169">
        <f>ROUND(I359*H359,2)</f>
        <v>0</v>
      </c>
      <c r="BL359" s="17" t="s">
        <v>214</v>
      </c>
      <c r="BM359" s="168" t="s">
        <v>3039</v>
      </c>
    </row>
    <row r="360" spans="1:65" s="13" customFormat="1" ht="11.25">
      <c r="B360" s="187"/>
      <c r="D360" s="188" t="s">
        <v>683</v>
      </c>
      <c r="E360" s="189" t="s">
        <v>1</v>
      </c>
      <c r="F360" s="190" t="s">
        <v>1171</v>
      </c>
      <c r="H360" s="189" t="s">
        <v>1</v>
      </c>
      <c r="I360" s="191"/>
      <c r="L360" s="187"/>
      <c r="M360" s="192"/>
      <c r="N360" s="193"/>
      <c r="O360" s="193"/>
      <c r="P360" s="193"/>
      <c r="Q360" s="193"/>
      <c r="R360" s="193"/>
      <c r="S360" s="193"/>
      <c r="T360" s="194"/>
      <c r="AT360" s="189" t="s">
        <v>683</v>
      </c>
      <c r="AU360" s="189" t="s">
        <v>86</v>
      </c>
      <c r="AV360" s="13" t="s">
        <v>80</v>
      </c>
      <c r="AW360" s="13" t="s">
        <v>29</v>
      </c>
      <c r="AX360" s="13" t="s">
        <v>73</v>
      </c>
      <c r="AY360" s="189" t="s">
        <v>189</v>
      </c>
    </row>
    <row r="361" spans="1:65" s="14" customFormat="1" ht="11.25">
      <c r="B361" s="195"/>
      <c r="D361" s="188" t="s">
        <v>683</v>
      </c>
      <c r="E361" s="196" t="s">
        <v>1</v>
      </c>
      <c r="F361" s="197" t="s">
        <v>1420</v>
      </c>
      <c r="H361" s="198">
        <v>0.05</v>
      </c>
      <c r="I361" s="199"/>
      <c r="L361" s="195"/>
      <c r="M361" s="200"/>
      <c r="N361" s="201"/>
      <c r="O361" s="201"/>
      <c r="P361" s="201"/>
      <c r="Q361" s="201"/>
      <c r="R361" s="201"/>
      <c r="S361" s="201"/>
      <c r="T361" s="202"/>
      <c r="AT361" s="196" t="s">
        <v>683</v>
      </c>
      <c r="AU361" s="196" t="s">
        <v>86</v>
      </c>
      <c r="AV361" s="14" t="s">
        <v>86</v>
      </c>
      <c r="AW361" s="14" t="s">
        <v>29</v>
      </c>
      <c r="AX361" s="14" t="s">
        <v>80</v>
      </c>
      <c r="AY361" s="196" t="s">
        <v>189</v>
      </c>
    </row>
    <row r="362" spans="1:65" s="14" customFormat="1" ht="11.25">
      <c r="B362" s="195"/>
      <c r="D362" s="188" t="s">
        <v>683</v>
      </c>
      <c r="F362" s="197" t="s">
        <v>1421</v>
      </c>
      <c r="H362" s="198">
        <v>5.5E-2</v>
      </c>
      <c r="I362" s="199"/>
      <c r="L362" s="195"/>
      <c r="M362" s="200"/>
      <c r="N362" s="201"/>
      <c r="O362" s="201"/>
      <c r="P362" s="201"/>
      <c r="Q362" s="201"/>
      <c r="R362" s="201"/>
      <c r="S362" s="201"/>
      <c r="T362" s="202"/>
      <c r="AT362" s="196" t="s">
        <v>683</v>
      </c>
      <c r="AU362" s="196" t="s">
        <v>86</v>
      </c>
      <c r="AV362" s="14" t="s">
        <v>86</v>
      </c>
      <c r="AW362" s="14" t="s">
        <v>3</v>
      </c>
      <c r="AX362" s="14" t="s">
        <v>80</v>
      </c>
      <c r="AY362" s="196" t="s">
        <v>189</v>
      </c>
    </row>
    <row r="363" spans="1:65" s="2" customFormat="1" ht="24.2" customHeight="1">
      <c r="A363" s="32"/>
      <c r="B363" s="155"/>
      <c r="C363" s="156" t="s">
        <v>338</v>
      </c>
      <c r="D363" s="156" t="s">
        <v>191</v>
      </c>
      <c r="E363" s="157" t="s">
        <v>1426</v>
      </c>
      <c r="F363" s="158" t="s">
        <v>1427</v>
      </c>
      <c r="G363" s="159" t="s">
        <v>218</v>
      </c>
      <c r="H363" s="160">
        <v>0.79300000000000004</v>
      </c>
      <c r="I363" s="161"/>
      <c r="J363" s="162">
        <f>ROUND(I363*H363,2)</f>
        <v>0</v>
      </c>
      <c r="K363" s="163"/>
      <c r="L363" s="33"/>
      <c r="M363" s="164" t="s">
        <v>1</v>
      </c>
      <c r="N363" s="165" t="s">
        <v>39</v>
      </c>
      <c r="O363" s="61"/>
      <c r="P363" s="166">
        <f>O363*H363</f>
        <v>0</v>
      </c>
      <c r="Q363" s="166">
        <v>0</v>
      </c>
      <c r="R363" s="166">
        <f>Q363*H363</f>
        <v>0</v>
      </c>
      <c r="S363" s="166">
        <v>0</v>
      </c>
      <c r="T363" s="167">
        <f>S363*H363</f>
        <v>0</v>
      </c>
      <c r="U363" s="32"/>
      <c r="V363" s="32"/>
      <c r="W363" s="32"/>
      <c r="X363" s="32"/>
      <c r="Y363" s="32"/>
      <c r="Z363" s="32"/>
      <c r="AA363" s="32"/>
      <c r="AB363" s="32"/>
      <c r="AC363" s="32"/>
      <c r="AD363" s="32"/>
      <c r="AE363" s="32"/>
      <c r="AR363" s="168" t="s">
        <v>214</v>
      </c>
      <c r="AT363" s="168" t="s">
        <v>191</v>
      </c>
      <c r="AU363" s="168" t="s">
        <v>86</v>
      </c>
      <c r="AY363" s="17" t="s">
        <v>189</v>
      </c>
      <c r="BE363" s="169">
        <f>IF(N363="základná",J363,0)</f>
        <v>0</v>
      </c>
      <c r="BF363" s="169">
        <f>IF(N363="znížená",J363,0)</f>
        <v>0</v>
      </c>
      <c r="BG363" s="169">
        <f>IF(N363="zákl. prenesená",J363,0)</f>
        <v>0</v>
      </c>
      <c r="BH363" s="169">
        <f>IF(N363="zníž. prenesená",J363,0)</f>
        <v>0</v>
      </c>
      <c r="BI363" s="169">
        <f>IF(N363="nulová",J363,0)</f>
        <v>0</v>
      </c>
      <c r="BJ363" s="17" t="s">
        <v>86</v>
      </c>
      <c r="BK363" s="169">
        <f>ROUND(I363*H363,2)</f>
        <v>0</v>
      </c>
      <c r="BL363" s="17" t="s">
        <v>214</v>
      </c>
      <c r="BM363" s="168" t="s">
        <v>3040</v>
      </c>
    </row>
    <row r="364" spans="1:65" s="12" customFormat="1" ht="22.9" customHeight="1">
      <c r="B364" s="142"/>
      <c r="D364" s="143" t="s">
        <v>72</v>
      </c>
      <c r="E364" s="153" t="s">
        <v>1890</v>
      </c>
      <c r="F364" s="153" t="s">
        <v>1891</v>
      </c>
      <c r="I364" s="145"/>
      <c r="J364" s="154">
        <f>BK364</f>
        <v>0</v>
      </c>
      <c r="L364" s="142"/>
      <c r="M364" s="147"/>
      <c r="N364" s="148"/>
      <c r="O364" s="148"/>
      <c r="P364" s="149">
        <f>SUM(P365:P368)</f>
        <v>0</v>
      </c>
      <c r="Q364" s="148"/>
      <c r="R364" s="149">
        <f>SUM(R365:R368)</f>
        <v>0.46169999999999994</v>
      </c>
      <c r="S364" s="148"/>
      <c r="T364" s="150">
        <f>SUM(T365:T368)</f>
        <v>0</v>
      </c>
      <c r="AR364" s="143" t="s">
        <v>86</v>
      </c>
      <c r="AT364" s="151" t="s">
        <v>72</v>
      </c>
      <c r="AU364" s="151" t="s">
        <v>80</v>
      </c>
      <c r="AY364" s="143" t="s">
        <v>189</v>
      </c>
      <c r="BK364" s="152">
        <f>SUM(BK365:BK368)</f>
        <v>0</v>
      </c>
    </row>
    <row r="365" spans="1:65" s="2" customFormat="1" ht="24.2" customHeight="1">
      <c r="A365" s="32"/>
      <c r="B365" s="155"/>
      <c r="C365" s="156" t="s">
        <v>2352</v>
      </c>
      <c r="D365" s="156" t="s">
        <v>191</v>
      </c>
      <c r="E365" s="157" t="s">
        <v>2144</v>
      </c>
      <c r="F365" s="158" t="s">
        <v>2145</v>
      </c>
      <c r="G365" s="159" t="s">
        <v>373</v>
      </c>
      <c r="H365" s="160">
        <v>51.3</v>
      </c>
      <c r="I365" s="161"/>
      <c r="J365" s="162">
        <f>ROUND(I365*H365,2)</f>
        <v>0</v>
      </c>
      <c r="K365" s="163"/>
      <c r="L365" s="33"/>
      <c r="M365" s="164" t="s">
        <v>1</v>
      </c>
      <c r="N365" s="165" t="s">
        <v>39</v>
      </c>
      <c r="O365" s="61"/>
      <c r="P365" s="166">
        <f>O365*H365</f>
        <v>0</v>
      </c>
      <c r="Q365" s="166">
        <v>8.9999999999999993E-3</v>
      </c>
      <c r="R365" s="166">
        <f>Q365*H365</f>
        <v>0.46169999999999994</v>
      </c>
      <c r="S365" s="166">
        <v>0</v>
      </c>
      <c r="T365" s="167">
        <f>S365*H365</f>
        <v>0</v>
      </c>
      <c r="U365" s="32"/>
      <c r="V365" s="32"/>
      <c r="W365" s="32"/>
      <c r="X365" s="32"/>
      <c r="Y365" s="32"/>
      <c r="Z365" s="32"/>
      <c r="AA365" s="32"/>
      <c r="AB365" s="32"/>
      <c r="AC365" s="32"/>
      <c r="AD365" s="32"/>
      <c r="AE365" s="32"/>
      <c r="AR365" s="168" t="s">
        <v>214</v>
      </c>
      <c r="AT365" s="168" t="s">
        <v>191</v>
      </c>
      <c r="AU365" s="168" t="s">
        <v>86</v>
      </c>
      <c r="AY365" s="17" t="s">
        <v>189</v>
      </c>
      <c r="BE365" s="169">
        <f>IF(N365="základná",J365,0)</f>
        <v>0</v>
      </c>
      <c r="BF365" s="169">
        <f>IF(N365="znížená",J365,0)</f>
        <v>0</v>
      </c>
      <c r="BG365" s="169">
        <f>IF(N365="zákl. prenesená",J365,0)</f>
        <v>0</v>
      </c>
      <c r="BH365" s="169">
        <f>IF(N365="zníž. prenesená",J365,0)</f>
        <v>0</v>
      </c>
      <c r="BI365" s="169">
        <f>IF(N365="nulová",J365,0)</f>
        <v>0</v>
      </c>
      <c r="BJ365" s="17" t="s">
        <v>86</v>
      </c>
      <c r="BK365" s="169">
        <f>ROUND(I365*H365,2)</f>
        <v>0</v>
      </c>
      <c r="BL365" s="17" t="s">
        <v>214</v>
      </c>
      <c r="BM365" s="168" t="s">
        <v>3041</v>
      </c>
    </row>
    <row r="366" spans="1:65" s="13" customFormat="1" ht="11.25">
      <c r="B366" s="187"/>
      <c r="D366" s="188" t="s">
        <v>683</v>
      </c>
      <c r="E366" s="189" t="s">
        <v>1</v>
      </c>
      <c r="F366" s="190" t="s">
        <v>854</v>
      </c>
      <c r="H366" s="189" t="s">
        <v>1</v>
      </c>
      <c r="I366" s="191"/>
      <c r="L366" s="187"/>
      <c r="M366" s="192"/>
      <c r="N366" s="193"/>
      <c r="O366" s="193"/>
      <c r="P366" s="193"/>
      <c r="Q366" s="193"/>
      <c r="R366" s="193"/>
      <c r="S366" s="193"/>
      <c r="T366" s="194"/>
      <c r="AT366" s="189" t="s">
        <v>683</v>
      </c>
      <c r="AU366" s="189" t="s">
        <v>86</v>
      </c>
      <c r="AV366" s="13" t="s">
        <v>80</v>
      </c>
      <c r="AW366" s="13" t="s">
        <v>29</v>
      </c>
      <c r="AX366" s="13" t="s">
        <v>73</v>
      </c>
      <c r="AY366" s="189" t="s">
        <v>189</v>
      </c>
    </row>
    <row r="367" spans="1:65" s="14" customFormat="1" ht="11.25">
      <c r="B367" s="195"/>
      <c r="D367" s="188" t="s">
        <v>683</v>
      </c>
      <c r="E367" s="196" t="s">
        <v>1</v>
      </c>
      <c r="F367" s="197" t="s">
        <v>2953</v>
      </c>
      <c r="H367" s="198">
        <v>51.3</v>
      </c>
      <c r="I367" s="199"/>
      <c r="L367" s="195"/>
      <c r="M367" s="200"/>
      <c r="N367" s="201"/>
      <c r="O367" s="201"/>
      <c r="P367" s="201"/>
      <c r="Q367" s="201"/>
      <c r="R367" s="201"/>
      <c r="S367" s="201"/>
      <c r="T367" s="202"/>
      <c r="AT367" s="196" t="s">
        <v>683</v>
      </c>
      <c r="AU367" s="196" t="s">
        <v>86</v>
      </c>
      <c r="AV367" s="14" t="s">
        <v>86</v>
      </c>
      <c r="AW367" s="14" t="s">
        <v>29</v>
      </c>
      <c r="AX367" s="14" t="s">
        <v>80</v>
      </c>
      <c r="AY367" s="196" t="s">
        <v>189</v>
      </c>
    </row>
    <row r="368" spans="1:65" s="2" customFormat="1" ht="24.2" customHeight="1">
      <c r="A368" s="32"/>
      <c r="B368" s="155"/>
      <c r="C368" s="156" t="s">
        <v>342</v>
      </c>
      <c r="D368" s="156" t="s">
        <v>191</v>
      </c>
      <c r="E368" s="157" t="s">
        <v>1948</v>
      </c>
      <c r="F368" s="158" t="s">
        <v>1949</v>
      </c>
      <c r="G368" s="159" t="s">
        <v>218</v>
      </c>
      <c r="H368" s="160">
        <v>0.46200000000000002</v>
      </c>
      <c r="I368" s="161"/>
      <c r="J368" s="162">
        <f>ROUND(I368*H368,2)</f>
        <v>0</v>
      </c>
      <c r="K368" s="163"/>
      <c r="L368" s="33"/>
      <c r="M368" s="164" t="s">
        <v>1</v>
      </c>
      <c r="N368" s="165" t="s">
        <v>39</v>
      </c>
      <c r="O368" s="61"/>
      <c r="P368" s="166">
        <f>O368*H368</f>
        <v>0</v>
      </c>
      <c r="Q368" s="166">
        <v>0</v>
      </c>
      <c r="R368" s="166">
        <f>Q368*H368</f>
        <v>0</v>
      </c>
      <c r="S368" s="166">
        <v>0</v>
      </c>
      <c r="T368" s="167">
        <f>S368*H368</f>
        <v>0</v>
      </c>
      <c r="U368" s="32"/>
      <c r="V368" s="32"/>
      <c r="W368" s="32"/>
      <c r="X368" s="32"/>
      <c r="Y368" s="32"/>
      <c r="Z368" s="32"/>
      <c r="AA368" s="32"/>
      <c r="AB368" s="32"/>
      <c r="AC368" s="32"/>
      <c r="AD368" s="32"/>
      <c r="AE368" s="32"/>
      <c r="AR368" s="168" t="s">
        <v>214</v>
      </c>
      <c r="AT368" s="168" t="s">
        <v>191</v>
      </c>
      <c r="AU368" s="168" t="s">
        <v>86</v>
      </c>
      <c r="AY368" s="17" t="s">
        <v>189</v>
      </c>
      <c r="BE368" s="169">
        <f>IF(N368="základná",J368,0)</f>
        <v>0</v>
      </c>
      <c r="BF368" s="169">
        <f>IF(N368="znížená",J368,0)</f>
        <v>0</v>
      </c>
      <c r="BG368" s="169">
        <f>IF(N368="zákl. prenesená",J368,0)</f>
        <v>0</v>
      </c>
      <c r="BH368" s="169">
        <f>IF(N368="zníž. prenesená",J368,0)</f>
        <v>0</v>
      </c>
      <c r="BI368" s="169">
        <f>IF(N368="nulová",J368,0)</f>
        <v>0</v>
      </c>
      <c r="BJ368" s="17" t="s">
        <v>86</v>
      </c>
      <c r="BK368" s="169">
        <f>ROUND(I368*H368,2)</f>
        <v>0</v>
      </c>
      <c r="BL368" s="17" t="s">
        <v>214</v>
      </c>
      <c r="BM368" s="168" t="s">
        <v>3042</v>
      </c>
    </row>
    <row r="369" spans="1:65" s="12" customFormat="1" ht="22.9" customHeight="1">
      <c r="B369" s="142"/>
      <c r="D369" s="143" t="s">
        <v>72</v>
      </c>
      <c r="E369" s="153" t="s">
        <v>647</v>
      </c>
      <c r="F369" s="153" t="s">
        <v>648</v>
      </c>
      <c r="I369" s="145"/>
      <c r="J369" s="154">
        <f>BK369</f>
        <v>0</v>
      </c>
      <c r="L369" s="142"/>
      <c r="M369" s="147"/>
      <c r="N369" s="148"/>
      <c r="O369" s="148"/>
      <c r="P369" s="149">
        <f>SUM(P370:P381)</f>
        <v>0</v>
      </c>
      <c r="Q369" s="148"/>
      <c r="R369" s="149">
        <f>SUM(R370:R381)</f>
        <v>6.9974755999999999E-2</v>
      </c>
      <c r="S369" s="148"/>
      <c r="T369" s="150">
        <f>SUM(T370:T381)</f>
        <v>0</v>
      </c>
      <c r="AR369" s="143" t="s">
        <v>86</v>
      </c>
      <c r="AT369" s="151" t="s">
        <v>72</v>
      </c>
      <c r="AU369" s="151" t="s">
        <v>80</v>
      </c>
      <c r="AY369" s="143" t="s">
        <v>189</v>
      </c>
      <c r="BK369" s="152">
        <f>SUM(BK370:BK381)</f>
        <v>0</v>
      </c>
    </row>
    <row r="370" spans="1:65" s="2" customFormat="1" ht="24.2" customHeight="1">
      <c r="A370" s="32"/>
      <c r="B370" s="155"/>
      <c r="C370" s="156" t="s">
        <v>2359</v>
      </c>
      <c r="D370" s="156" t="s">
        <v>191</v>
      </c>
      <c r="E370" s="157" t="s">
        <v>1429</v>
      </c>
      <c r="F370" s="158" t="s">
        <v>1430</v>
      </c>
      <c r="G370" s="159" t="s">
        <v>373</v>
      </c>
      <c r="H370" s="160">
        <v>20.077000000000002</v>
      </c>
      <c r="I370" s="161"/>
      <c r="J370" s="162">
        <f>ROUND(I370*H370,2)</f>
        <v>0</v>
      </c>
      <c r="K370" s="163"/>
      <c r="L370" s="33"/>
      <c r="M370" s="164" t="s">
        <v>1</v>
      </c>
      <c r="N370" s="165" t="s">
        <v>39</v>
      </c>
      <c r="O370" s="61"/>
      <c r="P370" s="166">
        <f>O370*H370</f>
        <v>0</v>
      </c>
      <c r="Q370" s="166">
        <v>1.5100000000000001E-3</v>
      </c>
      <c r="R370" s="166">
        <f>Q370*H370</f>
        <v>3.0316270000000003E-2</v>
      </c>
      <c r="S370" s="166">
        <v>0</v>
      </c>
      <c r="T370" s="167">
        <f>S370*H370</f>
        <v>0</v>
      </c>
      <c r="U370" s="32"/>
      <c r="V370" s="32"/>
      <c r="W370" s="32"/>
      <c r="X370" s="32"/>
      <c r="Y370" s="32"/>
      <c r="Z370" s="32"/>
      <c r="AA370" s="32"/>
      <c r="AB370" s="32"/>
      <c r="AC370" s="32"/>
      <c r="AD370" s="32"/>
      <c r="AE370" s="32"/>
      <c r="AR370" s="168" t="s">
        <v>214</v>
      </c>
      <c r="AT370" s="168" t="s">
        <v>191</v>
      </c>
      <c r="AU370" s="168" t="s">
        <v>86</v>
      </c>
      <c r="AY370" s="17" t="s">
        <v>189</v>
      </c>
      <c r="BE370" s="169">
        <f>IF(N370="základná",J370,0)</f>
        <v>0</v>
      </c>
      <c r="BF370" s="169">
        <f>IF(N370="znížená",J370,0)</f>
        <v>0</v>
      </c>
      <c r="BG370" s="169">
        <f>IF(N370="zákl. prenesená",J370,0)</f>
        <v>0</v>
      </c>
      <c r="BH370" s="169">
        <f>IF(N370="zníž. prenesená",J370,0)</f>
        <v>0</v>
      </c>
      <c r="BI370" s="169">
        <f>IF(N370="nulová",J370,0)</f>
        <v>0</v>
      </c>
      <c r="BJ370" s="17" t="s">
        <v>86</v>
      </c>
      <c r="BK370" s="169">
        <f>ROUND(I370*H370,2)</f>
        <v>0</v>
      </c>
      <c r="BL370" s="17" t="s">
        <v>214</v>
      </c>
      <c r="BM370" s="168" t="s">
        <v>3043</v>
      </c>
    </row>
    <row r="371" spans="1:65" s="13" customFormat="1" ht="11.25">
      <c r="B371" s="187"/>
      <c r="D371" s="188" t="s">
        <v>683</v>
      </c>
      <c r="E371" s="189" t="s">
        <v>1</v>
      </c>
      <c r="F371" s="190" t="s">
        <v>1171</v>
      </c>
      <c r="H371" s="189" t="s">
        <v>1</v>
      </c>
      <c r="I371" s="191"/>
      <c r="L371" s="187"/>
      <c r="M371" s="192"/>
      <c r="N371" s="193"/>
      <c r="O371" s="193"/>
      <c r="P371" s="193"/>
      <c r="Q371" s="193"/>
      <c r="R371" s="193"/>
      <c r="S371" s="193"/>
      <c r="T371" s="194"/>
      <c r="AT371" s="189" t="s">
        <v>683</v>
      </c>
      <c r="AU371" s="189" t="s">
        <v>86</v>
      </c>
      <c r="AV371" s="13" t="s">
        <v>80</v>
      </c>
      <c r="AW371" s="13" t="s">
        <v>29</v>
      </c>
      <c r="AX371" s="13" t="s">
        <v>73</v>
      </c>
      <c r="AY371" s="189" t="s">
        <v>189</v>
      </c>
    </row>
    <row r="372" spans="1:65" s="14" customFormat="1" ht="11.25">
      <c r="B372" s="195"/>
      <c r="D372" s="188" t="s">
        <v>683</v>
      </c>
      <c r="E372" s="196" t="s">
        <v>1</v>
      </c>
      <c r="F372" s="197" t="s">
        <v>1432</v>
      </c>
      <c r="H372" s="198">
        <v>20.077000000000002</v>
      </c>
      <c r="I372" s="199"/>
      <c r="L372" s="195"/>
      <c r="M372" s="200"/>
      <c r="N372" s="201"/>
      <c r="O372" s="201"/>
      <c r="P372" s="201"/>
      <c r="Q372" s="201"/>
      <c r="R372" s="201"/>
      <c r="S372" s="201"/>
      <c r="T372" s="202"/>
      <c r="AT372" s="196" t="s">
        <v>683</v>
      </c>
      <c r="AU372" s="196" t="s">
        <v>86</v>
      </c>
      <c r="AV372" s="14" t="s">
        <v>86</v>
      </c>
      <c r="AW372" s="14" t="s">
        <v>29</v>
      </c>
      <c r="AX372" s="14" t="s">
        <v>80</v>
      </c>
      <c r="AY372" s="196" t="s">
        <v>189</v>
      </c>
    </row>
    <row r="373" spans="1:65" s="2" customFormat="1" ht="24.2" customHeight="1">
      <c r="A373" s="32"/>
      <c r="B373" s="155"/>
      <c r="C373" s="156" t="s">
        <v>345</v>
      </c>
      <c r="D373" s="156" t="s">
        <v>191</v>
      </c>
      <c r="E373" s="157" t="s">
        <v>1433</v>
      </c>
      <c r="F373" s="158" t="s">
        <v>1434</v>
      </c>
      <c r="G373" s="159" t="s">
        <v>373</v>
      </c>
      <c r="H373" s="160">
        <v>52.006</v>
      </c>
      <c r="I373" s="161"/>
      <c r="J373" s="162">
        <f>ROUND(I373*H373,2)</f>
        <v>0</v>
      </c>
      <c r="K373" s="163"/>
      <c r="L373" s="33"/>
      <c r="M373" s="164" t="s">
        <v>1</v>
      </c>
      <c r="N373" s="165" t="s">
        <v>39</v>
      </c>
      <c r="O373" s="61"/>
      <c r="P373" s="166">
        <f>O373*H373</f>
        <v>0</v>
      </c>
      <c r="Q373" s="166">
        <v>2.1499999999999999E-4</v>
      </c>
      <c r="R373" s="166">
        <f>Q373*H373</f>
        <v>1.118129E-2</v>
      </c>
      <c r="S373" s="166">
        <v>0</v>
      </c>
      <c r="T373" s="167">
        <f>S373*H373</f>
        <v>0</v>
      </c>
      <c r="U373" s="32"/>
      <c r="V373" s="32"/>
      <c r="W373" s="32"/>
      <c r="X373" s="32"/>
      <c r="Y373" s="32"/>
      <c r="Z373" s="32"/>
      <c r="AA373" s="32"/>
      <c r="AB373" s="32"/>
      <c r="AC373" s="32"/>
      <c r="AD373" s="32"/>
      <c r="AE373" s="32"/>
      <c r="AR373" s="168" t="s">
        <v>214</v>
      </c>
      <c r="AT373" s="168" t="s">
        <v>191</v>
      </c>
      <c r="AU373" s="168" t="s">
        <v>86</v>
      </c>
      <c r="AY373" s="17" t="s">
        <v>189</v>
      </c>
      <c r="BE373" s="169">
        <f>IF(N373="základná",J373,0)</f>
        <v>0</v>
      </c>
      <c r="BF373" s="169">
        <f>IF(N373="znížená",J373,0)</f>
        <v>0</v>
      </c>
      <c r="BG373" s="169">
        <f>IF(N373="zákl. prenesená",J373,0)</f>
        <v>0</v>
      </c>
      <c r="BH373" s="169">
        <f>IF(N373="zníž. prenesená",J373,0)</f>
        <v>0</v>
      </c>
      <c r="BI373" s="169">
        <f>IF(N373="nulová",J373,0)</f>
        <v>0</v>
      </c>
      <c r="BJ373" s="17" t="s">
        <v>86</v>
      </c>
      <c r="BK373" s="169">
        <f>ROUND(I373*H373,2)</f>
        <v>0</v>
      </c>
      <c r="BL373" s="17" t="s">
        <v>214</v>
      </c>
      <c r="BM373" s="168" t="s">
        <v>3044</v>
      </c>
    </row>
    <row r="374" spans="1:65" s="13" customFormat="1" ht="11.25">
      <c r="B374" s="187"/>
      <c r="D374" s="188" t="s">
        <v>683</v>
      </c>
      <c r="E374" s="189" t="s">
        <v>1</v>
      </c>
      <c r="F374" s="190" t="s">
        <v>1171</v>
      </c>
      <c r="H374" s="189" t="s">
        <v>1</v>
      </c>
      <c r="I374" s="191"/>
      <c r="L374" s="187"/>
      <c r="M374" s="192"/>
      <c r="N374" s="193"/>
      <c r="O374" s="193"/>
      <c r="P374" s="193"/>
      <c r="Q374" s="193"/>
      <c r="R374" s="193"/>
      <c r="S374" s="193"/>
      <c r="T374" s="194"/>
      <c r="AT374" s="189" t="s">
        <v>683</v>
      </c>
      <c r="AU374" s="189" t="s">
        <v>86</v>
      </c>
      <c r="AV374" s="13" t="s">
        <v>80</v>
      </c>
      <c r="AW374" s="13" t="s">
        <v>29</v>
      </c>
      <c r="AX374" s="13" t="s">
        <v>73</v>
      </c>
      <c r="AY374" s="189" t="s">
        <v>189</v>
      </c>
    </row>
    <row r="375" spans="1:65" s="14" customFormat="1" ht="11.25">
      <c r="B375" s="195"/>
      <c r="D375" s="188" t="s">
        <v>683</v>
      </c>
      <c r="E375" s="196" t="s">
        <v>1</v>
      </c>
      <c r="F375" s="197" t="s">
        <v>1436</v>
      </c>
      <c r="H375" s="198">
        <v>52.006</v>
      </c>
      <c r="I375" s="199"/>
      <c r="L375" s="195"/>
      <c r="M375" s="200"/>
      <c r="N375" s="201"/>
      <c r="O375" s="201"/>
      <c r="P375" s="201"/>
      <c r="Q375" s="201"/>
      <c r="R375" s="201"/>
      <c r="S375" s="201"/>
      <c r="T375" s="202"/>
      <c r="AT375" s="196" t="s">
        <v>683</v>
      </c>
      <c r="AU375" s="196" t="s">
        <v>86</v>
      </c>
      <c r="AV375" s="14" t="s">
        <v>86</v>
      </c>
      <c r="AW375" s="14" t="s">
        <v>29</v>
      </c>
      <c r="AX375" s="14" t="s">
        <v>80</v>
      </c>
      <c r="AY375" s="196" t="s">
        <v>189</v>
      </c>
    </row>
    <row r="376" spans="1:65" s="2" customFormat="1" ht="37.9" customHeight="1">
      <c r="A376" s="32"/>
      <c r="B376" s="155"/>
      <c r="C376" s="156" t="s">
        <v>2366</v>
      </c>
      <c r="D376" s="156" t="s">
        <v>191</v>
      </c>
      <c r="E376" s="157" t="s">
        <v>1437</v>
      </c>
      <c r="F376" s="158" t="s">
        <v>1438</v>
      </c>
      <c r="G376" s="159" t="s">
        <v>373</v>
      </c>
      <c r="H376" s="160">
        <v>10.076000000000001</v>
      </c>
      <c r="I376" s="161"/>
      <c r="J376" s="162">
        <f>ROUND(I376*H376,2)</f>
        <v>0</v>
      </c>
      <c r="K376" s="163"/>
      <c r="L376" s="33"/>
      <c r="M376" s="164" t="s">
        <v>1</v>
      </c>
      <c r="N376" s="165" t="s">
        <v>39</v>
      </c>
      <c r="O376" s="61"/>
      <c r="P376" s="166">
        <f>O376*H376</f>
        <v>0</v>
      </c>
      <c r="Q376" s="166">
        <v>2.0999999999999999E-5</v>
      </c>
      <c r="R376" s="166">
        <f>Q376*H376</f>
        <v>2.1159600000000001E-4</v>
      </c>
      <c r="S376" s="166">
        <v>0</v>
      </c>
      <c r="T376" s="167">
        <f>S376*H376</f>
        <v>0</v>
      </c>
      <c r="U376" s="32"/>
      <c r="V376" s="32"/>
      <c r="W376" s="32"/>
      <c r="X376" s="32"/>
      <c r="Y376" s="32"/>
      <c r="Z376" s="32"/>
      <c r="AA376" s="32"/>
      <c r="AB376" s="32"/>
      <c r="AC376" s="32"/>
      <c r="AD376" s="32"/>
      <c r="AE376" s="32"/>
      <c r="AR376" s="168" t="s">
        <v>214</v>
      </c>
      <c r="AT376" s="168" t="s">
        <v>191</v>
      </c>
      <c r="AU376" s="168" t="s">
        <v>86</v>
      </c>
      <c r="AY376" s="17" t="s">
        <v>189</v>
      </c>
      <c r="BE376" s="169">
        <f>IF(N376="základná",J376,0)</f>
        <v>0</v>
      </c>
      <c r="BF376" s="169">
        <f>IF(N376="znížená",J376,0)</f>
        <v>0</v>
      </c>
      <c r="BG376" s="169">
        <f>IF(N376="zákl. prenesená",J376,0)</f>
        <v>0</v>
      </c>
      <c r="BH376" s="169">
        <f>IF(N376="zníž. prenesená",J376,0)</f>
        <v>0</v>
      </c>
      <c r="BI376" s="169">
        <f>IF(N376="nulová",J376,0)</f>
        <v>0</v>
      </c>
      <c r="BJ376" s="17" t="s">
        <v>86</v>
      </c>
      <c r="BK376" s="169">
        <f>ROUND(I376*H376,2)</f>
        <v>0</v>
      </c>
      <c r="BL376" s="17" t="s">
        <v>214</v>
      </c>
      <c r="BM376" s="168" t="s">
        <v>3045</v>
      </c>
    </row>
    <row r="377" spans="1:65" s="13" customFormat="1" ht="11.25">
      <c r="B377" s="187"/>
      <c r="D377" s="188" t="s">
        <v>683</v>
      </c>
      <c r="E377" s="189" t="s">
        <v>1</v>
      </c>
      <c r="F377" s="190" t="s">
        <v>1171</v>
      </c>
      <c r="H377" s="189" t="s">
        <v>1</v>
      </c>
      <c r="I377" s="191"/>
      <c r="L377" s="187"/>
      <c r="M377" s="192"/>
      <c r="N377" s="193"/>
      <c r="O377" s="193"/>
      <c r="P377" s="193"/>
      <c r="Q377" s="193"/>
      <c r="R377" s="193"/>
      <c r="S377" s="193"/>
      <c r="T377" s="194"/>
      <c r="AT377" s="189" t="s">
        <v>683</v>
      </c>
      <c r="AU377" s="189" t="s">
        <v>86</v>
      </c>
      <c r="AV377" s="13" t="s">
        <v>80</v>
      </c>
      <c r="AW377" s="13" t="s">
        <v>29</v>
      </c>
      <c r="AX377" s="13" t="s">
        <v>73</v>
      </c>
      <c r="AY377" s="189" t="s">
        <v>189</v>
      </c>
    </row>
    <row r="378" spans="1:65" s="14" customFormat="1" ht="11.25">
      <c r="B378" s="195"/>
      <c r="D378" s="188" t="s">
        <v>683</v>
      </c>
      <c r="E378" s="196" t="s">
        <v>1</v>
      </c>
      <c r="F378" s="197" t="s">
        <v>1440</v>
      </c>
      <c r="H378" s="198">
        <v>10.076000000000001</v>
      </c>
      <c r="I378" s="199"/>
      <c r="L378" s="195"/>
      <c r="M378" s="200"/>
      <c r="N378" s="201"/>
      <c r="O378" s="201"/>
      <c r="P378" s="201"/>
      <c r="Q378" s="201"/>
      <c r="R378" s="201"/>
      <c r="S378" s="201"/>
      <c r="T378" s="202"/>
      <c r="AT378" s="196" t="s">
        <v>683</v>
      </c>
      <c r="AU378" s="196" t="s">
        <v>86</v>
      </c>
      <c r="AV378" s="14" t="s">
        <v>86</v>
      </c>
      <c r="AW378" s="14" t="s">
        <v>29</v>
      </c>
      <c r="AX378" s="14" t="s">
        <v>80</v>
      </c>
      <c r="AY378" s="196" t="s">
        <v>189</v>
      </c>
    </row>
    <row r="379" spans="1:65" s="2" customFormat="1" ht="24.2" customHeight="1">
      <c r="A379" s="32"/>
      <c r="B379" s="155"/>
      <c r="C379" s="156" t="s">
        <v>349</v>
      </c>
      <c r="D379" s="156" t="s">
        <v>191</v>
      </c>
      <c r="E379" s="157" t="s">
        <v>1442</v>
      </c>
      <c r="F379" s="158" t="s">
        <v>1443</v>
      </c>
      <c r="G379" s="159" t="s">
        <v>373</v>
      </c>
      <c r="H379" s="160">
        <v>51.392000000000003</v>
      </c>
      <c r="I379" s="161"/>
      <c r="J379" s="162">
        <f>ROUND(I379*H379,2)</f>
        <v>0</v>
      </c>
      <c r="K379" s="163"/>
      <c r="L379" s="33"/>
      <c r="M379" s="164" t="s">
        <v>1</v>
      </c>
      <c r="N379" s="165" t="s">
        <v>39</v>
      </c>
      <c r="O379" s="61"/>
      <c r="P379" s="166">
        <f>O379*H379</f>
        <v>0</v>
      </c>
      <c r="Q379" s="166">
        <v>5.5000000000000003E-4</v>
      </c>
      <c r="R379" s="166">
        <f>Q379*H379</f>
        <v>2.8265600000000002E-2</v>
      </c>
      <c r="S379" s="166">
        <v>0</v>
      </c>
      <c r="T379" s="167">
        <f>S379*H379</f>
        <v>0</v>
      </c>
      <c r="U379" s="32"/>
      <c r="V379" s="32"/>
      <c r="W379" s="32"/>
      <c r="X379" s="32"/>
      <c r="Y379" s="32"/>
      <c r="Z379" s="32"/>
      <c r="AA379" s="32"/>
      <c r="AB379" s="32"/>
      <c r="AC379" s="32"/>
      <c r="AD379" s="32"/>
      <c r="AE379" s="32"/>
      <c r="AR379" s="168" t="s">
        <v>214</v>
      </c>
      <c r="AT379" s="168" t="s">
        <v>191</v>
      </c>
      <c r="AU379" s="168" t="s">
        <v>86</v>
      </c>
      <c r="AY379" s="17" t="s">
        <v>189</v>
      </c>
      <c r="BE379" s="169">
        <f>IF(N379="základná",J379,0)</f>
        <v>0</v>
      </c>
      <c r="BF379" s="169">
        <f>IF(N379="znížená",J379,0)</f>
        <v>0</v>
      </c>
      <c r="BG379" s="169">
        <f>IF(N379="zákl. prenesená",J379,0)</f>
        <v>0</v>
      </c>
      <c r="BH379" s="169">
        <f>IF(N379="zníž. prenesená",J379,0)</f>
        <v>0</v>
      </c>
      <c r="BI379" s="169">
        <f>IF(N379="nulová",J379,0)</f>
        <v>0</v>
      </c>
      <c r="BJ379" s="17" t="s">
        <v>86</v>
      </c>
      <c r="BK379" s="169">
        <f>ROUND(I379*H379,2)</f>
        <v>0</v>
      </c>
      <c r="BL379" s="17" t="s">
        <v>214</v>
      </c>
      <c r="BM379" s="168" t="s">
        <v>3046</v>
      </c>
    </row>
    <row r="380" spans="1:65" s="13" customFormat="1" ht="11.25">
      <c r="B380" s="187"/>
      <c r="D380" s="188" t="s">
        <v>683</v>
      </c>
      <c r="E380" s="189" t="s">
        <v>1</v>
      </c>
      <c r="F380" s="190" t="s">
        <v>1171</v>
      </c>
      <c r="H380" s="189" t="s">
        <v>1</v>
      </c>
      <c r="I380" s="191"/>
      <c r="L380" s="187"/>
      <c r="M380" s="192"/>
      <c r="N380" s="193"/>
      <c r="O380" s="193"/>
      <c r="P380" s="193"/>
      <c r="Q380" s="193"/>
      <c r="R380" s="193"/>
      <c r="S380" s="193"/>
      <c r="T380" s="194"/>
      <c r="AT380" s="189" t="s">
        <v>683</v>
      </c>
      <c r="AU380" s="189" t="s">
        <v>86</v>
      </c>
      <c r="AV380" s="13" t="s">
        <v>80</v>
      </c>
      <c r="AW380" s="13" t="s">
        <v>29</v>
      </c>
      <c r="AX380" s="13" t="s">
        <v>73</v>
      </c>
      <c r="AY380" s="189" t="s">
        <v>189</v>
      </c>
    </row>
    <row r="381" spans="1:65" s="14" customFormat="1" ht="11.25">
      <c r="B381" s="195"/>
      <c r="D381" s="188" t="s">
        <v>683</v>
      </c>
      <c r="E381" s="196" t="s">
        <v>1</v>
      </c>
      <c r="F381" s="197" t="s">
        <v>1445</v>
      </c>
      <c r="H381" s="198">
        <v>51.392000000000003</v>
      </c>
      <c r="I381" s="199"/>
      <c r="L381" s="195"/>
      <c r="M381" s="203"/>
      <c r="N381" s="204"/>
      <c r="O381" s="204"/>
      <c r="P381" s="204"/>
      <c r="Q381" s="204"/>
      <c r="R381" s="204"/>
      <c r="S381" s="204"/>
      <c r="T381" s="205"/>
      <c r="AT381" s="196" t="s">
        <v>683</v>
      </c>
      <c r="AU381" s="196" t="s">
        <v>86</v>
      </c>
      <c r="AV381" s="14" t="s">
        <v>86</v>
      </c>
      <c r="AW381" s="14" t="s">
        <v>29</v>
      </c>
      <c r="AX381" s="14" t="s">
        <v>80</v>
      </c>
      <c r="AY381" s="196" t="s">
        <v>189</v>
      </c>
    </row>
    <row r="382" spans="1:65" s="2" customFormat="1" ht="6.95" customHeight="1">
      <c r="A382" s="32"/>
      <c r="B382" s="50"/>
      <c r="C382" s="51"/>
      <c r="D382" s="51"/>
      <c r="E382" s="51"/>
      <c r="F382" s="51"/>
      <c r="G382" s="51"/>
      <c r="H382" s="51"/>
      <c r="I382" s="51"/>
      <c r="J382" s="51"/>
      <c r="K382" s="51"/>
      <c r="L382" s="33"/>
      <c r="M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  <c r="AA382" s="32"/>
      <c r="AB382" s="32"/>
      <c r="AC382" s="32"/>
      <c r="AD382" s="32"/>
      <c r="AE382" s="32"/>
    </row>
  </sheetData>
  <autoFilter ref="C131:K381" xr:uid="{00000000-0009-0000-0000-000012000000}"/>
  <mergeCells count="9">
    <mergeCell ref="E87:H87"/>
    <mergeCell ref="E122:H122"/>
    <mergeCell ref="E124:H12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2:BM182"/>
  <sheetViews>
    <sheetView showGridLines="0" workbookViewId="0">
      <selection activeCell="F123" sqref="F123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65" t="s">
        <v>5</v>
      </c>
      <c r="M2" s="247"/>
      <c r="N2" s="247"/>
      <c r="O2" s="247"/>
      <c r="P2" s="247"/>
      <c r="Q2" s="247"/>
      <c r="R2" s="247"/>
      <c r="S2" s="247"/>
      <c r="T2" s="247"/>
      <c r="U2" s="247"/>
      <c r="V2" s="247"/>
      <c r="AT2" s="17" t="s">
        <v>147</v>
      </c>
    </row>
    <row r="3" spans="1:46" s="1" customFormat="1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73</v>
      </c>
    </row>
    <row r="4" spans="1:46" s="1" customFormat="1" ht="24.95" hidden="1" customHeight="1">
      <c r="B4" s="20"/>
      <c r="D4" s="21" t="s">
        <v>154</v>
      </c>
      <c r="L4" s="20"/>
      <c r="M4" s="101" t="s">
        <v>9</v>
      </c>
      <c r="AT4" s="17" t="s">
        <v>3</v>
      </c>
    </row>
    <row r="5" spans="1:46" s="1" customFormat="1" ht="6.95" hidden="1" customHeight="1">
      <c r="B5" s="20"/>
      <c r="L5" s="20"/>
    </row>
    <row r="6" spans="1:46" s="1" customFormat="1" ht="12" hidden="1" customHeight="1">
      <c r="B6" s="20"/>
      <c r="D6" s="27" t="s">
        <v>15</v>
      </c>
      <c r="L6" s="20"/>
    </row>
    <row r="7" spans="1:46" s="1" customFormat="1" ht="16.5" hidden="1" customHeight="1">
      <c r="B7" s="20"/>
      <c r="E7" s="266" t="str">
        <f>'Rekapitulácia stavby'!K6</f>
        <v>Prístavba materskej škôlky v meste Podolínec</v>
      </c>
      <c r="F7" s="267"/>
      <c r="G7" s="267"/>
      <c r="H7" s="267"/>
      <c r="L7" s="20"/>
    </row>
    <row r="8" spans="1:46" s="1" customFormat="1" ht="12" hidden="1" customHeight="1">
      <c r="B8" s="20"/>
      <c r="D8" s="27" t="s">
        <v>155</v>
      </c>
      <c r="L8" s="20"/>
    </row>
    <row r="9" spans="1:46" s="2" customFormat="1" ht="16.5" hidden="1" customHeight="1">
      <c r="A9" s="32"/>
      <c r="B9" s="33"/>
      <c r="C9" s="32"/>
      <c r="D9" s="32"/>
      <c r="E9" s="266" t="s">
        <v>3047</v>
      </c>
      <c r="F9" s="268"/>
      <c r="G9" s="268"/>
      <c r="H9" s="268"/>
      <c r="I9" s="32"/>
      <c r="J9" s="32"/>
      <c r="K9" s="32"/>
      <c r="L9" s="45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hidden="1" customHeight="1">
      <c r="A10" s="32"/>
      <c r="B10" s="33"/>
      <c r="C10" s="32"/>
      <c r="D10" s="27" t="s">
        <v>157</v>
      </c>
      <c r="E10" s="32"/>
      <c r="F10" s="32"/>
      <c r="G10" s="32"/>
      <c r="H10" s="32"/>
      <c r="I10" s="32"/>
      <c r="J10" s="32"/>
      <c r="K10" s="32"/>
      <c r="L10" s="45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hidden="1" customHeight="1">
      <c r="A11" s="32"/>
      <c r="B11" s="33"/>
      <c r="C11" s="32"/>
      <c r="D11" s="32"/>
      <c r="E11" s="227" t="s">
        <v>3048</v>
      </c>
      <c r="F11" s="268"/>
      <c r="G11" s="268"/>
      <c r="H11" s="268"/>
      <c r="I11" s="32"/>
      <c r="J11" s="32"/>
      <c r="K11" s="32"/>
      <c r="L11" s="45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1.25" hidden="1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5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hidden="1" customHeight="1">
      <c r="A13" s="32"/>
      <c r="B13" s="33"/>
      <c r="C13" s="32"/>
      <c r="D13" s="27" t="s">
        <v>17</v>
      </c>
      <c r="E13" s="32"/>
      <c r="F13" s="25" t="s">
        <v>1</v>
      </c>
      <c r="G13" s="32"/>
      <c r="H13" s="32"/>
      <c r="I13" s="27" t="s">
        <v>18</v>
      </c>
      <c r="J13" s="25" t="s">
        <v>1</v>
      </c>
      <c r="K13" s="32"/>
      <c r="L13" s="45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hidden="1" customHeight="1">
      <c r="A14" s="32"/>
      <c r="B14" s="33"/>
      <c r="C14" s="32"/>
      <c r="D14" s="27" t="s">
        <v>19</v>
      </c>
      <c r="E14" s="32"/>
      <c r="F14" s="25" t="s">
        <v>20</v>
      </c>
      <c r="G14" s="32"/>
      <c r="H14" s="32"/>
      <c r="I14" s="27" t="s">
        <v>21</v>
      </c>
      <c r="J14" s="58" t="str">
        <f>'Rekapitulácia stavby'!AN8</f>
        <v>05_2022</v>
      </c>
      <c r="K14" s="32"/>
      <c r="L14" s="45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hidden="1" customHeight="1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5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hidden="1" customHeight="1">
      <c r="A16" s="32"/>
      <c r="B16" s="33"/>
      <c r="C16" s="32"/>
      <c r="D16" s="27" t="s">
        <v>22</v>
      </c>
      <c r="E16" s="32"/>
      <c r="F16" s="32"/>
      <c r="G16" s="32"/>
      <c r="H16" s="32"/>
      <c r="I16" s="27" t="s">
        <v>23</v>
      </c>
      <c r="J16" s="25" t="s">
        <v>1</v>
      </c>
      <c r="K16" s="32"/>
      <c r="L16" s="45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hidden="1" customHeight="1">
      <c r="A17" s="32"/>
      <c r="B17" s="33"/>
      <c r="C17" s="32"/>
      <c r="D17" s="32"/>
      <c r="E17" s="25" t="s">
        <v>24</v>
      </c>
      <c r="F17" s="32"/>
      <c r="G17" s="32"/>
      <c r="H17" s="32"/>
      <c r="I17" s="27" t="s">
        <v>25</v>
      </c>
      <c r="J17" s="25" t="s">
        <v>1</v>
      </c>
      <c r="K17" s="32"/>
      <c r="L17" s="45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6.95" hidden="1" customHeight="1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5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hidden="1" customHeight="1">
      <c r="A19" s="32"/>
      <c r="B19" s="33"/>
      <c r="C19" s="32"/>
      <c r="D19" s="27" t="s">
        <v>26</v>
      </c>
      <c r="E19" s="32"/>
      <c r="F19" s="32"/>
      <c r="G19" s="32"/>
      <c r="H19" s="32"/>
      <c r="I19" s="27" t="s">
        <v>23</v>
      </c>
      <c r="J19" s="28">
        <f>'Rekapitulácia stavby'!AN13</f>
        <v>0</v>
      </c>
      <c r="K19" s="32"/>
      <c r="L19" s="45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hidden="1" customHeight="1">
      <c r="A20" s="32"/>
      <c r="B20" s="33"/>
      <c r="C20" s="32"/>
      <c r="D20" s="32"/>
      <c r="E20" s="269">
        <f>'Rekapitulácia stavby'!E14</f>
        <v>0</v>
      </c>
      <c r="F20" s="246"/>
      <c r="G20" s="246"/>
      <c r="H20" s="246"/>
      <c r="I20" s="27" t="s">
        <v>25</v>
      </c>
      <c r="J20" s="28">
        <f>'Rekapitulácia stavby'!AN14</f>
        <v>0</v>
      </c>
      <c r="K20" s="32"/>
      <c r="L20" s="45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6.95" hidden="1" customHeight="1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5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hidden="1" customHeight="1">
      <c r="A22" s="32"/>
      <c r="B22" s="33"/>
      <c r="C22" s="32"/>
      <c r="D22" s="27" t="s">
        <v>27</v>
      </c>
      <c r="E22" s="32"/>
      <c r="F22" s="32"/>
      <c r="G22" s="32"/>
      <c r="H22" s="32"/>
      <c r="I22" s="27" t="s">
        <v>23</v>
      </c>
      <c r="J22" s="25" t="s">
        <v>1</v>
      </c>
      <c r="K22" s="32"/>
      <c r="L22" s="45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hidden="1" customHeight="1">
      <c r="A23" s="32"/>
      <c r="B23" s="33"/>
      <c r="C23" s="32"/>
      <c r="D23" s="32"/>
      <c r="E23" s="25" t="s">
        <v>28</v>
      </c>
      <c r="F23" s="32"/>
      <c r="G23" s="32"/>
      <c r="H23" s="32"/>
      <c r="I23" s="27" t="s">
        <v>25</v>
      </c>
      <c r="J23" s="25" t="s">
        <v>1</v>
      </c>
      <c r="K23" s="32"/>
      <c r="L23" s="45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6.95" hidden="1" customHeight="1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5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hidden="1" customHeight="1">
      <c r="A25" s="32"/>
      <c r="B25" s="33"/>
      <c r="C25" s="32"/>
      <c r="D25" s="27" t="s">
        <v>30</v>
      </c>
      <c r="E25" s="32"/>
      <c r="F25" s="32"/>
      <c r="G25" s="32"/>
      <c r="H25" s="32"/>
      <c r="I25" s="27" t="s">
        <v>23</v>
      </c>
      <c r="J25" s="25" t="str">
        <f>IF('Rekapitulácia stavby'!AN19="","",'Rekapitulácia stavby'!AN19)</f>
        <v/>
      </c>
      <c r="K25" s="32"/>
      <c r="L25" s="45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hidden="1" customHeight="1">
      <c r="A26" s="32"/>
      <c r="B26" s="33"/>
      <c r="C26" s="32"/>
      <c r="D26" s="32"/>
      <c r="E26" s="25" t="str">
        <f>IF('Rekapitulácia stavby'!E20="","",'Rekapitulácia stavby'!E20)</f>
        <v xml:space="preserve"> </v>
      </c>
      <c r="F26" s="32"/>
      <c r="G26" s="32"/>
      <c r="H26" s="32"/>
      <c r="I26" s="27" t="s">
        <v>25</v>
      </c>
      <c r="J26" s="25" t="str">
        <f>IF('Rekapitulácia stavby'!AN20="","",'Rekapitulácia stavby'!AN20)</f>
        <v/>
      </c>
      <c r="K26" s="32"/>
      <c r="L26" s="45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5" hidden="1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5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hidden="1" customHeight="1">
      <c r="A28" s="32"/>
      <c r="B28" s="33"/>
      <c r="C28" s="32"/>
      <c r="D28" s="27" t="s">
        <v>32</v>
      </c>
      <c r="E28" s="32"/>
      <c r="F28" s="32"/>
      <c r="G28" s="32"/>
      <c r="H28" s="32"/>
      <c r="I28" s="32"/>
      <c r="J28" s="32"/>
      <c r="K28" s="32"/>
      <c r="L28" s="45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hidden="1" customHeight="1">
      <c r="A29" s="102"/>
      <c r="B29" s="103"/>
      <c r="C29" s="102"/>
      <c r="D29" s="102"/>
      <c r="E29" s="251" t="s">
        <v>1</v>
      </c>
      <c r="F29" s="251"/>
      <c r="G29" s="251"/>
      <c r="H29" s="251"/>
      <c r="I29" s="102"/>
      <c r="J29" s="102"/>
      <c r="K29" s="102"/>
      <c r="L29" s="104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</row>
    <row r="30" spans="1:31" s="2" customFormat="1" ht="6.95" hidden="1" customHeight="1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5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hidden="1" customHeight="1">
      <c r="A31" s="32"/>
      <c r="B31" s="33"/>
      <c r="C31" s="32"/>
      <c r="D31" s="69"/>
      <c r="E31" s="69"/>
      <c r="F31" s="69"/>
      <c r="G31" s="69"/>
      <c r="H31" s="69"/>
      <c r="I31" s="69"/>
      <c r="J31" s="69"/>
      <c r="K31" s="69"/>
      <c r="L31" s="45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35" hidden="1" customHeight="1">
      <c r="A32" s="32"/>
      <c r="B32" s="33"/>
      <c r="C32" s="32"/>
      <c r="D32" s="105" t="s">
        <v>33</v>
      </c>
      <c r="E32" s="32"/>
      <c r="F32" s="32"/>
      <c r="G32" s="32"/>
      <c r="H32" s="32"/>
      <c r="I32" s="32"/>
      <c r="J32" s="74">
        <f>ROUND(J126, 2)</f>
        <v>0</v>
      </c>
      <c r="K32" s="32"/>
      <c r="L32" s="45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hidden="1" customHeight="1">
      <c r="A33" s="32"/>
      <c r="B33" s="33"/>
      <c r="C33" s="32"/>
      <c r="D33" s="69"/>
      <c r="E33" s="69"/>
      <c r="F33" s="69"/>
      <c r="G33" s="69"/>
      <c r="H33" s="69"/>
      <c r="I33" s="69"/>
      <c r="J33" s="69"/>
      <c r="K33" s="69"/>
      <c r="L33" s="45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hidden="1" customHeight="1">
      <c r="A34" s="32"/>
      <c r="B34" s="33"/>
      <c r="C34" s="32"/>
      <c r="D34" s="32"/>
      <c r="E34" s="32"/>
      <c r="F34" s="36" t="s">
        <v>35</v>
      </c>
      <c r="G34" s="32"/>
      <c r="H34" s="32"/>
      <c r="I34" s="36" t="s">
        <v>34</v>
      </c>
      <c r="J34" s="36" t="s">
        <v>36</v>
      </c>
      <c r="K34" s="32"/>
      <c r="L34" s="45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3"/>
      <c r="C35" s="32"/>
      <c r="D35" s="106" t="s">
        <v>37</v>
      </c>
      <c r="E35" s="38" t="s">
        <v>38</v>
      </c>
      <c r="F35" s="107">
        <f>ROUND((SUM(BE126:BE181)),  2)</f>
        <v>0</v>
      </c>
      <c r="G35" s="108"/>
      <c r="H35" s="108"/>
      <c r="I35" s="109">
        <v>0.2</v>
      </c>
      <c r="J35" s="107">
        <f>ROUND(((SUM(BE126:BE181))*I35),  2)</f>
        <v>0</v>
      </c>
      <c r="K35" s="32"/>
      <c r="L35" s="45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3"/>
      <c r="C36" s="32"/>
      <c r="D36" s="32"/>
      <c r="E36" s="38" t="s">
        <v>39</v>
      </c>
      <c r="F36" s="107">
        <f>ROUND((SUM(BF126:BF181)),  2)</f>
        <v>0</v>
      </c>
      <c r="G36" s="108"/>
      <c r="H36" s="108"/>
      <c r="I36" s="109">
        <v>0.2</v>
      </c>
      <c r="J36" s="107">
        <f>ROUND(((SUM(BF126:BF181))*I36),  2)</f>
        <v>0</v>
      </c>
      <c r="K36" s="32"/>
      <c r="L36" s="45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40</v>
      </c>
      <c r="F37" s="110">
        <f>ROUND((SUM(BG126:BG181)),  2)</f>
        <v>0</v>
      </c>
      <c r="G37" s="32"/>
      <c r="H37" s="32"/>
      <c r="I37" s="111">
        <v>0.2</v>
      </c>
      <c r="J37" s="110">
        <f>0</f>
        <v>0</v>
      </c>
      <c r="K37" s="32"/>
      <c r="L37" s="45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hidden="1" customHeight="1">
      <c r="A38" s="32"/>
      <c r="B38" s="33"/>
      <c r="C38" s="32"/>
      <c r="D38" s="32"/>
      <c r="E38" s="27" t="s">
        <v>41</v>
      </c>
      <c r="F38" s="110">
        <f>ROUND((SUM(BH126:BH181)),  2)</f>
        <v>0</v>
      </c>
      <c r="G38" s="32"/>
      <c r="H38" s="32"/>
      <c r="I38" s="111">
        <v>0.2</v>
      </c>
      <c r="J38" s="110">
        <f>0</f>
        <v>0</v>
      </c>
      <c r="K38" s="32"/>
      <c r="L38" s="45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38" t="s">
        <v>42</v>
      </c>
      <c r="F39" s="107">
        <f>ROUND((SUM(BI126:BI181)),  2)</f>
        <v>0</v>
      </c>
      <c r="G39" s="108"/>
      <c r="H39" s="108"/>
      <c r="I39" s="109">
        <v>0</v>
      </c>
      <c r="J39" s="107">
        <f>0</f>
        <v>0</v>
      </c>
      <c r="K39" s="32"/>
      <c r="L39" s="45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6.95" hidden="1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5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35" hidden="1" customHeight="1">
      <c r="A41" s="32"/>
      <c r="B41" s="33"/>
      <c r="C41" s="112"/>
      <c r="D41" s="113" t="s">
        <v>43</v>
      </c>
      <c r="E41" s="63"/>
      <c r="F41" s="63"/>
      <c r="G41" s="114" t="s">
        <v>44</v>
      </c>
      <c r="H41" s="115" t="s">
        <v>45</v>
      </c>
      <c r="I41" s="63"/>
      <c r="J41" s="116">
        <f>SUM(J32:J39)</f>
        <v>0</v>
      </c>
      <c r="K41" s="117"/>
      <c r="L41" s="45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45" hidden="1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5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45" hidden="1" customHeight="1">
      <c r="B43" s="20"/>
      <c r="L43" s="20"/>
    </row>
    <row r="44" spans="1:31" s="1" customFormat="1" ht="14.45" hidden="1" customHeight="1">
      <c r="B44" s="20"/>
      <c r="L44" s="20"/>
    </row>
    <row r="45" spans="1:31" s="1" customFormat="1" ht="14.45" hidden="1" customHeight="1">
      <c r="B45" s="20"/>
      <c r="L45" s="20"/>
    </row>
    <row r="46" spans="1:31" s="1" customFormat="1" ht="14.45" hidden="1" customHeight="1">
      <c r="B46" s="20"/>
      <c r="L46" s="20"/>
    </row>
    <row r="47" spans="1:31" s="1" customFormat="1" ht="14.45" hidden="1" customHeight="1">
      <c r="B47" s="20"/>
      <c r="L47" s="20"/>
    </row>
    <row r="48" spans="1:31" s="1" customFormat="1" ht="14.45" hidden="1" customHeight="1">
      <c r="B48" s="20"/>
      <c r="L48" s="20"/>
    </row>
    <row r="49" spans="1:31" s="1" customFormat="1" ht="14.45" hidden="1" customHeight="1">
      <c r="B49" s="20"/>
      <c r="L49" s="20"/>
    </row>
    <row r="50" spans="1:31" s="2" customFormat="1" ht="14.45" hidden="1" customHeight="1">
      <c r="B50" s="45"/>
      <c r="D50" s="46" t="s">
        <v>46</v>
      </c>
      <c r="E50" s="47"/>
      <c r="F50" s="47"/>
      <c r="G50" s="46" t="s">
        <v>47</v>
      </c>
      <c r="H50" s="47"/>
      <c r="I50" s="47"/>
      <c r="J50" s="47"/>
      <c r="K50" s="47"/>
      <c r="L50" s="45"/>
    </row>
    <row r="51" spans="1:31" ht="11.25" hidden="1">
      <c r="B51" s="20"/>
      <c r="L51" s="20"/>
    </row>
    <row r="52" spans="1:31" ht="11.25" hidden="1">
      <c r="B52" s="20"/>
      <c r="L52" s="20"/>
    </row>
    <row r="53" spans="1:31" ht="11.25" hidden="1">
      <c r="B53" s="20"/>
      <c r="L53" s="20"/>
    </row>
    <row r="54" spans="1:31" ht="11.25" hidden="1">
      <c r="B54" s="20"/>
      <c r="L54" s="20"/>
    </row>
    <row r="55" spans="1:31" ht="11.25" hidden="1">
      <c r="B55" s="20"/>
      <c r="L55" s="20"/>
    </row>
    <row r="56" spans="1:31" ht="11.25" hidden="1">
      <c r="B56" s="20"/>
      <c r="L56" s="20"/>
    </row>
    <row r="57" spans="1:31" ht="11.25" hidden="1">
      <c r="B57" s="20"/>
      <c r="L57" s="20"/>
    </row>
    <row r="58" spans="1:31" ht="11.25" hidden="1">
      <c r="B58" s="20"/>
      <c r="L58" s="20"/>
    </row>
    <row r="59" spans="1:31" ht="11.25" hidden="1">
      <c r="B59" s="20"/>
      <c r="L59" s="20"/>
    </row>
    <row r="60" spans="1:31" ht="11.25" hidden="1">
      <c r="B60" s="20"/>
      <c r="L60" s="20"/>
    </row>
    <row r="61" spans="1:31" s="2" customFormat="1" ht="12.75" hidden="1">
      <c r="A61" s="32"/>
      <c r="B61" s="33"/>
      <c r="C61" s="32"/>
      <c r="D61" s="48" t="s">
        <v>48</v>
      </c>
      <c r="E61" s="35"/>
      <c r="F61" s="118" t="s">
        <v>49</v>
      </c>
      <c r="G61" s="48" t="s">
        <v>48</v>
      </c>
      <c r="H61" s="35"/>
      <c r="I61" s="35"/>
      <c r="J61" s="119" t="s">
        <v>49</v>
      </c>
      <c r="K61" s="35"/>
      <c r="L61" s="45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 hidden="1">
      <c r="B62" s="20"/>
      <c r="L62" s="20"/>
    </row>
    <row r="63" spans="1:31" ht="11.25" hidden="1">
      <c r="B63" s="20"/>
      <c r="L63" s="20"/>
    </row>
    <row r="64" spans="1:31" ht="11.25" hidden="1">
      <c r="B64" s="20"/>
      <c r="L64" s="20"/>
    </row>
    <row r="65" spans="1:31" s="2" customFormat="1" ht="12.75" hidden="1">
      <c r="A65" s="32"/>
      <c r="B65" s="33"/>
      <c r="C65" s="32"/>
      <c r="D65" s="46" t="s">
        <v>50</v>
      </c>
      <c r="E65" s="49"/>
      <c r="F65" s="49"/>
      <c r="G65" s="46" t="s">
        <v>51</v>
      </c>
      <c r="H65" s="49"/>
      <c r="I65" s="49"/>
      <c r="J65" s="49"/>
      <c r="K65" s="49"/>
      <c r="L65" s="45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 hidden="1">
      <c r="B66" s="20"/>
      <c r="L66" s="20"/>
    </row>
    <row r="67" spans="1:31" ht="11.25" hidden="1">
      <c r="B67" s="20"/>
      <c r="L67" s="20"/>
    </row>
    <row r="68" spans="1:31" ht="11.25" hidden="1">
      <c r="B68" s="20"/>
      <c r="L68" s="20"/>
    </row>
    <row r="69" spans="1:31" ht="11.25" hidden="1">
      <c r="B69" s="20"/>
      <c r="L69" s="20"/>
    </row>
    <row r="70" spans="1:31" ht="11.25" hidden="1">
      <c r="B70" s="20"/>
      <c r="L70" s="20"/>
    </row>
    <row r="71" spans="1:31" ht="11.25" hidden="1">
      <c r="B71" s="20"/>
      <c r="L71" s="20"/>
    </row>
    <row r="72" spans="1:31" ht="11.25" hidden="1">
      <c r="B72" s="20"/>
      <c r="L72" s="20"/>
    </row>
    <row r="73" spans="1:31" ht="11.25" hidden="1">
      <c r="B73" s="20"/>
      <c r="L73" s="20"/>
    </row>
    <row r="74" spans="1:31" ht="11.25" hidden="1">
      <c r="B74" s="20"/>
      <c r="L74" s="20"/>
    </row>
    <row r="75" spans="1:31" ht="11.25" hidden="1">
      <c r="B75" s="20"/>
      <c r="L75" s="20"/>
    </row>
    <row r="76" spans="1:31" s="2" customFormat="1" ht="12.75" hidden="1">
      <c r="A76" s="32"/>
      <c r="B76" s="33"/>
      <c r="C76" s="32"/>
      <c r="D76" s="48" t="s">
        <v>48</v>
      </c>
      <c r="E76" s="35"/>
      <c r="F76" s="118" t="s">
        <v>49</v>
      </c>
      <c r="G76" s="48" t="s">
        <v>48</v>
      </c>
      <c r="H76" s="35"/>
      <c r="I76" s="35"/>
      <c r="J76" s="119" t="s">
        <v>49</v>
      </c>
      <c r="K76" s="35"/>
      <c r="L76" s="45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hidden="1" customHeight="1">
      <c r="A77" s="32"/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45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78" spans="1:31" ht="11.25" hidden="1"/>
    <row r="79" spans="1:31" ht="11.25" hidden="1"/>
    <row r="80" spans="1:31" ht="11.25" hidden="1"/>
    <row r="81" spans="1:31" s="2" customFormat="1" ht="6.95" hidden="1" customHeight="1">
      <c r="A81" s="32"/>
      <c r="B81" s="52"/>
      <c r="C81" s="53"/>
      <c r="D81" s="53"/>
      <c r="E81" s="53"/>
      <c r="F81" s="53"/>
      <c r="G81" s="53"/>
      <c r="H81" s="53"/>
      <c r="I81" s="53"/>
      <c r="J81" s="53"/>
      <c r="K81" s="53"/>
      <c r="L81" s="45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5" hidden="1" customHeight="1">
      <c r="A82" s="32"/>
      <c r="B82" s="33"/>
      <c r="C82" s="21" t="s">
        <v>159</v>
      </c>
      <c r="D82" s="32"/>
      <c r="E82" s="32"/>
      <c r="F82" s="32"/>
      <c r="G82" s="32"/>
      <c r="H82" s="32"/>
      <c r="I82" s="32"/>
      <c r="J82" s="32"/>
      <c r="K82" s="32"/>
      <c r="L82" s="45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5" hidden="1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5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hidden="1" customHeight="1">
      <c r="A84" s="32"/>
      <c r="B84" s="33"/>
      <c r="C84" s="27" t="s">
        <v>15</v>
      </c>
      <c r="D84" s="32"/>
      <c r="E84" s="32"/>
      <c r="F84" s="32"/>
      <c r="G84" s="32"/>
      <c r="H84" s="32"/>
      <c r="I84" s="32"/>
      <c r="J84" s="32"/>
      <c r="K84" s="32"/>
      <c r="L84" s="45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hidden="1" customHeight="1">
      <c r="A85" s="32"/>
      <c r="B85" s="33"/>
      <c r="C85" s="32"/>
      <c r="D85" s="32"/>
      <c r="E85" s="266" t="str">
        <f>E7</f>
        <v>Prístavba materskej škôlky v meste Podolínec</v>
      </c>
      <c r="F85" s="267"/>
      <c r="G85" s="267"/>
      <c r="H85" s="267"/>
      <c r="I85" s="32"/>
      <c r="J85" s="32"/>
      <c r="K85" s="32"/>
      <c r="L85" s="45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hidden="1" customHeight="1">
      <c r="B86" s="20"/>
      <c r="C86" s="27" t="s">
        <v>155</v>
      </c>
      <c r="L86" s="20"/>
    </row>
    <row r="87" spans="1:31" s="2" customFormat="1" ht="16.5" hidden="1" customHeight="1">
      <c r="A87" s="32"/>
      <c r="B87" s="33"/>
      <c r="C87" s="32"/>
      <c r="D87" s="32"/>
      <c r="E87" s="266" t="s">
        <v>3047</v>
      </c>
      <c r="F87" s="268"/>
      <c r="G87" s="268"/>
      <c r="H87" s="268"/>
      <c r="I87" s="32"/>
      <c r="J87" s="32"/>
      <c r="K87" s="32"/>
      <c r="L87" s="45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hidden="1" customHeight="1">
      <c r="A88" s="32"/>
      <c r="B88" s="33"/>
      <c r="C88" s="27" t="s">
        <v>157</v>
      </c>
      <c r="D88" s="32"/>
      <c r="E88" s="32"/>
      <c r="F88" s="32"/>
      <c r="G88" s="32"/>
      <c r="H88" s="32"/>
      <c r="I88" s="32"/>
      <c r="J88" s="32"/>
      <c r="K88" s="32"/>
      <c r="L88" s="45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hidden="1" customHeight="1">
      <c r="A89" s="32"/>
      <c r="B89" s="33"/>
      <c r="C89" s="32"/>
      <c r="D89" s="32"/>
      <c r="E89" s="227" t="str">
        <f>E11</f>
        <v>SO.201 - Chodník</v>
      </c>
      <c r="F89" s="268"/>
      <c r="G89" s="268"/>
      <c r="H89" s="268"/>
      <c r="I89" s="32"/>
      <c r="J89" s="32"/>
      <c r="K89" s="32"/>
      <c r="L89" s="45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6.95" hidden="1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5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hidden="1" customHeight="1">
      <c r="A91" s="32"/>
      <c r="B91" s="33"/>
      <c r="C91" s="27" t="s">
        <v>19</v>
      </c>
      <c r="D91" s="32"/>
      <c r="E91" s="32"/>
      <c r="F91" s="25" t="str">
        <f>F14</f>
        <v>Podolínec</v>
      </c>
      <c r="G91" s="32"/>
      <c r="H91" s="32"/>
      <c r="I91" s="27" t="s">
        <v>21</v>
      </c>
      <c r="J91" s="58" t="str">
        <f>IF(J14="","",J14)</f>
        <v>05_2022</v>
      </c>
      <c r="K91" s="32"/>
      <c r="L91" s="45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5" hidden="1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5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5.2" hidden="1" customHeight="1">
      <c r="A93" s="32"/>
      <c r="B93" s="33"/>
      <c r="C93" s="27" t="s">
        <v>22</v>
      </c>
      <c r="D93" s="32"/>
      <c r="E93" s="32"/>
      <c r="F93" s="25" t="str">
        <f>E17</f>
        <v>Mesto Podolínec</v>
      </c>
      <c r="G93" s="32"/>
      <c r="H93" s="32"/>
      <c r="I93" s="27" t="s">
        <v>27</v>
      </c>
      <c r="J93" s="30" t="str">
        <f>E23</f>
        <v>AIP projekt s.r.o.</v>
      </c>
      <c r="K93" s="32"/>
      <c r="L93" s="45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15.2" hidden="1" customHeight="1">
      <c r="A94" s="32"/>
      <c r="B94" s="33"/>
      <c r="C94" s="27" t="s">
        <v>26</v>
      </c>
      <c r="D94" s="32"/>
      <c r="E94" s="32"/>
      <c r="F94" s="25">
        <f>IF(E20="","",E20)</f>
        <v>0</v>
      </c>
      <c r="G94" s="32"/>
      <c r="H94" s="32"/>
      <c r="I94" s="27" t="s">
        <v>30</v>
      </c>
      <c r="J94" s="30" t="str">
        <f>E26</f>
        <v xml:space="preserve"> </v>
      </c>
      <c r="K94" s="32"/>
      <c r="L94" s="45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35" hidden="1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5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hidden="1" customHeight="1">
      <c r="A96" s="32"/>
      <c r="B96" s="33"/>
      <c r="C96" s="120" t="s">
        <v>160</v>
      </c>
      <c r="D96" s="112"/>
      <c r="E96" s="112"/>
      <c r="F96" s="112"/>
      <c r="G96" s="112"/>
      <c r="H96" s="112"/>
      <c r="I96" s="112"/>
      <c r="J96" s="121" t="s">
        <v>161</v>
      </c>
      <c r="K96" s="112"/>
      <c r="L96" s="45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hidden="1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5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hidden="1" customHeight="1">
      <c r="A98" s="32"/>
      <c r="B98" s="33"/>
      <c r="C98" s="122" t="s">
        <v>162</v>
      </c>
      <c r="D98" s="32"/>
      <c r="E98" s="32"/>
      <c r="F98" s="32"/>
      <c r="G98" s="32"/>
      <c r="H98" s="32"/>
      <c r="I98" s="32"/>
      <c r="J98" s="74">
        <f>J126</f>
        <v>0</v>
      </c>
      <c r="K98" s="32"/>
      <c r="L98" s="45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163</v>
      </c>
    </row>
    <row r="99" spans="1:47" s="9" customFormat="1" ht="24.95" hidden="1" customHeight="1">
      <c r="B99" s="123"/>
      <c r="D99" s="124" t="s">
        <v>164</v>
      </c>
      <c r="E99" s="125"/>
      <c r="F99" s="125"/>
      <c r="G99" s="125"/>
      <c r="H99" s="125"/>
      <c r="I99" s="125"/>
      <c r="J99" s="126">
        <f>J127</f>
        <v>0</v>
      </c>
      <c r="L99" s="123"/>
    </row>
    <row r="100" spans="1:47" s="10" customFormat="1" ht="19.899999999999999" hidden="1" customHeight="1">
      <c r="B100" s="127"/>
      <c r="D100" s="128" t="s">
        <v>165</v>
      </c>
      <c r="E100" s="129"/>
      <c r="F100" s="129"/>
      <c r="G100" s="129"/>
      <c r="H100" s="129"/>
      <c r="I100" s="129"/>
      <c r="J100" s="130">
        <f>J128</f>
        <v>0</v>
      </c>
      <c r="L100" s="127"/>
    </row>
    <row r="101" spans="1:47" s="10" customFormat="1" ht="19.899999999999999" hidden="1" customHeight="1">
      <c r="B101" s="127"/>
      <c r="D101" s="128" t="s">
        <v>794</v>
      </c>
      <c r="E101" s="129"/>
      <c r="F101" s="129"/>
      <c r="G101" s="129"/>
      <c r="H101" s="129"/>
      <c r="I101" s="129"/>
      <c r="J101" s="130">
        <f>J156</f>
        <v>0</v>
      </c>
      <c r="L101" s="127"/>
    </row>
    <row r="102" spans="1:47" s="10" customFormat="1" ht="19.899999999999999" hidden="1" customHeight="1">
      <c r="B102" s="127"/>
      <c r="D102" s="128" t="s">
        <v>3049</v>
      </c>
      <c r="E102" s="129"/>
      <c r="F102" s="129"/>
      <c r="G102" s="129"/>
      <c r="H102" s="129"/>
      <c r="I102" s="129"/>
      <c r="J102" s="130">
        <f>J162</f>
        <v>0</v>
      </c>
      <c r="L102" s="127"/>
    </row>
    <row r="103" spans="1:47" s="10" customFormat="1" ht="19.899999999999999" hidden="1" customHeight="1">
      <c r="B103" s="127"/>
      <c r="D103" s="128" t="s">
        <v>467</v>
      </c>
      <c r="E103" s="129"/>
      <c r="F103" s="129"/>
      <c r="G103" s="129"/>
      <c r="H103" s="129"/>
      <c r="I103" s="129"/>
      <c r="J103" s="130">
        <f>J171</f>
        <v>0</v>
      </c>
      <c r="L103" s="127"/>
    </row>
    <row r="104" spans="1:47" s="10" customFormat="1" ht="19.899999999999999" hidden="1" customHeight="1">
      <c r="B104" s="127"/>
      <c r="D104" s="128" t="s">
        <v>168</v>
      </c>
      <c r="E104" s="129"/>
      <c r="F104" s="129"/>
      <c r="G104" s="129"/>
      <c r="H104" s="129"/>
      <c r="I104" s="129"/>
      <c r="J104" s="130">
        <f>J180</f>
        <v>0</v>
      </c>
      <c r="L104" s="127"/>
    </row>
    <row r="105" spans="1:47" s="2" customFormat="1" ht="21.75" hidden="1" customHeight="1">
      <c r="A105" s="32"/>
      <c r="B105" s="33"/>
      <c r="C105" s="32"/>
      <c r="D105" s="32"/>
      <c r="E105" s="32"/>
      <c r="F105" s="32"/>
      <c r="G105" s="32"/>
      <c r="H105" s="32"/>
      <c r="I105" s="32"/>
      <c r="J105" s="32"/>
      <c r="K105" s="32"/>
      <c r="L105" s="45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6" spans="1:47" s="2" customFormat="1" ht="6.95" hidden="1" customHeight="1">
      <c r="A106" s="32"/>
      <c r="B106" s="50"/>
      <c r="C106" s="51"/>
      <c r="D106" s="51"/>
      <c r="E106" s="51"/>
      <c r="F106" s="51"/>
      <c r="G106" s="51"/>
      <c r="H106" s="51"/>
      <c r="I106" s="51"/>
      <c r="J106" s="51"/>
      <c r="K106" s="51"/>
      <c r="L106" s="45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07" spans="1:47" ht="11.25" hidden="1"/>
    <row r="108" spans="1:47" ht="11.25" hidden="1"/>
    <row r="109" spans="1:47" ht="11.25" hidden="1"/>
    <row r="110" spans="1:47" s="2" customFormat="1" ht="6.95" customHeight="1">
      <c r="A110" s="32"/>
      <c r="B110" s="52"/>
      <c r="C110" s="53"/>
      <c r="D110" s="53"/>
      <c r="E110" s="53"/>
      <c r="F110" s="53"/>
      <c r="G110" s="53"/>
      <c r="H110" s="53"/>
      <c r="I110" s="53"/>
      <c r="J110" s="53"/>
      <c r="K110" s="53"/>
      <c r="L110" s="45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47" s="2" customFormat="1" ht="24.95" customHeight="1">
      <c r="A111" s="32"/>
      <c r="B111" s="33"/>
      <c r="C111" s="21" t="s">
        <v>175</v>
      </c>
      <c r="D111" s="32"/>
      <c r="E111" s="32"/>
      <c r="F111" s="32"/>
      <c r="G111" s="32"/>
      <c r="H111" s="32"/>
      <c r="I111" s="32"/>
      <c r="J111" s="32"/>
      <c r="K111" s="32"/>
      <c r="L111" s="45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47" s="2" customFormat="1" ht="6.95" customHeight="1">
      <c r="A112" s="32"/>
      <c r="B112" s="33"/>
      <c r="C112" s="32"/>
      <c r="D112" s="32"/>
      <c r="E112" s="32"/>
      <c r="F112" s="32"/>
      <c r="G112" s="32"/>
      <c r="H112" s="32"/>
      <c r="I112" s="32"/>
      <c r="J112" s="32"/>
      <c r="K112" s="32"/>
      <c r="L112" s="45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3" s="2" customFormat="1" ht="12" customHeight="1">
      <c r="A113" s="32"/>
      <c r="B113" s="33"/>
      <c r="C113" s="27" t="s">
        <v>15</v>
      </c>
      <c r="D113" s="32"/>
      <c r="E113" s="32"/>
      <c r="F113" s="32"/>
      <c r="G113" s="32"/>
      <c r="H113" s="32"/>
      <c r="I113" s="32"/>
      <c r="J113" s="32"/>
      <c r="K113" s="32"/>
      <c r="L113" s="45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3" s="2" customFormat="1" ht="16.5" customHeight="1">
      <c r="A114" s="32"/>
      <c r="B114" s="33"/>
      <c r="C114" s="32"/>
      <c r="D114" s="32"/>
      <c r="E114" s="266" t="str">
        <f>E7</f>
        <v>Prístavba materskej škôlky v meste Podolínec</v>
      </c>
      <c r="F114" s="267"/>
      <c r="G114" s="267"/>
      <c r="H114" s="267"/>
      <c r="I114" s="32"/>
      <c r="J114" s="32"/>
      <c r="K114" s="32"/>
      <c r="L114" s="45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3" s="1" customFormat="1" ht="12" customHeight="1">
      <c r="B115" s="20"/>
      <c r="C115" s="27" t="s">
        <v>155</v>
      </c>
      <c r="L115" s="20"/>
    </row>
    <row r="116" spans="1:63" s="2" customFormat="1" ht="16.5" customHeight="1">
      <c r="A116" s="32"/>
      <c r="B116" s="33"/>
      <c r="C116" s="32"/>
      <c r="D116" s="32"/>
      <c r="E116" s="266" t="s">
        <v>3047</v>
      </c>
      <c r="F116" s="268"/>
      <c r="G116" s="268"/>
      <c r="H116" s="268"/>
      <c r="I116" s="32"/>
      <c r="J116" s="32"/>
      <c r="K116" s="32"/>
      <c r="L116" s="45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3" s="2" customFormat="1" ht="12" customHeight="1">
      <c r="A117" s="32"/>
      <c r="B117" s="33"/>
      <c r="C117" s="27" t="s">
        <v>157</v>
      </c>
      <c r="D117" s="32"/>
      <c r="E117" s="32"/>
      <c r="F117" s="32"/>
      <c r="G117" s="32"/>
      <c r="H117" s="32"/>
      <c r="I117" s="32"/>
      <c r="J117" s="32"/>
      <c r="K117" s="32"/>
      <c r="L117" s="45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3" s="2" customFormat="1" ht="16.5" customHeight="1">
      <c r="A118" s="32"/>
      <c r="B118" s="33"/>
      <c r="C118" s="32"/>
      <c r="D118" s="32"/>
      <c r="E118" s="227" t="str">
        <f>E11</f>
        <v>SO.201 - Chodník</v>
      </c>
      <c r="F118" s="268"/>
      <c r="G118" s="268"/>
      <c r="H118" s="268"/>
      <c r="I118" s="32"/>
      <c r="J118" s="32"/>
      <c r="K118" s="32"/>
      <c r="L118" s="45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3" s="2" customFormat="1" ht="6.95" customHeight="1">
      <c r="A119" s="32"/>
      <c r="B119" s="33"/>
      <c r="C119" s="32"/>
      <c r="D119" s="32"/>
      <c r="E119" s="32"/>
      <c r="F119" s="32"/>
      <c r="G119" s="32"/>
      <c r="H119" s="32"/>
      <c r="I119" s="32"/>
      <c r="J119" s="32"/>
      <c r="K119" s="32"/>
      <c r="L119" s="45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3" s="2" customFormat="1" ht="12" customHeight="1">
      <c r="A120" s="32"/>
      <c r="B120" s="33"/>
      <c r="C120" s="27" t="s">
        <v>19</v>
      </c>
      <c r="D120" s="32"/>
      <c r="E120" s="32"/>
      <c r="F120" s="25" t="str">
        <f>F14</f>
        <v>Podolínec</v>
      </c>
      <c r="G120" s="32"/>
      <c r="H120" s="32"/>
      <c r="I120" s="27" t="s">
        <v>21</v>
      </c>
      <c r="J120" s="58" t="str">
        <f>IF(J14="","",J14)</f>
        <v>05_2022</v>
      </c>
      <c r="K120" s="32"/>
      <c r="L120" s="45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3" s="2" customFormat="1" ht="6.95" customHeight="1">
      <c r="A121" s="32"/>
      <c r="B121" s="33"/>
      <c r="C121" s="32"/>
      <c r="D121" s="32"/>
      <c r="E121" s="32"/>
      <c r="F121" s="32"/>
      <c r="G121" s="32"/>
      <c r="H121" s="32"/>
      <c r="I121" s="32"/>
      <c r="J121" s="32"/>
      <c r="K121" s="32"/>
      <c r="L121" s="45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3" s="2" customFormat="1" ht="15.2" customHeight="1">
      <c r="A122" s="32"/>
      <c r="B122" s="33"/>
      <c r="C122" s="27" t="s">
        <v>22</v>
      </c>
      <c r="D122" s="32"/>
      <c r="E122" s="32"/>
      <c r="F122" s="25" t="str">
        <f>E17</f>
        <v>Mesto Podolínec</v>
      </c>
      <c r="G122" s="32"/>
      <c r="H122" s="32"/>
      <c r="I122" s="27" t="s">
        <v>27</v>
      </c>
      <c r="J122" s="30" t="str">
        <f>E23</f>
        <v>AIP projekt s.r.o.</v>
      </c>
      <c r="K122" s="32"/>
      <c r="L122" s="45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3" s="2" customFormat="1" ht="15.2" customHeight="1">
      <c r="A123" s="32"/>
      <c r="B123" s="33"/>
      <c r="C123" s="27" t="s">
        <v>26</v>
      </c>
      <c r="D123" s="32"/>
      <c r="E123" s="32"/>
      <c r="F123" s="25"/>
      <c r="G123" s="32"/>
      <c r="H123" s="32"/>
      <c r="I123" s="27" t="s">
        <v>30</v>
      </c>
      <c r="J123" s="30" t="str">
        <f>E26</f>
        <v xml:space="preserve"> </v>
      </c>
      <c r="K123" s="32"/>
      <c r="L123" s="45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63" s="2" customFormat="1" ht="10.35" customHeight="1">
      <c r="A124" s="32"/>
      <c r="B124" s="33"/>
      <c r="C124" s="32"/>
      <c r="D124" s="32"/>
      <c r="E124" s="32"/>
      <c r="F124" s="32"/>
      <c r="G124" s="32"/>
      <c r="H124" s="32"/>
      <c r="I124" s="32"/>
      <c r="J124" s="32"/>
      <c r="K124" s="32"/>
      <c r="L124" s="45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63" s="11" customFormat="1" ht="29.25" customHeight="1">
      <c r="A125" s="131"/>
      <c r="B125" s="132"/>
      <c r="C125" s="133" t="s">
        <v>176</v>
      </c>
      <c r="D125" s="134" t="s">
        <v>58</v>
      </c>
      <c r="E125" s="134" t="s">
        <v>54</v>
      </c>
      <c r="F125" s="134" t="s">
        <v>55</v>
      </c>
      <c r="G125" s="134" t="s">
        <v>177</v>
      </c>
      <c r="H125" s="134" t="s">
        <v>178</v>
      </c>
      <c r="I125" s="134" t="s">
        <v>179</v>
      </c>
      <c r="J125" s="135" t="s">
        <v>161</v>
      </c>
      <c r="K125" s="136" t="s">
        <v>180</v>
      </c>
      <c r="L125" s="137"/>
      <c r="M125" s="65" t="s">
        <v>1</v>
      </c>
      <c r="N125" s="66" t="s">
        <v>37</v>
      </c>
      <c r="O125" s="66" t="s">
        <v>181</v>
      </c>
      <c r="P125" s="66" t="s">
        <v>182</v>
      </c>
      <c r="Q125" s="66" t="s">
        <v>183</v>
      </c>
      <c r="R125" s="66" t="s">
        <v>184</v>
      </c>
      <c r="S125" s="66" t="s">
        <v>185</v>
      </c>
      <c r="T125" s="67" t="s">
        <v>186</v>
      </c>
      <c r="U125" s="131"/>
      <c r="V125" s="131"/>
      <c r="W125" s="131"/>
      <c r="X125" s="131"/>
      <c r="Y125" s="131"/>
      <c r="Z125" s="131"/>
      <c r="AA125" s="131"/>
      <c r="AB125" s="131"/>
      <c r="AC125" s="131"/>
      <c r="AD125" s="131"/>
      <c r="AE125" s="131"/>
    </row>
    <row r="126" spans="1:63" s="2" customFormat="1" ht="22.9" customHeight="1">
      <c r="A126" s="32"/>
      <c r="B126" s="33"/>
      <c r="C126" s="72" t="s">
        <v>162</v>
      </c>
      <c r="D126" s="32"/>
      <c r="E126" s="32"/>
      <c r="F126" s="32"/>
      <c r="G126" s="32"/>
      <c r="H126" s="32"/>
      <c r="I126" s="32"/>
      <c r="J126" s="138">
        <f>BK126</f>
        <v>0</v>
      </c>
      <c r="K126" s="32"/>
      <c r="L126" s="33"/>
      <c r="M126" s="68"/>
      <c r="N126" s="59"/>
      <c r="O126" s="69"/>
      <c r="P126" s="139">
        <f>P127</f>
        <v>0</v>
      </c>
      <c r="Q126" s="69"/>
      <c r="R126" s="139">
        <f>R127</f>
        <v>17.122252586000002</v>
      </c>
      <c r="S126" s="69"/>
      <c r="T126" s="140">
        <f>T127</f>
        <v>0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T126" s="17" t="s">
        <v>72</v>
      </c>
      <c r="AU126" s="17" t="s">
        <v>163</v>
      </c>
      <c r="BK126" s="141">
        <f>BK127</f>
        <v>0</v>
      </c>
    </row>
    <row r="127" spans="1:63" s="12" customFormat="1" ht="25.9" customHeight="1">
      <c r="B127" s="142"/>
      <c r="D127" s="143" t="s">
        <v>72</v>
      </c>
      <c r="E127" s="144" t="s">
        <v>187</v>
      </c>
      <c r="F127" s="144" t="s">
        <v>188</v>
      </c>
      <c r="I127" s="145"/>
      <c r="J127" s="146">
        <f>BK127</f>
        <v>0</v>
      </c>
      <c r="L127" s="142"/>
      <c r="M127" s="147"/>
      <c r="N127" s="148"/>
      <c r="O127" s="148"/>
      <c r="P127" s="149">
        <f>P128+P156+P162+P171+P180</f>
        <v>0</v>
      </c>
      <c r="Q127" s="148"/>
      <c r="R127" s="149">
        <f>R128+R156+R162+R171+R180</f>
        <v>17.122252586000002</v>
      </c>
      <c r="S127" s="148"/>
      <c r="T127" s="150">
        <f>T128+T156+T162+T171+T180</f>
        <v>0</v>
      </c>
      <c r="AR127" s="143" t="s">
        <v>80</v>
      </c>
      <c r="AT127" s="151" t="s">
        <v>72</v>
      </c>
      <c r="AU127" s="151" t="s">
        <v>73</v>
      </c>
      <c r="AY127" s="143" t="s">
        <v>189</v>
      </c>
      <c r="BK127" s="152">
        <f>BK128+BK156+BK162+BK171+BK180</f>
        <v>0</v>
      </c>
    </row>
    <row r="128" spans="1:63" s="12" customFormat="1" ht="22.9" customHeight="1">
      <c r="B128" s="142"/>
      <c r="D128" s="143" t="s">
        <v>72</v>
      </c>
      <c r="E128" s="153" t="s">
        <v>80</v>
      </c>
      <c r="F128" s="153" t="s">
        <v>190</v>
      </c>
      <c r="I128" s="145"/>
      <c r="J128" s="154">
        <f>BK128</f>
        <v>0</v>
      </c>
      <c r="L128" s="142"/>
      <c r="M128" s="147"/>
      <c r="N128" s="148"/>
      <c r="O128" s="148"/>
      <c r="P128" s="149">
        <f>SUM(P129:P155)</f>
        <v>0</v>
      </c>
      <c r="Q128" s="148"/>
      <c r="R128" s="149">
        <f>SUM(R129:R155)</f>
        <v>7.1199999999999996E-4</v>
      </c>
      <c r="S128" s="148"/>
      <c r="T128" s="150">
        <f>SUM(T129:T155)</f>
        <v>0</v>
      </c>
      <c r="AR128" s="143" t="s">
        <v>80</v>
      </c>
      <c r="AT128" s="151" t="s">
        <v>72</v>
      </c>
      <c r="AU128" s="151" t="s">
        <v>80</v>
      </c>
      <c r="AY128" s="143" t="s">
        <v>189</v>
      </c>
      <c r="BK128" s="152">
        <f>SUM(BK129:BK155)</f>
        <v>0</v>
      </c>
    </row>
    <row r="129" spans="1:65" s="2" customFormat="1" ht="24.2" customHeight="1">
      <c r="A129" s="32"/>
      <c r="B129" s="155"/>
      <c r="C129" s="156" t="s">
        <v>80</v>
      </c>
      <c r="D129" s="156" t="s">
        <v>191</v>
      </c>
      <c r="E129" s="157" t="s">
        <v>799</v>
      </c>
      <c r="F129" s="158" t="s">
        <v>800</v>
      </c>
      <c r="G129" s="159" t="s">
        <v>194</v>
      </c>
      <c r="H129" s="160">
        <v>6.0469999999999997</v>
      </c>
      <c r="I129" s="161"/>
      <c r="J129" s="162">
        <f>ROUND(I129*H129,2)</f>
        <v>0</v>
      </c>
      <c r="K129" s="163"/>
      <c r="L129" s="33"/>
      <c r="M129" s="164" t="s">
        <v>1</v>
      </c>
      <c r="N129" s="165" t="s">
        <v>39</v>
      </c>
      <c r="O129" s="61"/>
      <c r="P129" s="166">
        <f>O129*H129</f>
        <v>0</v>
      </c>
      <c r="Q129" s="166">
        <v>0</v>
      </c>
      <c r="R129" s="166">
        <f>Q129*H129</f>
        <v>0</v>
      </c>
      <c r="S129" s="166">
        <v>0</v>
      </c>
      <c r="T129" s="167">
        <f>S129*H129</f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68" t="s">
        <v>130</v>
      </c>
      <c r="AT129" s="168" t="s">
        <v>191</v>
      </c>
      <c r="AU129" s="168" t="s">
        <v>86</v>
      </c>
      <c r="AY129" s="17" t="s">
        <v>189</v>
      </c>
      <c r="BE129" s="169">
        <f>IF(N129="základná",J129,0)</f>
        <v>0</v>
      </c>
      <c r="BF129" s="169">
        <f>IF(N129="znížená",J129,0)</f>
        <v>0</v>
      </c>
      <c r="BG129" s="169">
        <f>IF(N129="zákl. prenesená",J129,0)</f>
        <v>0</v>
      </c>
      <c r="BH129" s="169">
        <f>IF(N129="zníž. prenesená",J129,0)</f>
        <v>0</v>
      </c>
      <c r="BI129" s="169">
        <f>IF(N129="nulová",J129,0)</f>
        <v>0</v>
      </c>
      <c r="BJ129" s="17" t="s">
        <v>86</v>
      </c>
      <c r="BK129" s="169">
        <f>ROUND(I129*H129,2)</f>
        <v>0</v>
      </c>
      <c r="BL129" s="17" t="s">
        <v>130</v>
      </c>
      <c r="BM129" s="168" t="s">
        <v>3050</v>
      </c>
    </row>
    <row r="130" spans="1:65" s="13" customFormat="1" ht="11.25">
      <c r="B130" s="187"/>
      <c r="D130" s="188" t="s">
        <v>683</v>
      </c>
      <c r="E130" s="189" t="s">
        <v>1</v>
      </c>
      <c r="F130" s="190" t="s">
        <v>3051</v>
      </c>
      <c r="H130" s="189" t="s">
        <v>1</v>
      </c>
      <c r="I130" s="191"/>
      <c r="L130" s="187"/>
      <c r="M130" s="192"/>
      <c r="N130" s="193"/>
      <c r="O130" s="193"/>
      <c r="P130" s="193"/>
      <c r="Q130" s="193"/>
      <c r="R130" s="193"/>
      <c r="S130" s="193"/>
      <c r="T130" s="194"/>
      <c r="AT130" s="189" t="s">
        <v>683</v>
      </c>
      <c r="AU130" s="189" t="s">
        <v>86</v>
      </c>
      <c r="AV130" s="13" t="s">
        <v>80</v>
      </c>
      <c r="AW130" s="13" t="s">
        <v>29</v>
      </c>
      <c r="AX130" s="13" t="s">
        <v>73</v>
      </c>
      <c r="AY130" s="189" t="s">
        <v>189</v>
      </c>
    </row>
    <row r="131" spans="1:65" s="14" customFormat="1" ht="11.25">
      <c r="B131" s="195"/>
      <c r="D131" s="188" t="s">
        <v>683</v>
      </c>
      <c r="E131" s="196" t="s">
        <v>1</v>
      </c>
      <c r="F131" s="197" t="s">
        <v>3052</v>
      </c>
      <c r="H131" s="198">
        <v>6.0469999999999997</v>
      </c>
      <c r="I131" s="199"/>
      <c r="L131" s="195"/>
      <c r="M131" s="200"/>
      <c r="N131" s="201"/>
      <c r="O131" s="201"/>
      <c r="P131" s="201"/>
      <c r="Q131" s="201"/>
      <c r="R131" s="201"/>
      <c r="S131" s="201"/>
      <c r="T131" s="202"/>
      <c r="AT131" s="196" t="s">
        <v>683</v>
      </c>
      <c r="AU131" s="196" t="s">
        <v>86</v>
      </c>
      <c r="AV131" s="14" t="s">
        <v>86</v>
      </c>
      <c r="AW131" s="14" t="s">
        <v>29</v>
      </c>
      <c r="AX131" s="14" t="s">
        <v>80</v>
      </c>
      <c r="AY131" s="196" t="s">
        <v>189</v>
      </c>
    </row>
    <row r="132" spans="1:65" s="2" customFormat="1" ht="24.2" customHeight="1">
      <c r="A132" s="32"/>
      <c r="B132" s="155"/>
      <c r="C132" s="156" t="s">
        <v>86</v>
      </c>
      <c r="D132" s="156" t="s">
        <v>191</v>
      </c>
      <c r="E132" s="157" t="s">
        <v>804</v>
      </c>
      <c r="F132" s="158" t="s">
        <v>805</v>
      </c>
      <c r="G132" s="159" t="s">
        <v>194</v>
      </c>
      <c r="H132" s="160">
        <v>6.0469999999999997</v>
      </c>
      <c r="I132" s="161"/>
      <c r="J132" s="162">
        <f>ROUND(I132*H132,2)</f>
        <v>0</v>
      </c>
      <c r="K132" s="163"/>
      <c r="L132" s="33"/>
      <c r="M132" s="164" t="s">
        <v>1</v>
      </c>
      <c r="N132" s="165" t="s">
        <v>39</v>
      </c>
      <c r="O132" s="61"/>
      <c r="P132" s="166">
        <f>O132*H132</f>
        <v>0</v>
      </c>
      <c r="Q132" s="166">
        <v>0</v>
      </c>
      <c r="R132" s="166">
        <f>Q132*H132</f>
        <v>0</v>
      </c>
      <c r="S132" s="166">
        <v>0</v>
      </c>
      <c r="T132" s="167">
        <f>S132*H132</f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68" t="s">
        <v>130</v>
      </c>
      <c r="AT132" s="168" t="s">
        <v>191</v>
      </c>
      <c r="AU132" s="168" t="s">
        <v>86</v>
      </c>
      <c r="AY132" s="17" t="s">
        <v>189</v>
      </c>
      <c r="BE132" s="169">
        <f>IF(N132="základná",J132,0)</f>
        <v>0</v>
      </c>
      <c r="BF132" s="169">
        <f>IF(N132="znížená",J132,0)</f>
        <v>0</v>
      </c>
      <c r="BG132" s="169">
        <f>IF(N132="zákl. prenesená",J132,0)</f>
        <v>0</v>
      </c>
      <c r="BH132" s="169">
        <f>IF(N132="zníž. prenesená",J132,0)</f>
        <v>0</v>
      </c>
      <c r="BI132" s="169">
        <f>IF(N132="nulová",J132,0)</f>
        <v>0</v>
      </c>
      <c r="BJ132" s="17" t="s">
        <v>86</v>
      </c>
      <c r="BK132" s="169">
        <f>ROUND(I132*H132,2)</f>
        <v>0</v>
      </c>
      <c r="BL132" s="17" t="s">
        <v>130</v>
      </c>
      <c r="BM132" s="168" t="s">
        <v>3053</v>
      </c>
    </row>
    <row r="133" spans="1:65" s="2" customFormat="1" ht="33" customHeight="1">
      <c r="A133" s="32"/>
      <c r="B133" s="155"/>
      <c r="C133" s="156" t="s">
        <v>103</v>
      </c>
      <c r="D133" s="156" t="s">
        <v>191</v>
      </c>
      <c r="E133" s="157" t="s">
        <v>209</v>
      </c>
      <c r="F133" s="158" t="s">
        <v>210</v>
      </c>
      <c r="G133" s="159" t="s">
        <v>194</v>
      </c>
      <c r="H133" s="160">
        <v>2.5190000000000001</v>
      </c>
      <c r="I133" s="161"/>
      <c r="J133" s="162">
        <f>ROUND(I133*H133,2)</f>
        <v>0</v>
      </c>
      <c r="K133" s="163"/>
      <c r="L133" s="33"/>
      <c r="M133" s="164" t="s">
        <v>1</v>
      </c>
      <c r="N133" s="165" t="s">
        <v>39</v>
      </c>
      <c r="O133" s="61"/>
      <c r="P133" s="166">
        <f>O133*H133</f>
        <v>0</v>
      </c>
      <c r="Q133" s="166">
        <v>0</v>
      </c>
      <c r="R133" s="166">
        <f>Q133*H133</f>
        <v>0</v>
      </c>
      <c r="S133" s="166">
        <v>0</v>
      </c>
      <c r="T133" s="167">
        <f>S133*H133</f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68" t="s">
        <v>130</v>
      </c>
      <c r="AT133" s="168" t="s">
        <v>191</v>
      </c>
      <c r="AU133" s="168" t="s">
        <v>86</v>
      </c>
      <c r="AY133" s="17" t="s">
        <v>189</v>
      </c>
      <c r="BE133" s="169">
        <f>IF(N133="základná",J133,0)</f>
        <v>0</v>
      </c>
      <c r="BF133" s="169">
        <f>IF(N133="znížená",J133,0)</f>
        <v>0</v>
      </c>
      <c r="BG133" s="169">
        <f>IF(N133="zákl. prenesená",J133,0)</f>
        <v>0</v>
      </c>
      <c r="BH133" s="169">
        <f>IF(N133="zníž. prenesená",J133,0)</f>
        <v>0</v>
      </c>
      <c r="BI133" s="169">
        <f>IF(N133="nulová",J133,0)</f>
        <v>0</v>
      </c>
      <c r="BJ133" s="17" t="s">
        <v>86</v>
      </c>
      <c r="BK133" s="169">
        <f>ROUND(I133*H133,2)</f>
        <v>0</v>
      </c>
      <c r="BL133" s="17" t="s">
        <v>130</v>
      </c>
      <c r="BM133" s="168" t="s">
        <v>3054</v>
      </c>
    </row>
    <row r="134" spans="1:65" s="14" customFormat="1" ht="11.25">
      <c r="B134" s="195"/>
      <c r="D134" s="188" t="s">
        <v>683</v>
      </c>
      <c r="E134" s="196" t="s">
        <v>1</v>
      </c>
      <c r="F134" s="197" t="s">
        <v>3055</v>
      </c>
      <c r="H134" s="198">
        <v>5.8140000000000001</v>
      </c>
      <c r="I134" s="199"/>
      <c r="L134" s="195"/>
      <c r="M134" s="200"/>
      <c r="N134" s="201"/>
      <c r="O134" s="201"/>
      <c r="P134" s="201"/>
      <c r="Q134" s="201"/>
      <c r="R134" s="201"/>
      <c r="S134" s="201"/>
      <c r="T134" s="202"/>
      <c r="AT134" s="196" t="s">
        <v>683</v>
      </c>
      <c r="AU134" s="196" t="s">
        <v>86</v>
      </c>
      <c r="AV134" s="14" t="s">
        <v>86</v>
      </c>
      <c r="AW134" s="14" t="s">
        <v>29</v>
      </c>
      <c r="AX134" s="14" t="s">
        <v>73</v>
      </c>
      <c r="AY134" s="196" t="s">
        <v>189</v>
      </c>
    </row>
    <row r="135" spans="1:65" s="14" customFormat="1" ht="11.25">
      <c r="B135" s="195"/>
      <c r="D135" s="188" t="s">
        <v>683</v>
      </c>
      <c r="E135" s="196" t="s">
        <v>1</v>
      </c>
      <c r="F135" s="197" t="s">
        <v>3056</v>
      </c>
      <c r="H135" s="198">
        <v>-3.2949999999999999</v>
      </c>
      <c r="I135" s="199"/>
      <c r="L135" s="195"/>
      <c r="M135" s="200"/>
      <c r="N135" s="201"/>
      <c r="O135" s="201"/>
      <c r="P135" s="201"/>
      <c r="Q135" s="201"/>
      <c r="R135" s="201"/>
      <c r="S135" s="201"/>
      <c r="T135" s="202"/>
      <c r="AT135" s="196" t="s">
        <v>683</v>
      </c>
      <c r="AU135" s="196" t="s">
        <v>86</v>
      </c>
      <c r="AV135" s="14" t="s">
        <v>86</v>
      </c>
      <c r="AW135" s="14" t="s">
        <v>29</v>
      </c>
      <c r="AX135" s="14" t="s">
        <v>73</v>
      </c>
      <c r="AY135" s="196" t="s">
        <v>189</v>
      </c>
    </row>
    <row r="136" spans="1:65" s="15" customFormat="1" ht="11.25">
      <c r="B136" s="206"/>
      <c r="D136" s="188" t="s">
        <v>683</v>
      </c>
      <c r="E136" s="207" t="s">
        <v>1</v>
      </c>
      <c r="F136" s="208" t="s">
        <v>824</v>
      </c>
      <c r="H136" s="209">
        <v>2.5190000000000001</v>
      </c>
      <c r="I136" s="210"/>
      <c r="L136" s="206"/>
      <c r="M136" s="211"/>
      <c r="N136" s="212"/>
      <c r="O136" s="212"/>
      <c r="P136" s="212"/>
      <c r="Q136" s="212"/>
      <c r="R136" s="212"/>
      <c r="S136" s="212"/>
      <c r="T136" s="213"/>
      <c r="AT136" s="207" t="s">
        <v>683</v>
      </c>
      <c r="AU136" s="207" t="s">
        <v>86</v>
      </c>
      <c r="AV136" s="15" t="s">
        <v>130</v>
      </c>
      <c r="AW136" s="15" t="s">
        <v>29</v>
      </c>
      <c r="AX136" s="15" t="s">
        <v>80</v>
      </c>
      <c r="AY136" s="207" t="s">
        <v>189</v>
      </c>
    </row>
    <row r="137" spans="1:65" s="2" customFormat="1" ht="37.9" customHeight="1">
      <c r="A137" s="32"/>
      <c r="B137" s="155"/>
      <c r="C137" s="156" t="s">
        <v>130</v>
      </c>
      <c r="D137" s="156" t="s">
        <v>191</v>
      </c>
      <c r="E137" s="157" t="s">
        <v>212</v>
      </c>
      <c r="F137" s="158" t="s">
        <v>213</v>
      </c>
      <c r="G137" s="159" t="s">
        <v>194</v>
      </c>
      <c r="H137" s="160">
        <v>32.747</v>
      </c>
      <c r="I137" s="161"/>
      <c r="J137" s="162">
        <f>ROUND(I137*H137,2)</f>
        <v>0</v>
      </c>
      <c r="K137" s="163"/>
      <c r="L137" s="33"/>
      <c r="M137" s="164" t="s">
        <v>1</v>
      </c>
      <c r="N137" s="165" t="s">
        <v>39</v>
      </c>
      <c r="O137" s="61"/>
      <c r="P137" s="166">
        <f>O137*H137</f>
        <v>0</v>
      </c>
      <c r="Q137" s="166">
        <v>0</v>
      </c>
      <c r="R137" s="166">
        <f>Q137*H137</f>
        <v>0</v>
      </c>
      <c r="S137" s="166">
        <v>0</v>
      </c>
      <c r="T137" s="167">
        <f>S137*H137</f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68" t="s">
        <v>130</v>
      </c>
      <c r="AT137" s="168" t="s">
        <v>191</v>
      </c>
      <c r="AU137" s="168" t="s">
        <v>86</v>
      </c>
      <c r="AY137" s="17" t="s">
        <v>189</v>
      </c>
      <c r="BE137" s="169">
        <f>IF(N137="základná",J137,0)</f>
        <v>0</v>
      </c>
      <c r="BF137" s="169">
        <f>IF(N137="znížená",J137,0)</f>
        <v>0</v>
      </c>
      <c r="BG137" s="169">
        <f>IF(N137="zákl. prenesená",J137,0)</f>
        <v>0</v>
      </c>
      <c r="BH137" s="169">
        <f>IF(N137="zníž. prenesená",J137,0)</f>
        <v>0</v>
      </c>
      <c r="BI137" s="169">
        <f>IF(N137="nulová",J137,0)</f>
        <v>0</v>
      </c>
      <c r="BJ137" s="17" t="s">
        <v>86</v>
      </c>
      <c r="BK137" s="169">
        <f>ROUND(I137*H137,2)</f>
        <v>0</v>
      </c>
      <c r="BL137" s="17" t="s">
        <v>130</v>
      </c>
      <c r="BM137" s="168" t="s">
        <v>3057</v>
      </c>
    </row>
    <row r="138" spans="1:65" s="14" customFormat="1" ht="11.25">
      <c r="B138" s="195"/>
      <c r="D138" s="188" t="s">
        <v>683</v>
      </c>
      <c r="E138" s="196" t="s">
        <v>1</v>
      </c>
      <c r="F138" s="197" t="s">
        <v>3058</v>
      </c>
      <c r="H138" s="198">
        <v>32.747</v>
      </c>
      <c r="I138" s="199"/>
      <c r="L138" s="195"/>
      <c r="M138" s="200"/>
      <c r="N138" s="201"/>
      <c r="O138" s="201"/>
      <c r="P138" s="201"/>
      <c r="Q138" s="201"/>
      <c r="R138" s="201"/>
      <c r="S138" s="201"/>
      <c r="T138" s="202"/>
      <c r="AT138" s="196" t="s">
        <v>683</v>
      </c>
      <c r="AU138" s="196" t="s">
        <v>86</v>
      </c>
      <c r="AV138" s="14" t="s">
        <v>86</v>
      </c>
      <c r="AW138" s="14" t="s">
        <v>29</v>
      </c>
      <c r="AX138" s="14" t="s">
        <v>80</v>
      </c>
      <c r="AY138" s="196" t="s">
        <v>189</v>
      </c>
    </row>
    <row r="139" spans="1:65" s="2" customFormat="1" ht="16.5" customHeight="1">
      <c r="A139" s="32"/>
      <c r="B139" s="155"/>
      <c r="C139" s="156" t="s">
        <v>133</v>
      </c>
      <c r="D139" s="156" t="s">
        <v>191</v>
      </c>
      <c r="E139" s="157" t="s">
        <v>2937</v>
      </c>
      <c r="F139" s="158" t="s">
        <v>580</v>
      </c>
      <c r="G139" s="159" t="s">
        <v>194</v>
      </c>
      <c r="H139" s="160">
        <v>2.5190000000000001</v>
      </c>
      <c r="I139" s="161"/>
      <c r="J139" s="162">
        <f>ROUND(I139*H139,2)</f>
        <v>0</v>
      </c>
      <c r="K139" s="163"/>
      <c r="L139" s="33"/>
      <c r="M139" s="164" t="s">
        <v>1</v>
      </c>
      <c r="N139" s="165" t="s">
        <v>39</v>
      </c>
      <c r="O139" s="61"/>
      <c r="P139" s="166">
        <f>O139*H139</f>
        <v>0</v>
      </c>
      <c r="Q139" s="166">
        <v>0</v>
      </c>
      <c r="R139" s="166">
        <f>Q139*H139</f>
        <v>0</v>
      </c>
      <c r="S139" s="166">
        <v>0</v>
      </c>
      <c r="T139" s="167">
        <f>S139*H139</f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68" t="s">
        <v>130</v>
      </c>
      <c r="AT139" s="168" t="s">
        <v>191</v>
      </c>
      <c r="AU139" s="168" t="s">
        <v>86</v>
      </c>
      <c r="AY139" s="17" t="s">
        <v>189</v>
      </c>
      <c r="BE139" s="169">
        <f>IF(N139="základná",J139,0)</f>
        <v>0</v>
      </c>
      <c r="BF139" s="169">
        <f>IF(N139="znížená",J139,0)</f>
        <v>0</v>
      </c>
      <c r="BG139" s="169">
        <f>IF(N139="zákl. prenesená",J139,0)</f>
        <v>0</v>
      </c>
      <c r="BH139" s="169">
        <f>IF(N139="zníž. prenesená",J139,0)</f>
        <v>0</v>
      </c>
      <c r="BI139" s="169">
        <f>IF(N139="nulová",J139,0)</f>
        <v>0</v>
      </c>
      <c r="BJ139" s="17" t="s">
        <v>86</v>
      </c>
      <c r="BK139" s="169">
        <f>ROUND(I139*H139,2)</f>
        <v>0</v>
      </c>
      <c r="BL139" s="17" t="s">
        <v>130</v>
      </c>
      <c r="BM139" s="168" t="s">
        <v>3059</v>
      </c>
    </row>
    <row r="140" spans="1:65" s="2" customFormat="1" ht="24.2" customHeight="1">
      <c r="A140" s="32"/>
      <c r="B140" s="155"/>
      <c r="C140" s="156" t="s">
        <v>136</v>
      </c>
      <c r="D140" s="156" t="s">
        <v>191</v>
      </c>
      <c r="E140" s="157" t="s">
        <v>839</v>
      </c>
      <c r="F140" s="158" t="s">
        <v>217</v>
      </c>
      <c r="G140" s="159" t="s">
        <v>218</v>
      </c>
      <c r="H140" s="160">
        <v>4.5339999999999998</v>
      </c>
      <c r="I140" s="161"/>
      <c r="J140" s="162">
        <f>ROUND(I140*H140,2)</f>
        <v>0</v>
      </c>
      <c r="K140" s="163"/>
      <c r="L140" s="33"/>
      <c r="M140" s="164" t="s">
        <v>1</v>
      </c>
      <c r="N140" s="165" t="s">
        <v>39</v>
      </c>
      <c r="O140" s="61"/>
      <c r="P140" s="166">
        <f>O140*H140</f>
        <v>0</v>
      </c>
      <c r="Q140" s="166">
        <v>0</v>
      </c>
      <c r="R140" s="166">
        <f>Q140*H140</f>
        <v>0</v>
      </c>
      <c r="S140" s="166">
        <v>0</v>
      </c>
      <c r="T140" s="167">
        <f>S140*H140</f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68" t="s">
        <v>130</v>
      </c>
      <c r="AT140" s="168" t="s">
        <v>191</v>
      </c>
      <c r="AU140" s="168" t="s">
        <v>86</v>
      </c>
      <c r="AY140" s="17" t="s">
        <v>189</v>
      </c>
      <c r="BE140" s="169">
        <f>IF(N140="základná",J140,0)</f>
        <v>0</v>
      </c>
      <c r="BF140" s="169">
        <f>IF(N140="znížená",J140,0)</f>
        <v>0</v>
      </c>
      <c r="BG140" s="169">
        <f>IF(N140="zákl. prenesená",J140,0)</f>
        <v>0</v>
      </c>
      <c r="BH140" s="169">
        <f>IF(N140="zníž. prenesená",J140,0)</f>
        <v>0</v>
      </c>
      <c r="BI140" s="169">
        <f>IF(N140="nulová",J140,0)</f>
        <v>0</v>
      </c>
      <c r="BJ140" s="17" t="s">
        <v>86</v>
      </c>
      <c r="BK140" s="169">
        <f>ROUND(I140*H140,2)</f>
        <v>0</v>
      </c>
      <c r="BL140" s="17" t="s">
        <v>130</v>
      </c>
      <c r="BM140" s="168" t="s">
        <v>3060</v>
      </c>
    </row>
    <row r="141" spans="1:65" s="14" customFormat="1" ht="11.25">
      <c r="B141" s="195"/>
      <c r="D141" s="188" t="s">
        <v>683</v>
      </c>
      <c r="E141" s="196" t="s">
        <v>1</v>
      </c>
      <c r="F141" s="197" t="s">
        <v>3061</v>
      </c>
      <c r="H141" s="198">
        <v>4.5339999999999998</v>
      </c>
      <c r="I141" s="199"/>
      <c r="L141" s="195"/>
      <c r="M141" s="200"/>
      <c r="N141" s="201"/>
      <c r="O141" s="201"/>
      <c r="P141" s="201"/>
      <c r="Q141" s="201"/>
      <c r="R141" s="201"/>
      <c r="S141" s="201"/>
      <c r="T141" s="202"/>
      <c r="AT141" s="196" t="s">
        <v>683</v>
      </c>
      <c r="AU141" s="196" t="s">
        <v>86</v>
      </c>
      <c r="AV141" s="14" t="s">
        <v>86</v>
      </c>
      <c r="AW141" s="14" t="s">
        <v>29</v>
      </c>
      <c r="AX141" s="14" t="s">
        <v>80</v>
      </c>
      <c r="AY141" s="196" t="s">
        <v>189</v>
      </c>
    </row>
    <row r="142" spans="1:65" s="2" customFormat="1" ht="24.2" customHeight="1">
      <c r="A142" s="32"/>
      <c r="B142" s="155"/>
      <c r="C142" s="156" t="s">
        <v>208</v>
      </c>
      <c r="D142" s="156" t="s">
        <v>191</v>
      </c>
      <c r="E142" s="157" t="s">
        <v>3062</v>
      </c>
      <c r="F142" s="158" t="s">
        <v>3063</v>
      </c>
      <c r="G142" s="159" t="s">
        <v>194</v>
      </c>
      <c r="H142" s="160">
        <v>0.16</v>
      </c>
      <c r="I142" s="161"/>
      <c r="J142" s="162">
        <f>ROUND(I142*H142,2)</f>
        <v>0</v>
      </c>
      <c r="K142" s="163"/>
      <c r="L142" s="33"/>
      <c r="M142" s="164" t="s">
        <v>1</v>
      </c>
      <c r="N142" s="165" t="s">
        <v>39</v>
      </c>
      <c r="O142" s="61"/>
      <c r="P142" s="166">
        <f>O142*H142</f>
        <v>0</v>
      </c>
      <c r="Q142" s="166">
        <v>0</v>
      </c>
      <c r="R142" s="166">
        <f>Q142*H142</f>
        <v>0</v>
      </c>
      <c r="S142" s="166">
        <v>0</v>
      </c>
      <c r="T142" s="167">
        <f>S142*H142</f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68" t="s">
        <v>130</v>
      </c>
      <c r="AT142" s="168" t="s">
        <v>191</v>
      </c>
      <c r="AU142" s="168" t="s">
        <v>86</v>
      </c>
      <c r="AY142" s="17" t="s">
        <v>189</v>
      </c>
      <c r="BE142" s="169">
        <f>IF(N142="základná",J142,0)</f>
        <v>0</v>
      </c>
      <c r="BF142" s="169">
        <f>IF(N142="znížená",J142,0)</f>
        <v>0</v>
      </c>
      <c r="BG142" s="169">
        <f>IF(N142="zákl. prenesená",J142,0)</f>
        <v>0</v>
      </c>
      <c r="BH142" s="169">
        <f>IF(N142="zníž. prenesená",J142,0)</f>
        <v>0</v>
      </c>
      <c r="BI142" s="169">
        <f>IF(N142="nulová",J142,0)</f>
        <v>0</v>
      </c>
      <c r="BJ142" s="17" t="s">
        <v>86</v>
      </c>
      <c r="BK142" s="169">
        <f>ROUND(I142*H142,2)</f>
        <v>0</v>
      </c>
      <c r="BL142" s="17" t="s">
        <v>130</v>
      </c>
      <c r="BM142" s="168" t="s">
        <v>3064</v>
      </c>
    </row>
    <row r="143" spans="1:65" s="13" customFormat="1" ht="11.25">
      <c r="B143" s="187"/>
      <c r="D143" s="188" t="s">
        <v>683</v>
      </c>
      <c r="E143" s="189" t="s">
        <v>1</v>
      </c>
      <c r="F143" s="190" t="s">
        <v>3065</v>
      </c>
      <c r="H143" s="189" t="s">
        <v>1</v>
      </c>
      <c r="I143" s="191"/>
      <c r="L143" s="187"/>
      <c r="M143" s="192"/>
      <c r="N143" s="193"/>
      <c r="O143" s="193"/>
      <c r="P143" s="193"/>
      <c r="Q143" s="193"/>
      <c r="R143" s="193"/>
      <c r="S143" s="193"/>
      <c r="T143" s="194"/>
      <c r="AT143" s="189" t="s">
        <v>683</v>
      </c>
      <c r="AU143" s="189" t="s">
        <v>86</v>
      </c>
      <c r="AV143" s="13" t="s">
        <v>80</v>
      </c>
      <c r="AW143" s="13" t="s">
        <v>29</v>
      </c>
      <c r="AX143" s="13" t="s">
        <v>73</v>
      </c>
      <c r="AY143" s="189" t="s">
        <v>189</v>
      </c>
    </row>
    <row r="144" spans="1:65" s="14" customFormat="1" ht="11.25">
      <c r="B144" s="195"/>
      <c r="D144" s="188" t="s">
        <v>683</v>
      </c>
      <c r="E144" s="196" t="s">
        <v>1</v>
      </c>
      <c r="F144" s="197" t="s">
        <v>3066</v>
      </c>
      <c r="H144" s="198">
        <v>0.16</v>
      </c>
      <c r="I144" s="199"/>
      <c r="L144" s="195"/>
      <c r="M144" s="200"/>
      <c r="N144" s="201"/>
      <c r="O144" s="201"/>
      <c r="P144" s="201"/>
      <c r="Q144" s="201"/>
      <c r="R144" s="201"/>
      <c r="S144" s="201"/>
      <c r="T144" s="202"/>
      <c r="AT144" s="196" t="s">
        <v>683</v>
      </c>
      <c r="AU144" s="196" t="s">
        <v>86</v>
      </c>
      <c r="AV144" s="14" t="s">
        <v>86</v>
      </c>
      <c r="AW144" s="14" t="s">
        <v>29</v>
      </c>
      <c r="AX144" s="14" t="s">
        <v>80</v>
      </c>
      <c r="AY144" s="196" t="s">
        <v>189</v>
      </c>
    </row>
    <row r="145" spans="1:65" s="2" customFormat="1" ht="21.75" customHeight="1">
      <c r="A145" s="32"/>
      <c r="B145" s="155"/>
      <c r="C145" s="156" t="s">
        <v>201</v>
      </c>
      <c r="D145" s="156" t="s">
        <v>191</v>
      </c>
      <c r="E145" s="157" t="s">
        <v>3067</v>
      </c>
      <c r="F145" s="158" t="s">
        <v>3068</v>
      </c>
      <c r="G145" s="159" t="s">
        <v>373</v>
      </c>
      <c r="H145" s="160">
        <v>23.03</v>
      </c>
      <c r="I145" s="161"/>
      <c r="J145" s="162">
        <f>ROUND(I145*H145,2)</f>
        <v>0</v>
      </c>
      <c r="K145" s="163"/>
      <c r="L145" s="33"/>
      <c r="M145" s="164" t="s">
        <v>1</v>
      </c>
      <c r="N145" s="165" t="s">
        <v>39</v>
      </c>
      <c r="O145" s="61"/>
      <c r="P145" s="166">
        <f>O145*H145</f>
        <v>0</v>
      </c>
      <c r="Q145" s="166">
        <v>0</v>
      </c>
      <c r="R145" s="166">
        <f>Q145*H145</f>
        <v>0</v>
      </c>
      <c r="S145" s="166">
        <v>0</v>
      </c>
      <c r="T145" s="167">
        <f>S145*H145</f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68" t="s">
        <v>130</v>
      </c>
      <c r="AT145" s="168" t="s">
        <v>191</v>
      </c>
      <c r="AU145" s="168" t="s">
        <v>86</v>
      </c>
      <c r="AY145" s="17" t="s">
        <v>189</v>
      </c>
      <c r="BE145" s="169">
        <f>IF(N145="základná",J145,0)</f>
        <v>0</v>
      </c>
      <c r="BF145" s="169">
        <f>IF(N145="znížená",J145,0)</f>
        <v>0</v>
      </c>
      <c r="BG145" s="169">
        <f>IF(N145="zákl. prenesená",J145,0)</f>
        <v>0</v>
      </c>
      <c r="BH145" s="169">
        <f>IF(N145="zníž. prenesená",J145,0)</f>
        <v>0</v>
      </c>
      <c r="BI145" s="169">
        <f>IF(N145="nulová",J145,0)</f>
        <v>0</v>
      </c>
      <c r="BJ145" s="17" t="s">
        <v>86</v>
      </c>
      <c r="BK145" s="169">
        <f>ROUND(I145*H145,2)</f>
        <v>0</v>
      </c>
      <c r="BL145" s="17" t="s">
        <v>130</v>
      </c>
      <c r="BM145" s="168" t="s">
        <v>3069</v>
      </c>
    </row>
    <row r="146" spans="1:65" s="13" customFormat="1" ht="11.25">
      <c r="B146" s="187"/>
      <c r="D146" s="188" t="s">
        <v>683</v>
      </c>
      <c r="E146" s="189" t="s">
        <v>1</v>
      </c>
      <c r="F146" s="190" t="s">
        <v>3065</v>
      </c>
      <c r="H146" s="189" t="s">
        <v>1</v>
      </c>
      <c r="I146" s="191"/>
      <c r="L146" s="187"/>
      <c r="M146" s="192"/>
      <c r="N146" s="193"/>
      <c r="O146" s="193"/>
      <c r="P146" s="193"/>
      <c r="Q146" s="193"/>
      <c r="R146" s="193"/>
      <c r="S146" s="193"/>
      <c r="T146" s="194"/>
      <c r="AT146" s="189" t="s">
        <v>683</v>
      </c>
      <c r="AU146" s="189" t="s">
        <v>86</v>
      </c>
      <c r="AV146" s="13" t="s">
        <v>80</v>
      </c>
      <c r="AW146" s="13" t="s">
        <v>29</v>
      </c>
      <c r="AX146" s="13" t="s">
        <v>73</v>
      </c>
      <c r="AY146" s="189" t="s">
        <v>189</v>
      </c>
    </row>
    <row r="147" spans="1:65" s="14" customFormat="1" ht="11.25">
      <c r="B147" s="195"/>
      <c r="D147" s="188" t="s">
        <v>683</v>
      </c>
      <c r="E147" s="196" t="s">
        <v>1</v>
      </c>
      <c r="F147" s="197" t="s">
        <v>3070</v>
      </c>
      <c r="H147" s="198">
        <v>23.03</v>
      </c>
      <c r="I147" s="199"/>
      <c r="L147" s="195"/>
      <c r="M147" s="200"/>
      <c r="N147" s="201"/>
      <c r="O147" s="201"/>
      <c r="P147" s="201"/>
      <c r="Q147" s="201"/>
      <c r="R147" s="201"/>
      <c r="S147" s="201"/>
      <c r="T147" s="202"/>
      <c r="AT147" s="196" t="s">
        <v>683</v>
      </c>
      <c r="AU147" s="196" t="s">
        <v>86</v>
      </c>
      <c r="AV147" s="14" t="s">
        <v>86</v>
      </c>
      <c r="AW147" s="14" t="s">
        <v>29</v>
      </c>
      <c r="AX147" s="14" t="s">
        <v>80</v>
      </c>
      <c r="AY147" s="196" t="s">
        <v>189</v>
      </c>
    </row>
    <row r="148" spans="1:65" s="2" customFormat="1" ht="16.5" customHeight="1">
      <c r="A148" s="32"/>
      <c r="B148" s="155"/>
      <c r="C148" s="170" t="s">
        <v>215</v>
      </c>
      <c r="D148" s="170" t="s">
        <v>226</v>
      </c>
      <c r="E148" s="171" t="s">
        <v>3071</v>
      </c>
      <c r="F148" s="172" t="s">
        <v>3072</v>
      </c>
      <c r="G148" s="173" t="s">
        <v>1204</v>
      </c>
      <c r="H148" s="174">
        <v>0.71199999999999997</v>
      </c>
      <c r="I148" s="175"/>
      <c r="J148" s="176">
        <f>ROUND(I148*H148,2)</f>
        <v>0</v>
      </c>
      <c r="K148" s="177"/>
      <c r="L148" s="178"/>
      <c r="M148" s="179" t="s">
        <v>1</v>
      </c>
      <c r="N148" s="180" t="s">
        <v>39</v>
      </c>
      <c r="O148" s="61"/>
      <c r="P148" s="166">
        <f>O148*H148</f>
        <v>0</v>
      </c>
      <c r="Q148" s="166">
        <v>1E-3</v>
      </c>
      <c r="R148" s="166">
        <f>Q148*H148</f>
        <v>7.1199999999999996E-4</v>
      </c>
      <c r="S148" s="166">
        <v>0</v>
      </c>
      <c r="T148" s="167">
        <f>S148*H148</f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68" t="s">
        <v>201</v>
      </c>
      <c r="AT148" s="168" t="s">
        <v>226</v>
      </c>
      <c r="AU148" s="168" t="s">
        <v>86</v>
      </c>
      <c r="AY148" s="17" t="s">
        <v>189</v>
      </c>
      <c r="BE148" s="169">
        <f>IF(N148="základná",J148,0)</f>
        <v>0</v>
      </c>
      <c r="BF148" s="169">
        <f>IF(N148="znížená",J148,0)</f>
        <v>0</v>
      </c>
      <c r="BG148" s="169">
        <f>IF(N148="zákl. prenesená",J148,0)</f>
        <v>0</v>
      </c>
      <c r="BH148" s="169">
        <f>IF(N148="zníž. prenesená",J148,0)</f>
        <v>0</v>
      </c>
      <c r="BI148" s="169">
        <f>IF(N148="nulová",J148,0)</f>
        <v>0</v>
      </c>
      <c r="BJ148" s="17" t="s">
        <v>86</v>
      </c>
      <c r="BK148" s="169">
        <f>ROUND(I148*H148,2)</f>
        <v>0</v>
      </c>
      <c r="BL148" s="17" t="s">
        <v>130</v>
      </c>
      <c r="BM148" s="168" t="s">
        <v>3073</v>
      </c>
    </row>
    <row r="149" spans="1:65" s="14" customFormat="1" ht="11.25">
      <c r="B149" s="195"/>
      <c r="D149" s="188" t="s">
        <v>683</v>
      </c>
      <c r="F149" s="197" t="s">
        <v>3074</v>
      </c>
      <c r="H149" s="198">
        <v>0.71199999999999997</v>
      </c>
      <c r="I149" s="199"/>
      <c r="L149" s="195"/>
      <c r="M149" s="200"/>
      <c r="N149" s="201"/>
      <c r="O149" s="201"/>
      <c r="P149" s="201"/>
      <c r="Q149" s="201"/>
      <c r="R149" s="201"/>
      <c r="S149" s="201"/>
      <c r="T149" s="202"/>
      <c r="AT149" s="196" t="s">
        <v>683</v>
      </c>
      <c r="AU149" s="196" t="s">
        <v>86</v>
      </c>
      <c r="AV149" s="14" t="s">
        <v>86</v>
      </c>
      <c r="AW149" s="14" t="s">
        <v>3</v>
      </c>
      <c r="AX149" s="14" t="s">
        <v>80</v>
      </c>
      <c r="AY149" s="196" t="s">
        <v>189</v>
      </c>
    </row>
    <row r="150" spans="1:65" s="2" customFormat="1" ht="21.75" customHeight="1">
      <c r="A150" s="32"/>
      <c r="B150" s="155"/>
      <c r="C150" s="156" t="s">
        <v>204</v>
      </c>
      <c r="D150" s="156" t="s">
        <v>191</v>
      </c>
      <c r="E150" s="157" t="s">
        <v>3075</v>
      </c>
      <c r="F150" s="158" t="s">
        <v>3076</v>
      </c>
      <c r="G150" s="159" t="s">
        <v>373</v>
      </c>
      <c r="H150" s="160">
        <v>23.97</v>
      </c>
      <c r="I150" s="161"/>
      <c r="J150" s="162">
        <f>ROUND(I150*H150,2)</f>
        <v>0</v>
      </c>
      <c r="K150" s="163"/>
      <c r="L150" s="33"/>
      <c r="M150" s="164" t="s">
        <v>1</v>
      </c>
      <c r="N150" s="165" t="s">
        <v>39</v>
      </c>
      <c r="O150" s="61"/>
      <c r="P150" s="166">
        <f>O150*H150</f>
        <v>0</v>
      </c>
      <c r="Q150" s="166">
        <v>0</v>
      </c>
      <c r="R150" s="166">
        <f>Q150*H150</f>
        <v>0</v>
      </c>
      <c r="S150" s="166">
        <v>0</v>
      </c>
      <c r="T150" s="167">
        <f>S150*H150</f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68" t="s">
        <v>130</v>
      </c>
      <c r="AT150" s="168" t="s">
        <v>191</v>
      </c>
      <c r="AU150" s="168" t="s">
        <v>86</v>
      </c>
      <c r="AY150" s="17" t="s">
        <v>189</v>
      </c>
      <c r="BE150" s="169">
        <f>IF(N150="základná",J150,0)</f>
        <v>0</v>
      </c>
      <c r="BF150" s="169">
        <f>IF(N150="znížená",J150,0)</f>
        <v>0</v>
      </c>
      <c r="BG150" s="169">
        <f>IF(N150="zákl. prenesená",J150,0)</f>
        <v>0</v>
      </c>
      <c r="BH150" s="169">
        <f>IF(N150="zníž. prenesená",J150,0)</f>
        <v>0</v>
      </c>
      <c r="BI150" s="169">
        <f>IF(N150="nulová",J150,0)</f>
        <v>0</v>
      </c>
      <c r="BJ150" s="17" t="s">
        <v>86</v>
      </c>
      <c r="BK150" s="169">
        <f>ROUND(I150*H150,2)</f>
        <v>0</v>
      </c>
      <c r="BL150" s="17" t="s">
        <v>130</v>
      </c>
      <c r="BM150" s="168" t="s">
        <v>3077</v>
      </c>
    </row>
    <row r="151" spans="1:65" s="13" customFormat="1" ht="11.25">
      <c r="B151" s="187"/>
      <c r="D151" s="188" t="s">
        <v>683</v>
      </c>
      <c r="E151" s="189" t="s">
        <v>1</v>
      </c>
      <c r="F151" s="190" t="s">
        <v>3078</v>
      </c>
      <c r="H151" s="189" t="s">
        <v>1</v>
      </c>
      <c r="I151" s="191"/>
      <c r="L151" s="187"/>
      <c r="M151" s="192"/>
      <c r="N151" s="193"/>
      <c r="O151" s="193"/>
      <c r="P151" s="193"/>
      <c r="Q151" s="193"/>
      <c r="R151" s="193"/>
      <c r="S151" s="193"/>
      <c r="T151" s="194"/>
      <c r="AT151" s="189" t="s">
        <v>683</v>
      </c>
      <c r="AU151" s="189" t="s">
        <v>86</v>
      </c>
      <c r="AV151" s="13" t="s">
        <v>80</v>
      </c>
      <c r="AW151" s="13" t="s">
        <v>29</v>
      </c>
      <c r="AX151" s="13" t="s">
        <v>73</v>
      </c>
      <c r="AY151" s="189" t="s">
        <v>189</v>
      </c>
    </row>
    <row r="152" spans="1:65" s="14" customFormat="1" ht="11.25">
      <c r="B152" s="195"/>
      <c r="D152" s="188" t="s">
        <v>683</v>
      </c>
      <c r="E152" s="196" t="s">
        <v>1</v>
      </c>
      <c r="F152" s="197" t="s">
        <v>3079</v>
      </c>
      <c r="H152" s="198">
        <v>23.97</v>
      </c>
      <c r="I152" s="199"/>
      <c r="L152" s="195"/>
      <c r="M152" s="200"/>
      <c r="N152" s="201"/>
      <c r="O152" s="201"/>
      <c r="P152" s="201"/>
      <c r="Q152" s="201"/>
      <c r="R152" s="201"/>
      <c r="S152" s="201"/>
      <c r="T152" s="202"/>
      <c r="AT152" s="196" t="s">
        <v>683</v>
      </c>
      <c r="AU152" s="196" t="s">
        <v>86</v>
      </c>
      <c r="AV152" s="14" t="s">
        <v>86</v>
      </c>
      <c r="AW152" s="14" t="s">
        <v>29</v>
      </c>
      <c r="AX152" s="14" t="s">
        <v>80</v>
      </c>
      <c r="AY152" s="196" t="s">
        <v>189</v>
      </c>
    </row>
    <row r="153" spans="1:65" s="2" customFormat="1" ht="24.2" customHeight="1">
      <c r="A153" s="32"/>
      <c r="B153" s="155"/>
      <c r="C153" s="156" t="s">
        <v>222</v>
      </c>
      <c r="D153" s="156" t="s">
        <v>191</v>
      </c>
      <c r="E153" s="157" t="s">
        <v>3080</v>
      </c>
      <c r="F153" s="158" t="s">
        <v>3081</v>
      </c>
      <c r="G153" s="159" t="s">
        <v>373</v>
      </c>
      <c r="H153" s="160">
        <v>23.03</v>
      </c>
      <c r="I153" s="161"/>
      <c r="J153" s="162">
        <f>ROUND(I153*H153,2)</f>
        <v>0</v>
      </c>
      <c r="K153" s="163"/>
      <c r="L153" s="33"/>
      <c r="M153" s="164" t="s">
        <v>1</v>
      </c>
      <c r="N153" s="165" t="s">
        <v>39</v>
      </c>
      <c r="O153" s="61"/>
      <c r="P153" s="166">
        <f>O153*H153</f>
        <v>0</v>
      </c>
      <c r="Q153" s="166">
        <v>0</v>
      </c>
      <c r="R153" s="166">
        <f>Q153*H153</f>
        <v>0</v>
      </c>
      <c r="S153" s="166">
        <v>0</v>
      </c>
      <c r="T153" s="167">
        <f>S153*H153</f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68" t="s">
        <v>130</v>
      </c>
      <c r="AT153" s="168" t="s">
        <v>191</v>
      </c>
      <c r="AU153" s="168" t="s">
        <v>86</v>
      </c>
      <c r="AY153" s="17" t="s">
        <v>189</v>
      </c>
      <c r="BE153" s="169">
        <f>IF(N153="základná",J153,0)</f>
        <v>0</v>
      </c>
      <c r="BF153" s="169">
        <f>IF(N153="znížená",J153,0)</f>
        <v>0</v>
      </c>
      <c r="BG153" s="169">
        <f>IF(N153="zákl. prenesená",J153,0)</f>
        <v>0</v>
      </c>
      <c r="BH153" s="169">
        <f>IF(N153="zníž. prenesená",J153,0)</f>
        <v>0</v>
      </c>
      <c r="BI153" s="169">
        <f>IF(N153="nulová",J153,0)</f>
        <v>0</v>
      </c>
      <c r="BJ153" s="17" t="s">
        <v>86</v>
      </c>
      <c r="BK153" s="169">
        <f>ROUND(I153*H153,2)</f>
        <v>0</v>
      </c>
      <c r="BL153" s="17" t="s">
        <v>130</v>
      </c>
      <c r="BM153" s="168" t="s">
        <v>3082</v>
      </c>
    </row>
    <row r="154" spans="1:65" s="13" customFormat="1" ht="11.25">
      <c r="B154" s="187"/>
      <c r="D154" s="188" t="s">
        <v>683</v>
      </c>
      <c r="E154" s="189" t="s">
        <v>1</v>
      </c>
      <c r="F154" s="190" t="s">
        <v>3065</v>
      </c>
      <c r="H154" s="189" t="s">
        <v>1</v>
      </c>
      <c r="I154" s="191"/>
      <c r="L154" s="187"/>
      <c r="M154" s="192"/>
      <c r="N154" s="193"/>
      <c r="O154" s="193"/>
      <c r="P154" s="193"/>
      <c r="Q154" s="193"/>
      <c r="R154" s="193"/>
      <c r="S154" s="193"/>
      <c r="T154" s="194"/>
      <c r="AT154" s="189" t="s">
        <v>683</v>
      </c>
      <c r="AU154" s="189" t="s">
        <v>86</v>
      </c>
      <c r="AV154" s="13" t="s">
        <v>80</v>
      </c>
      <c r="AW154" s="13" t="s">
        <v>29</v>
      </c>
      <c r="AX154" s="13" t="s">
        <v>73</v>
      </c>
      <c r="AY154" s="189" t="s">
        <v>189</v>
      </c>
    </row>
    <row r="155" spans="1:65" s="14" customFormat="1" ht="11.25">
      <c r="B155" s="195"/>
      <c r="D155" s="188" t="s">
        <v>683</v>
      </c>
      <c r="E155" s="196" t="s">
        <v>1</v>
      </c>
      <c r="F155" s="197" t="s">
        <v>3070</v>
      </c>
      <c r="H155" s="198">
        <v>23.03</v>
      </c>
      <c r="I155" s="199"/>
      <c r="L155" s="195"/>
      <c r="M155" s="200"/>
      <c r="N155" s="201"/>
      <c r="O155" s="201"/>
      <c r="P155" s="201"/>
      <c r="Q155" s="201"/>
      <c r="R155" s="201"/>
      <c r="S155" s="201"/>
      <c r="T155" s="202"/>
      <c r="AT155" s="196" t="s">
        <v>683</v>
      </c>
      <c r="AU155" s="196" t="s">
        <v>86</v>
      </c>
      <c r="AV155" s="14" t="s">
        <v>86</v>
      </c>
      <c r="AW155" s="14" t="s">
        <v>29</v>
      </c>
      <c r="AX155" s="14" t="s">
        <v>80</v>
      </c>
      <c r="AY155" s="196" t="s">
        <v>189</v>
      </c>
    </row>
    <row r="156" spans="1:65" s="12" customFormat="1" ht="22.9" customHeight="1">
      <c r="B156" s="142"/>
      <c r="D156" s="143" t="s">
        <v>72</v>
      </c>
      <c r="E156" s="153" t="s">
        <v>86</v>
      </c>
      <c r="F156" s="153" t="s">
        <v>846</v>
      </c>
      <c r="I156" s="145"/>
      <c r="J156" s="154">
        <f>BK156</f>
        <v>0</v>
      </c>
      <c r="L156" s="142"/>
      <c r="M156" s="147"/>
      <c r="N156" s="148"/>
      <c r="O156" s="148"/>
      <c r="P156" s="149">
        <f>SUM(P157:P161)</f>
        <v>0</v>
      </c>
      <c r="Q156" s="148"/>
      <c r="R156" s="149">
        <f>SUM(R157:R161)</f>
        <v>8.1257099999999995E-3</v>
      </c>
      <c r="S156" s="148"/>
      <c r="T156" s="150">
        <f>SUM(T157:T161)</f>
        <v>0</v>
      </c>
      <c r="AR156" s="143" t="s">
        <v>80</v>
      </c>
      <c r="AT156" s="151" t="s">
        <v>72</v>
      </c>
      <c r="AU156" s="151" t="s">
        <v>80</v>
      </c>
      <c r="AY156" s="143" t="s">
        <v>189</v>
      </c>
      <c r="BK156" s="152">
        <f>SUM(BK157:BK161)</f>
        <v>0</v>
      </c>
    </row>
    <row r="157" spans="1:65" s="2" customFormat="1" ht="24.2" customHeight="1">
      <c r="A157" s="32"/>
      <c r="B157" s="155"/>
      <c r="C157" s="156" t="s">
        <v>207</v>
      </c>
      <c r="D157" s="156" t="s">
        <v>191</v>
      </c>
      <c r="E157" s="157" t="s">
        <v>1984</v>
      </c>
      <c r="F157" s="158" t="s">
        <v>1985</v>
      </c>
      <c r="G157" s="159" t="s">
        <v>373</v>
      </c>
      <c r="H157" s="160">
        <v>23.97</v>
      </c>
      <c r="I157" s="161"/>
      <c r="J157" s="162">
        <f>ROUND(I157*H157,2)</f>
        <v>0</v>
      </c>
      <c r="K157" s="163"/>
      <c r="L157" s="33"/>
      <c r="M157" s="164" t="s">
        <v>1</v>
      </c>
      <c r="N157" s="165" t="s">
        <v>39</v>
      </c>
      <c r="O157" s="61"/>
      <c r="P157" s="166">
        <f>O157*H157</f>
        <v>0</v>
      </c>
      <c r="Q157" s="166">
        <v>3.3000000000000003E-5</v>
      </c>
      <c r="R157" s="166">
        <f>Q157*H157</f>
        <v>7.9100999999999998E-4</v>
      </c>
      <c r="S157" s="166">
        <v>0</v>
      </c>
      <c r="T157" s="167">
        <f>S157*H157</f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68" t="s">
        <v>130</v>
      </c>
      <c r="AT157" s="168" t="s">
        <v>191</v>
      </c>
      <c r="AU157" s="168" t="s">
        <v>86</v>
      </c>
      <c r="AY157" s="17" t="s">
        <v>189</v>
      </c>
      <c r="BE157" s="169">
        <f>IF(N157="základná",J157,0)</f>
        <v>0</v>
      </c>
      <c r="BF157" s="169">
        <f>IF(N157="znížená",J157,0)</f>
        <v>0</v>
      </c>
      <c r="BG157" s="169">
        <f>IF(N157="zákl. prenesená",J157,0)</f>
        <v>0</v>
      </c>
      <c r="BH157" s="169">
        <f>IF(N157="zníž. prenesená",J157,0)</f>
        <v>0</v>
      </c>
      <c r="BI157" s="169">
        <f>IF(N157="nulová",J157,0)</f>
        <v>0</v>
      </c>
      <c r="BJ157" s="17" t="s">
        <v>86</v>
      </c>
      <c r="BK157" s="169">
        <f>ROUND(I157*H157,2)</f>
        <v>0</v>
      </c>
      <c r="BL157" s="17" t="s">
        <v>130</v>
      </c>
      <c r="BM157" s="168" t="s">
        <v>3083</v>
      </c>
    </row>
    <row r="158" spans="1:65" s="13" customFormat="1" ht="11.25">
      <c r="B158" s="187"/>
      <c r="D158" s="188" t="s">
        <v>683</v>
      </c>
      <c r="E158" s="189" t="s">
        <v>1</v>
      </c>
      <c r="F158" s="190" t="s">
        <v>3084</v>
      </c>
      <c r="H158" s="189" t="s">
        <v>1</v>
      </c>
      <c r="I158" s="191"/>
      <c r="L158" s="187"/>
      <c r="M158" s="192"/>
      <c r="N158" s="193"/>
      <c r="O158" s="193"/>
      <c r="P158" s="193"/>
      <c r="Q158" s="193"/>
      <c r="R158" s="193"/>
      <c r="S158" s="193"/>
      <c r="T158" s="194"/>
      <c r="AT158" s="189" t="s">
        <v>683</v>
      </c>
      <c r="AU158" s="189" t="s">
        <v>86</v>
      </c>
      <c r="AV158" s="13" t="s">
        <v>80</v>
      </c>
      <c r="AW158" s="13" t="s">
        <v>29</v>
      </c>
      <c r="AX158" s="13" t="s">
        <v>73</v>
      </c>
      <c r="AY158" s="189" t="s">
        <v>189</v>
      </c>
    </row>
    <row r="159" spans="1:65" s="14" customFormat="1" ht="11.25">
      <c r="B159" s="195"/>
      <c r="D159" s="188" t="s">
        <v>683</v>
      </c>
      <c r="E159" s="196" t="s">
        <v>1</v>
      </c>
      <c r="F159" s="197" t="s">
        <v>3079</v>
      </c>
      <c r="H159" s="198">
        <v>23.97</v>
      </c>
      <c r="I159" s="199"/>
      <c r="L159" s="195"/>
      <c r="M159" s="200"/>
      <c r="N159" s="201"/>
      <c r="O159" s="201"/>
      <c r="P159" s="201"/>
      <c r="Q159" s="201"/>
      <c r="R159" s="201"/>
      <c r="S159" s="201"/>
      <c r="T159" s="202"/>
      <c r="AT159" s="196" t="s">
        <v>683</v>
      </c>
      <c r="AU159" s="196" t="s">
        <v>86</v>
      </c>
      <c r="AV159" s="14" t="s">
        <v>86</v>
      </c>
      <c r="AW159" s="14" t="s">
        <v>29</v>
      </c>
      <c r="AX159" s="14" t="s">
        <v>80</v>
      </c>
      <c r="AY159" s="196" t="s">
        <v>189</v>
      </c>
    </row>
    <row r="160" spans="1:65" s="2" customFormat="1" ht="16.5" customHeight="1">
      <c r="A160" s="32"/>
      <c r="B160" s="155"/>
      <c r="C160" s="170" t="s">
        <v>231</v>
      </c>
      <c r="D160" s="170" t="s">
        <v>226</v>
      </c>
      <c r="E160" s="171" t="s">
        <v>1988</v>
      </c>
      <c r="F160" s="172" t="s">
        <v>1989</v>
      </c>
      <c r="G160" s="173" t="s">
        <v>373</v>
      </c>
      <c r="H160" s="174">
        <v>24.449000000000002</v>
      </c>
      <c r="I160" s="175"/>
      <c r="J160" s="176">
        <f>ROUND(I160*H160,2)</f>
        <v>0</v>
      </c>
      <c r="K160" s="177"/>
      <c r="L160" s="178"/>
      <c r="M160" s="179" t="s">
        <v>1</v>
      </c>
      <c r="N160" s="180" t="s">
        <v>39</v>
      </c>
      <c r="O160" s="61"/>
      <c r="P160" s="166">
        <f>O160*H160</f>
        <v>0</v>
      </c>
      <c r="Q160" s="166">
        <v>2.9999999999999997E-4</v>
      </c>
      <c r="R160" s="166">
        <f>Q160*H160</f>
        <v>7.3346999999999996E-3</v>
      </c>
      <c r="S160" s="166">
        <v>0</v>
      </c>
      <c r="T160" s="167">
        <f>S160*H160</f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68" t="s">
        <v>201</v>
      </c>
      <c r="AT160" s="168" t="s">
        <v>226</v>
      </c>
      <c r="AU160" s="168" t="s">
        <v>86</v>
      </c>
      <c r="AY160" s="17" t="s">
        <v>189</v>
      </c>
      <c r="BE160" s="169">
        <f>IF(N160="základná",J160,0)</f>
        <v>0</v>
      </c>
      <c r="BF160" s="169">
        <f>IF(N160="znížená",J160,0)</f>
        <v>0</v>
      </c>
      <c r="BG160" s="169">
        <f>IF(N160="zákl. prenesená",J160,0)</f>
        <v>0</v>
      </c>
      <c r="BH160" s="169">
        <f>IF(N160="zníž. prenesená",J160,0)</f>
        <v>0</v>
      </c>
      <c r="BI160" s="169">
        <f>IF(N160="nulová",J160,0)</f>
        <v>0</v>
      </c>
      <c r="BJ160" s="17" t="s">
        <v>86</v>
      </c>
      <c r="BK160" s="169">
        <f>ROUND(I160*H160,2)</f>
        <v>0</v>
      </c>
      <c r="BL160" s="17" t="s">
        <v>130</v>
      </c>
      <c r="BM160" s="168" t="s">
        <v>3085</v>
      </c>
    </row>
    <row r="161" spans="1:65" s="14" customFormat="1" ht="11.25">
      <c r="B161" s="195"/>
      <c r="D161" s="188" t="s">
        <v>683</v>
      </c>
      <c r="F161" s="197" t="s">
        <v>3086</v>
      </c>
      <c r="H161" s="198">
        <v>24.449000000000002</v>
      </c>
      <c r="I161" s="199"/>
      <c r="L161" s="195"/>
      <c r="M161" s="200"/>
      <c r="N161" s="201"/>
      <c r="O161" s="201"/>
      <c r="P161" s="201"/>
      <c r="Q161" s="201"/>
      <c r="R161" s="201"/>
      <c r="S161" s="201"/>
      <c r="T161" s="202"/>
      <c r="AT161" s="196" t="s">
        <v>683</v>
      </c>
      <c r="AU161" s="196" t="s">
        <v>86</v>
      </c>
      <c r="AV161" s="14" t="s">
        <v>86</v>
      </c>
      <c r="AW161" s="14" t="s">
        <v>3</v>
      </c>
      <c r="AX161" s="14" t="s">
        <v>80</v>
      </c>
      <c r="AY161" s="196" t="s">
        <v>189</v>
      </c>
    </row>
    <row r="162" spans="1:65" s="12" customFormat="1" ht="22.9" customHeight="1">
      <c r="B162" s="142"/>
      <c r="D162" s="143" t="s">
        <v>72</v>
      </c>
      <c r="E162" s="153" t="s">
        <v>133</v>
      </c>
      <c r="F162" s="153" t="s">
        <v>3087</v>
      </c>
      <c r="I162" s="145"/>
      <c r="J162" s="154">
        <f>BK162</f>
        <v>0</v>
      </c>
      <c r="L162" s="142"/>
      <c r="M162" s="147"/>
      <c r="N162" s="148"/>
      <c r="O162" s="148"/>
      <c r="P162" s="149">
        <f>SUM(P163:P170)</f>
        <v>0</v>
      </c>
      <c r="Q162" s="148"/>
      <c r="R162" s="149">
        <f>SUM(R163:R170)</f>
        <v>12.673126700000001</v>
      </c>
      <c r="S162" s="148"/>
      <c r="T162" s="150">
        <f>SUM(T163:T170)</f>
        <v>0</v>
      </c>
      <c r="AR162" s="143" t="s">
        <v>80</v>
      </c>
      <c r="AT162" s="151" t="s">
        <v>72</v>
      </c>
      <c r="AU162" s="151" t="s">
        <v>80</v>
      </c>
      <c r="AY162" s="143" t="s">
        <v>189</v>
      </c>
      <c r="BK162" s="152">
        <f>SUM(BK163:BK170)</f>
        <v>0</v>
      </c>
    </row>
    <row r="163" spans="1:65" s="2" customFormat="1" ht="33" customHeight="1">
      <c r="A163" s="32"/>
      <c r="B163" s="155"/>
      <c r="C163" s="156" t="s">
        <v>211</v>
      </c>
      <c r="D163" s="156" t="s">
        <v>191</v>
      </c>
      <c r="E163" s="157" t="s">
        <v>3088</v>
      </c>
      <c r="F163" s="158" t="s">
        <v>3089</v>
      </c>
      <c r="G163" s="159" t="s">
        <v>373</v>
      </c>
      <c r="H163" s="160">
        <v>23.97</v>
      </c>
      <c r="I163" s="161"/>
      <c r="J163" s="162">
        <f>ROUND(I163*H163,2)</f>
        <v>0</v>
      </c>
      <c r="K163" s="163"/>
      <c r="L163" s="33"/>
      <c r="M163" s="164" t="s">
        <v>1</v>
      </c>
      <c r="N163" s="165" t="s">
        <v>39</v>
      </c>
      <c r="O163" s="61"/>
      <c r="P163" s="166">
        <f>O163*H163</f>
        <v>0</v>
      </c>
      <c r="Q163" s="166">
        <v>0.30360999999999999</v>
      </c>
      <c r="R163" s="166">
        <f>Q163*H163</f>
        <v>7.277531699999999</v>
      </c>
      <c r="S163" s="166">
        <v>0</v>
      </c>
      <c r="T163" s="167">
        <f>S163*H163</f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68" t="s">
        <v>130</v>
      </c>
      <c r="AT163" s="168" t="s">
        <v>191</v>
      </c>
      <c r="AU163" s="168" t="s">
        <v>86</v>
      </c>
      <c r="AY163" s="17" t="s">
        <v>189</v>
      </c>
      <c r="BE163" s="169">
        <f>IF(N163="základná",J163,0)</f>
        <v>0</v>
      </c>
      <c r="BF163" s="169">
        <f>IF(N163="znížená",J163,0)</f>
        <v>0</v>
      </c>
      <c r="BG163" s="169">
        <f>IF(N163="zákl. prenesená",J163,0)</f>
        <v>0</v>
      </c>
      <c r="BH163" s="169">
        <f>IF(N163="zníž. prenesená",J163,0)</f>
        <v>0</v>
      </c>
      <c r="BI163" s="169">
        <f>IF(N163="nulová",J163,0)</f>
        <v>0</v>
      </c>
      <c r="BJ163" s="17" t="s">
        <v>86</v>
      </c>
      <c r="BK163" s="169">
        <f>ROUND(I163*H163,2)</f>
        <v>0</v>
      </c>
      <c r="BL163" s="17" t="s">
        <v>130</v>
      </c>
      <c r="BM163" s="168" t="s">
        <v>3090</v>
      </c>
    </row>
    <row r="164" spans="1:65" s="13" customFormat="1" ht="11.25">
      <c r="B164" s="187"/>
      <c r="D164" s="188" t="s">
        <v>683</v>
      </c>
      <c r="E164" s="189" t="s">
        <v>1</v>
      </c>
      <c r="F164" s="190" t="s">
        <v>3084</v>
      </c>
      <c r="H164" s="189" t="s">
        <v>1</v>
      </c>
      <c r="I164" s="191"/>
      <c r="L164" s="187"/>
      <c r="M164" s="192"/>
      <c r="N164" s="193"/>
      <c r="O164" s="193"/>
      <c r="P164" s="193"/>
      <c r="Q164" s="193"/>
      <c r="R164" s="193"/>
      <c r="S164" s="193"/>
      <c r="T164" s="194"/>
      <c r="AT164" s="189" t="s">
        <v>683</v>
      </c>
      <c r="AU164" s="189" t="s">
        <v>86</v>
      </c>
      <c r="AV164" s="13" t="s">
        <v>80</v>
      </c>
      <c r="AW164" s="13" t="s">
        <v>29</v>
      </c>
      <c r="AX164" s="13" t="s">
        <v>73</v>
      </c>
      <c r="AY164" s="189" t="s">
        <v>189</v>
      </c>
    </row>
    <row r="165" spans="1:65" s="14" customFormat="1" ht="11.25">
      <c r="B165" s="195"/>
      <c r="D165" s="188" t="s">
        <v>683</v>
      </c>
      <c r="E165" s="196" t="s">
        <v>1</v>
      </c>
      <c r="F165" s="197" t="s">
        <v>3079</v>
      </c>
      <c r="H165" s="198">
        <v>23.97</v>
      </c>
      <c r="I165" s="199"/>
      <c r="L165" s="195"/>
      <c r="M165" s="200"/>
      <c r="N165" s="201"/>
      <c r="O165" s="201"/>
      <c r="P165" s="201"/>
      <c r="Q165" s="201"/>
      <c r="R165" s="201"/>
      <c r="S165" s="201"/>
      <c r="T165" s="202"/>
      <c r="AT165" s="196" t="s">
        <v>683</v>
      </c>
      <c r="AU165" s="196" t="s">
        <v>86</v>
      </c>
      <c r="AV165" s="14" t="s">
        <v>86</v>
      </c>
      <c r="AW165" s="14" t="s">
        <v>29</v>
      </c>
      <c r="AX165" s="14" t="s">
        <v>80</v>
      </c>
      <c r="AY165" s="196" t="s">
        <v>189</v>
      </c>
    </row>
    <row r="166" spans="1:65" s="2" customFormat="1" ht="37.9" customHeight="1">
      <c r="A166" s="32"/>
      <c r="B166" s="155"/>
      <c r="C166" s="156" t="s">
        <v>240</v>
      </c>
      <c r="D166" s="156" t="s">
        <v>191</v>
      </c>
      <c r="E166" s="157" t="s">
        <v>3091</v>
      </c>
      <c r="F166" s="158" t="s">
        <v>3092</v>
      </c>
      <c r="G166" s="159" t="s">
        <v>373</v>
      </c>
      <c r="H166" s="160">
        <v>23.97</v>
      </c>
      <c r="I166" s="161"/>
      <c r="J166" s="162">
        <f>ROUND(I166*H166,2)</f>
        <v>0</v>
      </c>
      <c r="K166" s="163"/>
      <c r="L166" s="33"/>
      <c r="M166" s="164" t="s">
        <v>1</v>
      </c>
      <c r="N166" s="165" t="s">
        <v>39</v>
      </c>
      <c r="O166" s="61"/>
      <c r="P166" s="166">
        <f>O166*H166</f>
        <v>0</v>
      </c>
      <c r="Q166" s="166">
        <v>9.2499999999999999E-2</v>
      </c>
      <c r="R166" s="166">
        <f>Q166*H166</f>
        <v>2.217225</v>
      </c>
      <c r="S166" s="166">
        <v>0</v>
      </c>
      <c r="T166" s="167">
        <f>S166*H166</f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68" t="s">
        <v>130</v>
      </c>
      <c r="AT166" s="168" t="s">
        <v>191</v>
      </c>
      <c r="AU166" s="168" t="s">
        <v>86</v>
      </c>
      <c r="AY166" s="17" t="s">
        <v>189</v>
      </c>
      <c r="BE166" s="169">
        <f>IF(N166="základná",J166,0)</f>
        <v>0</v>
      </c>
      <c r="BF166" s="169">
        <f>IF(N166="znížená",J166,0)</f>
        <v>0</v>
      </c>
      <c r="BG166" s="169">
        <f>IF(N166="zákl. prenesená",J166,0)</f>
        <v>0</v>
      </c>
      <c r="BH166" s="169">
        <f>IF(N166="zníž. prenesená",J166,0)</f>
        <v>0</v>
      </c>
      <c r="BI166" s="169">
        <f>IF(N166="nulová",J166,0)</f>
        <v>0</v>
      </c>
      <c r="BJ166" s="17" t="s">
        <v>86</v>
      </c>
      <c r="BK166" s="169">
        <f>ROUND(I166*H166,2)</f>
        <v>0</v>
      </c>
      <c r="BL166" s="17" t="s">
        <v>130</v>
      </c>
      <c r="BM166" s="168" t="s">
        <v>3093</v>
      </c>
    </row>
    <row r="167" spans="1:65" s="13" customFormat="1" ht="11.25">
      <c r="B167" s="187"/>
      <c r="D167" s="188" t="s">
        <v>683</v>
      </c>
      <c r="E167" s="189" t="s">
        <v>1</v>
      </c>
      <c r="F167" s="190" t="s">
        <v>3084</v>
      </c>
      <c r="H167" s="189" t="s">
        <v>1</v>
      </c>
      <c r="I167" s="191"/>
      <c r="L167" s="187"/>
      <c r="M167" s="192"/>
      <c r="N167" s="193"/>
      <c r="O167" s="193"/>
      <c r="P167" s="193"/>
      <c r="Q167" s="193"/>
      <c r="R167" s="193"/>
      <c r="S167" s="193"/>
      <c r="T167" s="194"/>
      <c r="AT167" s="189" t="s">
        <v>683</v>
      </c>
      <c r="AU167" s="189" t="s">
        <v>86</v>
      </c>
      <c r="AV167" s="13" t="s">
        <v>80</v>
      </c>
      <c r="AW167" s="13" t="s">
        <v>29</v>
      </c>
      <c r="AX167" s="13" t="s">
        <v>73</v>
      </c>
      <c r="AY167" s="189" t="s">
        <v>189</v>
      </c>
    </row>
    <row r="168" spans="1:65" s="14" customFormat="1" ht="11.25">
      <c r="B168" s="195"/>
      <c r="D168" s="188" t="s">
        <v>683</v>
      </c>
      <c r="E168" s="196" t="s">
        <v>1</v>
      </c>
      <c r="F168" s="197" t="s">
        <v>3079</v>
      </c>
      <c r="H168" s="198">
        <v>23.97</v>
      </c>
      <c r="I168" s="199"/>
      <c r="L168" s="195"/>
      <c r="M168" s="200"/>
      <c r="N168" s="201"/>
      <c r="O168" s="201"/>
      <c r="P168" s="201"/>
      <c r="Q168" s="201"/>
      <c r="R168" s="201"/>
      <c r="S168" s="201"/>
      <c r="T168" s="202"/>
      <c r="AT168" s="196" t="s">
        <v>683</v>
      </c>
      <c r="AU168" s="196" t="s">
        <v>86</v>
      </c>
      <c r="AV168" s="14" t="s">
        <v>86</v>
      </c>
      <c r="AW168" s="14" t="s">
        <v>29</v>
      </c>
      <c r="AX168" s="14" t="s">
        <v>80</v>
      </c>
      <c r="AY168" s="196" t="s">
        <v>189</v>
      </c>
    </row>
    <row r="169" spans="1:65" s="2" customFormat="1" ht="24.2" customHeight="1">
      <c r="A169" s="32"/>
      <c r="B169" s="155"/>
      <c r="C169" s="170" t="s">
        <v>214</v>
      </c>
      <c r="D169" s="170" t="s">
        <v>226</v>
      </c>
      <c r="E169" s="171" t="s">
        <v>3094</v>
      </c>
      <c r="F169" s="172" t="s">
        <v>3095</v>
      </c>
      <c r="G169" s="173" t="s">
        <v>373</v>
      </c>
      <c r="H169" s="174">
        <v>24.449000000000002</v>
      </c>
      <c r="I169" s="175"/>
      <c r="J169" s="176">
        <f>ROUND(I169*H169,2)</f>
        <v>0</v>
      </c>
      <c r="K169" s="177"/>
      <c r="L169" s="178"/>
      <c r="M169" s="179" t="s">
        <v>1</v>
      </c>
      <c r="N169" s="180" t="s">
        <v>39</v>
      </c>
      <c r="O169" s="61"/>
      <c r="P169" s="166">
        <f>O169*H169</f>
        <v>0</v>
      </c>
      <c r="Q169" s="166">
        <v>0.13</v>
      </c>
      <c r="R169" s="166">
        <f>Q169*H169</f>
        <v>3.1783700000000001</v>
      </c>
      <c r="S169" s="166">
        <v>0</v>
      </c>
      <c r="T169" s="167">
        <f>S169*H169</f>
        <v>0</v>
      </c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R169" s="168" t="s">
        <v>201</v>
      </c>
      <c r="AT169" s="168" t="s">
        <v>226</v>
      </c>
      <c r="AU169" s="168" t="s">
        <v>86</v>
      </c>
      <c r="AY169" s="17" t="s">
        <v>189</v>
      </c>
      <c r="BE169" s="169">
        <f>IF(N169="základná",J169,0)</f>
        <v>0</v>
      </c>
      <c r="BF169" s="169">
        <f>IF(N169="znížená",J169,0)</f>
        <v>0</v>
      </c>
      <c r="BG169" s="169">
        <f>IF(N169="zákl. prenesená",J169,0)</f>
        <v>0</v>
      </c>
      <c r="BH169" s="169">
        <f>IF(N169="zníž. prenesená",J169,0)</f>
        <v>0</v>
      </c>
      <c r="BI169" s="169">
        <f>IF(N169="nulová",J169,0)</f>
        <v>0</v>
      </c>
      <c r="BJ169" s="17" t="s">
        <v>86</v>
      </c>
      <c r="BK169" s="169">
        <f>ROUND(I169*H169,2)</f>
        <v>0</v>
      </c>
      <c r="BL169" s="17" t="s">
        <v>130</v>
      </c>
      <c r="BM169" s="168" t="s">
        <v>3096</v>
      </c>
    </row>
    <row r="170" spans="1:65" s="14" customFormat="1" ht="11.25">
      <c r="B170" s="195"/>
      <c r="D170" s="188" t="s">
        <v>683</v>
      </c>
      <c r="F170" s="197" t="s">
        <v>3086</v>
      </c>
      <c r="H170" s="198">
        <v>24.449000000000002</v>
      </c>
      <c r="I170" s="199"/>
      <c r="L170" s="195"/>
      <c r="M170" s="200"/>
      <c r="N170" s="201"/>
      <c r="O170" s="201"/>
      <c r="P170" s="201"/>
      <c r="Q170" s="201"/>
      <c r="R170" s="201"/>
      <c r="S170" s="201"/>
      <c r="T170" s="202"/>
      <c r="AT170" s="196" t="s">
        <v>683</v>
      </c>
      <c r="AU170" s="196" t="s">
        <v>86</v>
      </c>
      <c r="AV170" s="14" t="s">
        <v>86</v>
      </c>
      <c r="AW170" s="14" t="s">
        <v>3</v>
      </c>
      <c r="AX170" s="14" t="s">
        <v>80</v>
      </c>
      <c r="AY170" s="196" t="s">
        <v>189</v>
      </c>
    </row>
    <row r="171" spans="1:65" s="12" customFormat="1" ht="22.9" customHeight="1">
      <c r="B171" s="142"/>
      <c r="D171" s="143" t="s">
        <v>72</v>
      </c>
      <c r="E171" s="153" t="s">
        <v>215</v>
      </c>
      <c r="F171" s="153" t="s">
        <v>558</v>
      </c>
      <c r="I171" s="145"/>
      <c r="J171" s="154">
        <f>BK171</f>
        <v>0</v>
      </c>
      <c r="L171" s="142"/>
      <c r="M171" s="147"/>
      <c r="N171" s="148"/>
      <c r="O171" s="148"/>
      <c r="P171" s="149">
        <f>SUM(P172:P179)</f>
        <v>0</v>
      </c>
      <c r="Q171" s="148"/>
      <c r="R171" s="149">
        <f>SUM(R172:R179)</f>
        <v>4.4402881760000001</v>
      </c>
      <c r="S171" s="148"/>
      <c r="T171" s="150">
        <f>SUM(T172:T179)</f>
        <v>0</v>
      </c>
      <c r="AR171" s="143" t="s">
        <v>80</v>
      </c>
      <c r="AT171" s="151" t="s">
        <v>72</v>
      </c>
      <c r="AU171" s="151" t="s">
        <v>80</v>
      </c>
      <c r="AY171" s="143" t="s">
        <v>189</v>
      </c>
      <c r="BK171" s="152">
        <f>SUM(BK172:BK179)</f>
        <v>0</v>
      </c>
    </row>
    <row r="172" spans="1:65" s="2" customFormat="1" ht="37.9" customHeight="1">
      <c r="A172" s="32"/>
      <c r="B172" s="155"/>
      <c r="C172" s="156" t="s">
        <v>248</v>
      </c>
      <c r="D172" s="156" t="s">
        <v>191</v>
      </c>
      <c r="E172" s="157" t="s">
        <v>2013</v>
      </c>
      <c r="F172" s="158" t="s">
        <v>2014</v>
      </c>
      <c r="G172" s="159" t="s">
        <v>243</v>
      </c>
      <c r="H172" s="160">
        <v>28.46</v>
      </c>
      <c r="I172" s="161"/>
      <c r="J172" s="162">
        <f>ROUND(I172*H172,2)</f>
        <v>0</v>
      </c>
      <c r="K172" s="163"/>
      <c r="L172" s="33"/>
      <c r="M172" s="164" t="s">
        <v>1</v>
      </c>
      <c r="N172" s="165" t="s">
        <v>39</v>
      </c>
      <c r="O172" s="61"/>
      <c r="P172" s="166">
        <f>O172*H172</f>
        <v>0</v>
      </c>
      <c r="Q172" s="166">
        <v>9.8529599999999995E-2</v>
      </c>
      <c r="R172" s="166">
        <f>Q172*H172</f>
        <v>2.804152416</v>
      </c>
      <c r="S172" s="166">
        <v>0</v>
      </c>
      <c r="T172" s="167">
        <f>S172*H172</f>
        <v>0</v>
      </c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R172" s="168" t="s">
        <v>130</v>
      </c>
      <c r="AT172" s="168" t="s">
        <v>191</v>
      </c>
      <c r="AU172" s="168" t="s">
        <v>86</v>
      </c>
      <c r="AY172" s="17" t="s">
        <v>189</v>
      </c>
      <c r="BE172" s="169">
        <f>IF(N172="základná",J172,0)</f>
        <v>0</v>
      </c>
      <c r="BF172" s="169">
        <f>IF(N172="znížená",J172,0)</f>
        <v>0</v>
      </c>
      <c r="BG172" s="169">
        <f>IF(N172="zákl. prenesená",J172,0)</f>
        <v>0</v>
      </c>
      <c r="BH172" s="169">
        <f>IF(N172="zníž. prenesená",J172,0)</f>
        <v>0</v>
      </c>
      <c r="BI172" s="169">
        <f>IF(N172="nulová",J172,0)</f>
        <v>0</v>
      </c>
      <c r="BJ172" s="17" t="s">
        <v>86</v>
      </c>
      <c r="BK172" s="169">
        <f>ROUND(I172*H172,2)</f>
        <v>0</v>
      </c>
      <c r="BL172" s="17" t="s">
        <v>130</v>
      </c>
      <c r="BM172" s="168" t="s">
        <v>3097</v>
      </c>
    </row>
    <row r="173" spans="1:65" s="13" customFormat="1" ht="11.25">
      <c r="B173" s="187"/>
      <c r="D173" s="188" t="s">
        <v>683</v>
      </c>
      <c r="E173" s="189" t="s">
        <v>1</v>
      </c>
      <c r="F173" s="190" t="s">
        <v>3098</v>
      </c>
      <c r="H173" s="189" t="s">
        <v>1</v>
      </c>
      <c r="I173" s="191"/>
      <c r="L173" s="187"/>
      <c r="M173" s="192"/>
      <c r="N173" s="193"/>
      <c r="O173" s="193"/>
      <c r="P173" s="193"/>
      <c r="Q173" s="193"/>
      <c r="R173" s="193"/>
      <c r="S173" s="193"/>
      <c r="T173" s="194"/>
      <c r="AT173" s="189" t="s">
        <v>683</v>
      </c>
      <c r="AU173" s="189" t="s">
        <v>86</v>
      </c>
      <c r="AV173" s="13" t="s">
        <v>80</v>
      </c>
      <c r="AW173" s="13" t="s">
        <v>29</v>
      </c>
      <c r="AX173" s="13" t="s">
        <v>73</v>
      </c>
      <c r="AY173" s="189" t="s">
        <v>189</v>
      </c>
    </row>
    <row r="174" spans="1:65" s="14" customFormat="1" ht="11.25">
      <c r="B174" s="195"/>
      <c r="D174" s="188" t="s">
        <v>683</v>
      </c>
      <c r="E174" s="196" t="s">
        <v>1</v>
      </c>
      <c r="F174" s="197" t="s">
        <v>3099</v>
      </c>
      <c r="H174" s="198">
        <v>28.46</v>
      </c>
      <c r="I174" s="199"/>
      <c r="L174" s="195"/>
      <c r="M174" s="200"/>
      <c r="N174" s="201"/>
      <c r="O174" s="201"/>
      <c r="P174" s="201"/>
      <c r="Q174" s="201"/>
      <c r="R174" s="201"/>
      <c r="S174" s="201"/>
      <c r="T174" s="202"/>
      <c r="AT174" s="196" t="s">
        <v>683</v>
      </c>
      <c r="AU174" s="196" t="s">
        <v>86</v>
      </c>
      <c r="AV174" s="14" t="s">
        <v>86</v>
      </c>
      <c r="AW174" s="14" t="s">
        <v>29</v>
      </c>
      <c r="AX174" s="14" t="s">
        <v>80</v>
      </c>
      <c r="AY174" s="196" t="s">
        <v>189</v>
      </c>
    </row>
    <row r="175" spans="1:65" s="2" customFormat="1" ht="21.75" customHeight="1">
      <c r="A175" s="32"/>
      <c r="B175" s="155"/>
      <c r="C175" s="170" t="s">
        <v>219</v>
      </c>
      <c r="D175" s="170" t="s">
        <v>226</v>
      </c>
      <c r="E175" s="171" t="s">
        <v>2018</v>
      </c>
      <c r="F175" s="172" t="s">
        <v>2019</v>
      </c>
      <c r="G175" s="173" t="s">
        <v>238</v>
      </c>
      <c r="H175" s="174">
        <v>29.722999999999999</v>
      </c>
      <c r="I175" s="175"/>
      <c r="J175" s="176">
        <f>ROUND(I175*H175,2)</f>
        <v>0</v>
      </c>
      <c r="K175" s="177"/>
      <c r="L175" s="178"/>
      <c r="M175" s="179" t="s">
        <v>1</v>
      </c>
      <c r="N175" s="180" t="s">
        <v>39</v>
      </c>
      <c r="O175" s="61"/>
      <c r="P175" s="166">
        <f>O175*H175</f>
        <v>0</v>
      </c>
      <c r="Q175" s="166">
        <v>2.3E-2</v>
      </c>
      <c r="R175" s="166">
        <f>Q175*H175</f>
        <v>0.68362899999999993</v>
      </c>
      <c r="S175" s="166">
        <v>0</v>
      </c>
      <c r="T175" s="167">
        <f>S175*H175</f>
        <v>0</v>
      </c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R175" s="168" t="s">
        <v>201</v>
      </c>
      <c r="AT175" s="168" t="s">
        <v>226</v>
      </c>
      <c r="AU175" s="168" t="s">
        <v>86</v>
      </c>
      <c r="AY175" s="17" t="s">
        <v>189</v>
      </c>
      <c r="BE175" s="169">
        <f>IF(N175="základná",J175,0)</f>
        <v>0</v>
      </c>
      <c r="BF175" s="169">
        <f>IF(N175="znížená",J175,0)</f>
        <v>0</v>
      </c>
      <c r="BG175" s="169">
        <f>IF(N175="zákl. prenesená",J175,0)</f>
        <v>0</v>
      </c>
      <c r="BH175" s="169">
        <f>IF(N175="zníž. prenesená",J175,0)</f>
        <v>0</v>
      </c>
      <c r="BI175" s="169">
        <f>IF(N175="nulová",J175,0)</f>
        <v>0</v>
      </c>
      <c r="BJ175" s="17" t="s">
        <v>86</v>
      </c>
      <c r="BK175" s="169">
        <f>ROUND(I175*H175,2)</f>
        <v>0</v>
      </c>
      <c r="BL175" s="17" t="s">
        <v>130</v>
      </c>
      <c r="BM175" s="168" t="s">
        <v>3100</v>
      </c>
    </row>
    <row r="176" spans="1:65" s="14" customFormat="1" ht="11.25">
      <c r="B176" s="195"/>
      <c r="D176" s="188" t="s">
        <v>683</v>
      </c>
      <c r="F176" s="197" t="s">
        <v>3101</v>
      </c>
      <c r="H176" s="198">
        <v>29.722999999999999</v>
      </c>
      <c r="I176" s="199"/>
      <c r="L176" s="195"/>
      <c r="M176" s="200"/>
      <c r="N176" s="201"/>
      <c r="O176" s="201"/>
      <c r="P176" s="201"/>
      <c r="Q176" s="201"/>
      <c r="R176" s="201"/>
      <c r="S176" s="201"/>
      <c r="T176" s="202"/>
      <c r="AT176" s="196" t="s">
        <v>683</v>
      </c>
      <c r="AU176" s="196" t="s">
        <v>86</v>
      </c>
      <c r="AV176" s="14" t="s">
        <v>86</v>
      </c>
      <c r="AW176" s="14" t="s">
        <v>3</v>
      </c>
      <c r="AX176" s="14" t="s">
        <v>80</v>
      </c>
      <c r="AY176" s="196" t="s">
        <v>189</v>
      </c>
    </row>
    <row r="177" spans="1:65" s="2" customFormat="1" ht="33" customHeight="1">
      <c r="A177" s="32"/>
      <c r="B177" s="155"/>
      <c r="C177" s="156" t="s">
        <v>255</v>
      </c>
      <c r="D177" s="156" t="s">
        <v>191</v>
      </c>
      <c r="E177" s="157" t="s">
        <v>2022</v>
      </c>
      <c r="F177" s="158" t="s">
        <v>2023</v>
      </c>
      <c r="G177" s="159" t="s">
        <v>194</v>
      </c>
      <c r="H177" s="160">
        <v>0.43</v>
      </c>
      <c r="I177" s="161"/>
      <c r="J177" s="162">
        <f>ROUND(I177*H177,2)</f>
        <v>0</v>
      </c>
      <c r="K177" s="163"/>
      <c r="L177" s="33"/>
      <c r="M177" s="164" t="s">
        <v>1</v>
      </c>
      <c r="N177" s="165" t="s">
        <v>39</v>
      </c>
      <c r="O177" s="61"/>
      <c r="P177" s="166">
        <f>O177*H177</f>
        <v>0</v>
      </c>
      <c r="Q177" s="166">
        <v>2.2151320000000001</v>
      </c>
      <c r="R177" s="166">
        <f>Q177*H177</f>
        <v>0.95250676000000001</v>
      </c>
      <c r="S177" s="166">
        <v>0</v>
      </c>
      <c r="T177" s="167">
        <f>S177*H177</f>
        <v>0</v>
      </c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R177" s="168" t="s">
        <v>130</v>
      </c>
      <c r="AT177" s="168" t="s">
        <v>191</v>
      </c>
      <c r="AU177" s="168" t="s">
        <v>86</v>
      </c>
      <c r="AY177" s="17" t="s">
        <v>189</v>
      </c>
      <c r="BE177" s="169">
        <f>IF(N177="základná",J177,0)</f>
        <v>0</v>
      </c>
      <c r="BF177" s="169">
        <f>IF(N177="znížená",J177,0)</f>
        <v>0</v>
      </c>
      <c r="BG177" s="169">
        <f>IF(N177="zákl. prenesená",J177,0)</f>
        <v>0</v>
      </c>
      <c r="BH177" s="169">
        <f>IF(N177="zníž. prenesená",J177,0)</f>
        <v>0</v>
      </c>
      <c r="BI177" s="169">
        <f>IF(N177="nulová",J177,0)</f>
        <v>0</v>
      </c>
      <c r="BJ177" s="17" t="s">
        <v>86</v>
      </c>
      <c r="BK177" s="169">
        <f>ROUND(I177*H177,2)</f>
        <v>0</v>
      </c>
      <c r="BL177" s="17" t="s">
        <v>130</v>
      </c>
      <c r="BM177" s="168" t="s">
        <v>3102</v>
      </c>
    </row>
    <row r="178" spans="1:65" s="13" customFormat="1" ht="11.25">
      <c r="B178" s="187"/>
      <c r="D178" s="188" t="s">
        <v>683</v>
      </c>
      <c r="E178" s="189" t="s">
        <v>1</v>
      </c>
      <c r="F178" s="190" t="s">
        <v>3098</v>
      </c>
      <c r="H178" s="189" t="s">
        <v>1</v>
      </c>
      <c r="I178" s="191"/>
      <c r="L178" s="187"/>
      <c r="M178" s="192"/>
      <c r="N178" s="193"/>
      <c r="O178" s="193"/>
      <c r="P178" s="193"/>
      <c r="Q178" s="193"/>
      <c r="R178" s="193"/>
      <c r="S178" s="193"/>
      <c r="T178" s="194"/>
      <c r="AT178" s="189" t="s">
        <v>683</v>
      </c>
      <c r="AU178" s="189" t="s">
        <v>86</v>
      </c>
      <c r="AV178" s="13" t="s">
        <v>80</v>
      </c>
      <c r="AW178" s="13" t="s">
        <v>29</v>
      </c>
      <c r="AX178" s="13" t="s">
        <v>73</v>
      </c>
      <c r="AY178" s="189" t="s">
        <v>189</v>
      </c>
    </row>
    <row r="179" spans="1:65" s="14" customFormat="1" ht="11.25">
      <c r="B179" s="195"/>
      <c r="D179" s="188" t="s">
        <v>683</v>
      </c>
      <c r="E179" s="196" t="s">
        <v>1</v>
      </c>
      <c r="F179" s="197" t="s">
        <v>3103</v>
      </c>
      <c r="H179" s="198">
        <v>0.43</v>
      </c>
      <c r="I179" s="199"/>
      <c r="L179" s="195"/>
      <c r="M179" s="200"/>
      <c r="N179" s="201"/>
      <c r="O179" s="201"/>
      <c r="P179" s="201"/>
      <c r="Q179" s="201"/>
      <c r="R179" s="201"/>
      <c r="S179" s="201"/>
      <c r="T179" s="202"/>
      <c r="AT179" s="196" t="s">
        <v>683</v>
      </c>
      <c r="AU179" s="196" t="s">
        <v>86</v>
      </c>
      <c r="AV179" s="14" t="s">
        <v>86</v>
      </c>
      <c r="AW179" s="14" t="s">
        <v>29</v>
      </c>
      <c r="AX179" s="14" t="s">
        <v>80</v>
      </c>
      <c r="AY179" s="196" t="s">
        <v>189</v>
      </c>
    </row>
    <row r="180" spans="1:65" s="12" customFormat="1" ht="22.9" customHeight="1">
      <c r="B180" s="142"/>
      <c r="D180" s="143" t="s">
        <v>72</v>
      </c>
      <c r="E180" s="153" t="s">
        <v>350</v>
      </c>
      <c r="F180" s="153" t="s">
        <v>351</v>
      </c>
      <c r="I180" s="145"/>
      <c r="J180" s="154">
        <f>BK180</f>
        <v>0</v>
      </c>
      <c r="L180" s="142"/>
      <c r="M180" s="147"/>
      <c r="N180" s="148"/>
      <c r="O180" s="148"/>
      <c r="P180" s="149">
        <f>P181</f>
        <v>0</v>
      </c>
      <c r="Q180" s="148"/>
      <c r="R180" s="149">
        <f>R181</f>
        <v>0</v>
      </c>
      <c r="S180" s="148"/>
      <c r="T180" s="150">
        <f>T181</f>
        <v>0</v>
      </c>
      <c r="AR180" s="143" t="s">
        <v>80</v>
      </c>
      <c r="AT180" s="151" t="s">
        <v>72</v>
      </c>
      <c r="AU180" s="151" t="s">
        <v>80</v>
      </c>
      <c r="AY180" s="143" t="s">
        <v>189</v>
      </c>
      <c r="BK180" s="152">
        <f>BK181</f>
        <v>0</v>
      </c>
    </row>
    <row r="181" spans="1:65" s="2" customFormat="1" ht="33" customHeight="1">
      <c r="A181" s="32"/>
      <c r="B181" s="155"/>
      <c r="C181" s="156" t="s">
        <v>7</v>
      </c>
      <c r="D181" s="156" t="s">
        <v>191</v>
      </c>
      <c r="E181" s="157" t="s">
        <v>3104</v>
      </c>
      <c r="F181" s="158" t="s">
        <v>3105</v>
      </c>
      <c r="G181" s="159" t="s">
        <v>218</v>
      </c>
      <c r="H181" s="160">
        <v>17.122</v>
      </c>
      <c r="I181" s="161"/>
      <c r="J181" s="162">
        <f>ROUND(I181*H181,2)</f>
        <v>0</v>
      </c>
      <c r="K181" s="163"/>
      <c r="L181" s="33"/>
      <c r="M181" s="181" t="s">
        <v>1</v>
      </c>
      <c r="N181" s="182" t="s">
        <v>39</v>
      </c>
      <c r="O181" s="183"/>
      <c r="P181" s="184">
        <f>O181*H181</f>
        <v>0</v>
      </c>
      <c r="Q181" s="184">
        <v>0</v>
      </c>
      <c r="R181" s="184">
        <f>Q181*H181</f>
        <v>0</v>
      </c>
      <c r="S181" s="184">
        <v>0</v>
      </c>
      <c r="T181" s="185">
        <f>S181*H181</f>
        <v>0</v>
      </c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R181" s="168" t="s">
        <v>130</v>
      </c>
      <c r="AT181" s="168" t="s">
        <v>191</v>
      </c>
      <c r="AU181" s="168" t="s">
        <v>86</v>
      </c>
      <c r="AY181" s="17" t="s">
        <v>189</v>
      </c>
      <c r="BE181" s="169">
        <f>IF(N181="základná",J181,0)</f>
        <v>0</v>
      </c>
      <c r="BF181" s="169">
        <f>IF(N181="znížená",J181,0)</f>
        <v>0</v>
      </c>
      <c r="BG181" s="169">
        <f>IF(N181="zákl. prenesená",J181,0)</f>
        <v>0</v>
      </c>
      <c r="BH181" s="169">
        <f>IF(N181="zníž. prenesená",J181,0)</f>
        <v>0</v>
      </c>
      <c r="BI181" s="169">
        <f>IF(N181="nulová",J181,0)</f>
        <v>0</v>
      </c>
      <c r="BJ181" s="17" t="s">
        <v>86</v>
      </c>
      <c r="BK181" s="169">
        <f>ROUND(I181*H181,2)</f>
        <v>0</v>
      </c>
      <c r="BL181" s="17" t="s">
        <v>130</v>
      </c>
      <c r="BM181" s="168" t="s">
        <v>3106</v>
      </c>
    </row>
    <row r="182" spans="1:65" s="2" customFormat="1" ht="6.95" customHeight="1">
      <c r="A182" s="32"/>
      <c r="B182" s="50"/>
      <c r="C182" s="51"/>
      <c r="D182" s="51"/>
      <c r="E182" s="51"/>
      <c r="F182" s="51"/>
      <c r="G182" s="51"/>
      <c r="H182" s="51"/>
      <c r="I182" s="51"/>
      <c r="J182" s="51"/>
      <c r="K182" s="51"/>
      <c r="L182" s="33"/>
      <c r="M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</row>
  </sheetData>
  <autoFilter ref="C125:K181" xr:uid="{00000000-0009-0000-0000-000013000000}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2:BM126"/>
  <sheetViews>
    <sheetView showGridLines="0" workbookViewId="0">
      <selection activeCell="F119" sqref="F119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65" t="s">
        <v>5</v>
      </c>
      <c r="M2" s="247"/>
      <c r="N2" s="247"/>
      <c r="O2" s="247"/>
      <c r="P2" s="247"/>
      <c r="Q2" s="247"/>
      <c r="R2" s="247"/>
      <c r="S2" s="247"/>
      <c r="T2" s="247"/>
      <c r="U2" s="247"/>
      <c r="V2" s="247"/>
      <c r="AT2" s="17" t="s">
        <v>153</v>
      </c>
    </row>
    <row r="3" spans="1:46" s="1" customFormat="1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73</v>
      </c>
    </row>
    <row r="4" spans="1:46" s="1" customFormat="1" ht="24.95" hidden="1" customHeight="1">
      <c r="B4" s="20"/>
      <c r="D4" s="21" t="s">
        <v>154</v>
      </c>
      <c r="L4" s="20"/>
      <c r="M4" s="101" t="s">
        <v>9</v>
      </c>
      <c r="AT4" s="17" t="s">
        <v>3</v>
      </c>
    </row>
    <row r="5" spans="1:46" s="1" customFormat="1" ht="6.95" hidden="1" customHeight="1">
      <c r="B5" s="20"/>
      <c r="L5" s="20"/>
    </row>
    <row r="6" spans="1:46" s="1" customFormat="1" ht="12" hidden="1" customHeight="1">
      <c r="B6" s="20"/>
      <c r="D6" s="27" t="s">
        <v>15</v>
      </c>
      <c r="L6" s="20"/>
    </row>
    <row r="7" spans="1:46" s="1" customFormat="1" ht="16.5" hidden="1" customHeight="1">
      <c r="B7" s="20"/>
      <c r="E7" s="266" t="str">
        <f>'Rekapitulácia stavby'!K6</f>
        <v>Prístavba materskej škôlky v meste Podolínec</v>
      </c>
      <c r="F7" s="267"/>
      <c r="G7" s="267"/>
      <c r="H7" s="267"/>
      <c r="L7" s="20"/>
    </row>
    <row r="8" spans="1:46" s="1" customFormat="1" ht="12" hidden="1" customHeight="1">
      <c r="B8" s="20"/>
      <c r="D8" s="27" t="s">
        <v>155</v>
      </c>
      <c r="L8" s="20"/>
    </row>
    <row r="9" spans="1:46" s="2" customFormat="1" ht="16.5" hidden="1" customHeight="1">
      <c r="A9" s="32"/>
      <c r="B9" s="33"/>
      <c r="C9" s="32"/>
      <c r="D9" s="32"/>
      <c r="E9" s="266" t="s">
        <v>3107</v>
      </c>
      <c r="F9" s="268"/>
      <c r="G9" s="268"/>
      <c r="H9" s="268"/>
      <c r="I9" s="32"/>
      <c r="J9" s="32"/>
      <c r="K9" s="32"/>
      <c r="L9" s="45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hidden="1" customHeight="1">
      <c r="A10" s="32"/>
      <c r="B10" s="33"/>
      <c r="C10" s="32"/>
      <c r="D10" s="27" t="s">
        <v>157</v>
      </c>
      <c r="E10" s="32"/>
      <c r="F10" s="32"/>
      <c r="G10" s="32"/>
      <c r="H10" s="32"/>
      <c r="I10" s="32"/>
      <c r="J10" s="32"/>
      <c r="K10" s="32"/>
      <c r="L10" s="45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hidden="1" customHeight="1">
      <c r="A11" s="32"/>
      <c r="B11" s="33"/>
      <c r="C11" s="32"/>
      <c r="D11" s="32"/>
      <c r="E11" s="227" t="s">
        <v>3108</v>
      </c>
      <c r="F11" s="268"/>
      <c r="G11" s="268"/>
      <c r="H11" s="268"/>
      <c r="I11" s="32"/>
      <c r="J11" s="32"/>
      <c r="K11" s="32"/>
      <c r="L11" s="45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1.25" hidden="1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5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hidden="1" customHeight="1">
      <c r="A13" s="32"/>
      <c r="B13" s="33"/>
      <c r="C13" s="32"/>
      <c r="D13" s="27" t="s">
        <v>17</v>
      </c>
      <c r="E13" s="32"/>
      <c r="F13" s="25" t="s">
        <v>1</v>
      </c>
      <c r="G13" s="32"/>
      <c r="H13" s="32"/>
      <c r="I13" s="27" t="s">
        <v>18</v>
      </c>
      <c r="J13" s="25" t="s">
        <v>1</v>
      </c>
      <c r="K13" s="32"/>
      <c r="L13" s="45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hidden="1" customHeight="1">
      <c r="A14" s="32"/>
      <c r="B14" s="33"/>
      <c r="C14" s="32"/>
      <c r="D14" s="27" t="s">
        <v>19</v>
      </c>
      <c r="E14" s="32"/>
      <c r="F14" s="25" t="s">
        <v>20</v>
      </c>
      <c r="G14" s="32"/>
      <c r="H14" s="32"/>
      <c r="I14" s="27" t="s">
        <v>21</v>
      </c>
      <c r="J14" s="58" t="str">
        <f>'Rekapitulácia stavby'!AN8</f>
        <v>05_2022</v>
      </c>
      <c r="K14" s="32"/>
      <c r="L14" s="45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hidden="1" customHeight="1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5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hidden="1" customHeight="1">
      <c r="A16" s="32"/>
      <c r="B16" s="33"/>
      <c r="C16" s="32"/>
      <c r="D16" s="27" t="s">
        <v>22</v>
      </c>
      <c r="E16" s="32"/>
      <c r="F16" s="32"/>
      <c r="G16" s="32"/>
      <c r="H16" s="32"/>
      <c r="I16" s="27" t="s">
        <v>23</v>
      </c>
      <c r="J16" s="25" t="s">
        <v>1</v>
      </c>
      <c r="K16" s="32"/>
      <c r="L16" s="45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hidden="1" customHeight="1">
      <c r="A17" s="32"/>
      <c r="B17" s="33"/>
      <c r="C17" s="32"/>
      <c r="D17" s="32"/>
      <c r="E17" s="25" t="s">
        <v>24</v>
      </c>
      <c r="F17" s="32"/>
      <c r="G17" s="32"/>
      <c r="H17" s="32"/>
      <c r="I17" s="27" t="s">
        <v>25</v>
      </c>
      <c r="J17" s="25" t="s">
        <v>1</v>
      </c>
      <c r="K17" s="32"/>
      <c r="L17" s="45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6.95" hidden="1" customHeight="1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5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hidden="1" customHeight="1">
      <c r="A19" s="32"/>
      <c r="B19" s="33"/>
      <c r="C19" s="32"/>
      <c r="D19" s="27" t="s">
        <v>26</v>
      </c>
      <c r="E19" s="32"/>
      <c r="F19" s="32"/>
      <c r="G19" s="32"/>
      <c r="H19" s="32"/>
      <c r="I19" s="27" t="s">
        <v>23</v>
      </c>
      <c r="J19" s="28">
        <f>'Rekapitulácia stavby'!AN13</f>
        <v>0</v>
      </c>
      <c r="K19" s="32"/>
      <c r="L19" s="45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hidden="1" customHeight="1">
      <c r="A20" s="32"/>
      <c r="B20" s="33"/>
      <c r="C20" s="32"/>
      <c r="D20" s="32"/>
      <c r="E20" s="269">
        <f>'Rekapitulácia stavby'!E14</f>
        <v>0</v>
      </c>
      <c r="F20" s="246"/>
      <c r="G20" s="246"/>
      <c r="H20" s="246"/>
      <c r="I20" s="27" t="s">
        <v>25</v>
      </c>
      <c r="J20" s="28">
        <f>'Rekapitulácia stavby'!AN14</f>
        <v>0</v>
      </c>
      <c r="K20" s="32"/>
      <c r="L20" s="45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6.95" hidden="1" customHeight="1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5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hidden="1" customHeight="1">
      <c r="A22" s="32"/>
      <c r="B22" s="33"/>
      <c r="C22" s="32"/>
      <c r="D22" s="27" t="s">
        <v>27</v>
      </c>
      <c r="E22" s="32"/>
      <c r="F22" s="32"/>
      <c r="G22" s="32"/>
      <c r="H22" s="32"/>
      <c r="I22" s="27" t="s">
        <v>23</v>
      </c>
      <c r="J22" s="25" t="s">
        <v>1</v>
      </c>
      <c r="K22" s="32"/>
      <c r="L22" s="45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hidden="1" customHeight="1">
      <c r="A23" s="32"/>
      <c r="B23" s="33"/>
      <c r="C23" s="32"/>
      <c r="D23" s="32"/>
      <c r="E23" s="25" t="s">
        <v>28</v>
      </c>
      <c r="F23" s="32"/>
      <c r="G23" s="32"/>
      <c r="H23" s="32"/>
      <c r="I23" s="27" t="s">
        <v>25</v>
      </c>
      <c r="J23" s="25" t="s">
        <v>1</v>
      </c>
      <c r="K23" s="32"/>
      <c r="L23" s="45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6.95" hidden="1" customHeight="1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5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hidden="1" customHeight="1">
      <c r="A25" s="32"/>
      <c r="B25" s="33"/>
      <c r="C25" s="32"/>
      <c r="D25" s="27" t="s">
        <v>30</v>
      </c>
      <c r="E25" s="32"/>
      <c r="F25" s="32"/>
      <c r="G25" s="32"/>
      <c r="H25" s="32"/>
      <c r="I25" s="27" t="s">
        <v>23</v>
      </c>
      <c r="J25" s="25" t="str">
        <f>IF('Rekapitulácia stavby'!AN19="","",'Rekapitulácia stavby'!AN19)</f>
        <v/>
      </c>
      <c r="K25" s="32"/>
      <c r="L25" s="45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hidden="1" customHeight="1">
      <c r="A26" s="32"/>
      <c r="B26" s="33"/>
      <c r="C26" s="32"/>
      <c r="D26" s="32"/>
      <c r="E26" s="25" t="str">
        <f>IF('Rekapitulácia stavby'!E20="","",'Rekapitulácia stavby'!E20)</f>
        <v xml:space="preserve"> </v>
      </c>
      <c r="F26" s="32"/>
      <c r="G26" s="32"/>
      <c r="H26" s="32"/>
      <c r="I26" s="27" t="s">
        <v>25</v>
      </c>
      <c r="J26" s="25" t="str">
        <f>IF('Rekapitulácia stavby'!AN20="","",'Rekapitulácia stavby'!AN20)</f>
        <v/>
      </c>
      <c r="K26" s="32"/>
      <c r="L26" s="45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5" hidden="1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5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hidden="1" customHeight="1">
      <c r="A28" s="32"/>
      <c r="B28" s="33"/>
      <c r="C28" s="32"/>
      <c r="D28" s="27" t="s">
        <v>32</v>
      </c>
      <c r="E28" s="32"/>
      <c r="F28" s="32"/>
      <c r="G28" s="32"/>
      <c r="H28" s="32"/>
      <c r="I28" s="32"/>
      <c r="J28" s="32"/>
      <c r="K28" s="32"/>
      <c r="L28" s="45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hidden="1" customHeight="1">
      <c r="A29" s="102"/>
      <c r="B29" s="103"/>
      <c r="C29" s="102"/>
      <c r="D29" s="102"/>
      <c r="E29" s="251" t="s">
        <v>1</v>
      </c>
      <c r="F29" s="251"/>
      <c r="G29" s="251"/>
      <c r="H29" s="251"/>
      <c r="I29" s="102"/>
      <c r="J29" s="102"/>
      <c r="K29" s="102"/>
      <c r="L29" s="104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</row>
    <row r="30" spans="1:31" s="2" customFormat="1" ht="6.95" hidden="1" customHeight="1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5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hidden="1" customHeight="1">
      <c r="A31" s="32"/>
      <c r="B31" s="33"/>
      <c r="C31" s="32"/>
      <c r="D31" s="69"/>
      <c r="E31" s="69"/>
      <c r="F31" s="69"/>
      <c r="G31" s="69"/>
      <c r="H31" s="69"/>
      <c r="I31" s="69"/>
      <c r="J31" s="69"/>
      <c r="K31" s="69"/>
      <c r="L31" s="45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35" hidden="1" customHeight="1">
      <c r="A32" s="32"/>
      <c r="B32" s="33"/>
      <c r="C32" s="32"/>
      <c r="D32" s="105" t="s">
        <v>33</v>
      </c>
      <c r="E32" s="32"/>
      <c r="F32" s="32"/>
      <c r="G32" s="32"/>
      <c r="H32" s="32"/>
      <c r="I32" s="32"/>
      <c r="J32" s="74">
        <f>ROUND(J122, 2)</f>
        <v>0</v>
      </c>
      <c r="K32" s="32"/>
      <c r="L32" s="45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hidden="1" customHeight="1">
      <c r="A33" s="32"/>
      <c r="B33" s="33"/>
      <c r="C33" s="32"/>
      <c r="D33" s="69"/>
      <c r="E33" s="69"/>
      <c r="F33" s="69"/>
      <c r="G33" s="69"/>
      <c r="H33" s="69"/>
      <c r="I33" s="69"/>
      <c r="J33" s="69"/>
      <c r="K33" s="69"/>
      <c r="L33" s="45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hidden="1" customHeight="1">
      <c r="A34" s="32"/>
      <c r="B34" s="33"/>
      <c r="C34" s="32"/>
      <c r="D34" s="32"/>
      <c r="E34" s="32"/>
      <c r="F34" s="36" t="s">
        <v>35</v>
      </c>
      <c r="G34" s="32"/>
      <c r="H34" s="32"/>
      <c r="I34" s="36" t="s">
        <v>34</v>
      </c>
      <c r="J34" s="36" t="s">
        <v>36</v>
      </c>
      <c r="K34" s="32"/>
      <c r="L34" s="45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3"/>
      <c r="C35" s="32"/>
      <c r="D35" s="106" t="s">
        <v>37</v>
      </c>
      <c r="E35" s="38" t="s">
        <v>38</v>
      </c>
      <c r="F35" s="107">
        <f>ROUND((SUM(BE122:BE125)),  2)</f>
        <v>0</v>
      </c>
      <c r="G35" s="108"/>
      <c r="H35" s="108"/>
      <c r="I35" s="109">
        <v>0.2</v>
      </c>
      <c r="J35" s="107">
        <f>ROUND(((SUM(BE122:BE125))*I35),  2)</f>
        <v>0</v>
      </c>
      <c r="K35" s="32"/>
      <c r="L35" s="45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3"/>
      <c r="C36" s="32"/>
      <c r="D36" s="32"/>
      <c r="E36" s="38" t="s">
        <v>39</v>
      </c>
      <c r="F36" s="107">
        <f>ROUND((SUM(BF122:BF125)),  2)</f>
        <v>0</v>
      </c>
      <c r="G36" s="108"/>
      <c r="H36" s="108"/>
      <c r="I36" s="109">
        <v>0.2</v>
      </c>
      <c r="J36" s="107">
        <f>ROUND(((SUM(BF122:BF125))*I36),  2)</f>
        <v>0</v>
      </c>
      <c r="K36" s="32"/>
      <c r="L36" s="45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40</v>
      </c>
      <c r="F37" s="110">
        <f>ROUND((SUM(BG122:BG125)),  2)</f>
        <v>0</v>
      </c>
      <c r="G37" s="32"/>
      <c r="H37" s="32"/>
      <c r="I37" s="111">
        <v>0.2</v>
      </c>
      <c r="J37" s="110">
        <f>0</f>
        <v>0</v>
      </c>
      <c r="K37" s="32"/>
      <c r="L37" s="45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hidden="1" customHeight="1">
      <c r="A38" s="32"/>
      <c r="B38" s="33"/>
      <c r="C38" s="32"/>
      <c r="D38" s="32"/>
      <c r="E38" s="27" t="s">
        <v>41</v>
      </c>
      <c r="F38" s="110">
        <f>ROUND((SUM(BH122:BH125)),  2)</f>
        <v>0</v>
      </c>
      <c r="G38" s="32"/>
      <c r="H38" s="32"/>
      <c r="I38" s="111">
        <v>0.2</v>
      </c>
      <c r="J38" s="110">
        <f>0</f>
        <v>0</v>
      </c>
      <c r="K38" s="32"/>
      <c r="L38" s="45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38" t="s">
        <v>42</v>
      </c>
      <c r="F39" s="107">
        <f>ROUND((SUM(BI122:BI125)),  2)</f>
        <v>0</v>
      </c>
      <c r="G39" s="108"/>
      <c r="H39" s="108"/>
      <c r="I39" s="109">
        <v>0</v>
      </c>
      <c r="J39" s="107">
        <f>0</f>
        <v>0</v>
      </c>
      <c r="K39" s="32"/>
      <c r="L39" s="45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6.95" hidden="1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5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35" hidden="1" customHeight="1">
      <c r="A41" s="32"/>
      <c r="B41" s="33"/>
      <c r="C41" s="112"/>
      <c r="D41" s="113" t="s">
        <v>43</v>
      </c>
      <c r="E41" s="63"/>
      <c r="F41" s="63"/>
      <c r="G41" s="114" t="s">
        <v>44</v>
      </c>
      <c r="H41" s="115" t="s">
        <v>45</v>
      </c>
      <c r="I41" s="63"/>
      <c r="J41" s="116">
        <f>SUM(J32:J39)</f>
        <v>0</v>
      </c>
      <c r="K41" s="117"/>
      <c r="L41" s="45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45" hidden="1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5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45" hidden="1" customHeight="1">
      <c r="B43" s="20"/>
      <c r="L43" s="20"/>
    </row>
    <row r="44" spans="1:31" s="1" customFormat="1" ht="14.45" hidden="1" customHeight="1">
      <c r="B44" s="20"/>
      <c r="L44" s="20"/>
    </row>
    <row r="45" spans="1:31" s="1" customFormat="1" ht="14.45" hidden="1" customHeight="1">
      <c r="B45" s="20"/>
      <c r="L45" s="20"/>
    </row>
    <row r="46" spans="1:31" s="1" customFormat="1" ht="14.45" hidden="1" customHeight="1">
      <c r="B46" s="20"/>
      <c r="L46" s="20"/>
    </row>
    <row r="47" spans="1:31" s="1" customFormat="1" ht="14.45" hidden="1" customHeight="1">
      <c r="B47" s="20"/>
      <c r="L47" s="20"/>
    </row>
    <row r="48" spans="1:31" s="1" customFormat="1" ht="14.45" hidden="1" customHeight="1">
      <c r="B48" s="20"/>
      <c r="L48" s="20"/>
    </row>
    <row r="49" spans="1:31" s="1" customFormat="1" ht="14.45" hidden="1" customHeight="1">
      <c r="B49" s="20"/>
      <c r="L49" s="20"/>
    </row>
    <row r="50" spans="1:31" s="2" customFormat="1" ht="14.45" hidden="1" customHeight="1">
      <c r="B50" s="45"/>
      <c r="D50" s="46" t="s">
        <v>46</v>
      </c>
      <c r="E50" s="47"/>
      <c r="F50" s="47"/>
      <c r="G50" s="46" t="s">
        <v>47</v>
      </c>
      <c r="H50" s="47"/>
      <c r="I50" s="47"/>
      <c r="J50" s="47"/>
      <c r="K50" s="47"/>
      <c r="L50" s="45"/>
    </row>
    <row r="51" spans="1:31" ht="11.25" hidden="1">
      <c r="B51" s="20"/>
      <c r="L51" s="20"/>
    </row>
    <row r="52" spans="1:31" ht="11.25" hidden="1">
      <c r="B52" s="20"/>
      <c r="L52" s="20"/>
    </row>
    <row r="53" spans="1:31" ht="11.25" hidden="1">
      <c r="B53" s="20"/>
      <c r="L53" s="20"/>
    </row>
    <row r="54" spans="1:31" ht="11.25" hidden="1">
      <c r="B54" s="20"/>
      <c r="L54" s="20"/>
    </row>
    <row r="55" spans="1:31" ht="11.25" hidden="1">
      <c r="B55" s="20"/>
      <c r="L55" s="20"/>
    </row>
    <row r="56" spans="1:31" ht="11.25" hidden="1">
      <c r="B56" s="20"/>
      <c r="L56" s="20"/>
    </row>
    <row r="57" spans="1:31" ht="11.25" hidden="1">
      <c r="B57" s="20"/>
      <c r="L57" s="20"/>
    </row>
    <row r="58" spans="1:31" ht="11.25" hidden="1">
      <c r="B58" s="20"/>
      <c r="L58" s="20"/>
    </row>
    <row r="59" spans="1:31" ht="11.25" hidden="1">
      <c r="B59" s="20"/>
      <c r="L59" s="20"/>
    </row>
    <row r="60" spans="1:31" ht="11.25" hidden="1">
      <c r="B60" s="20"/>
      <c r="L60" s="20"/>
    </row>
    <row r="61" spans="1:31" s="2" customFormat="1" ht="12.75" hidden="1">
      <c r="A61" s="32"/>
      <c r="B61" s="33"/>
      <c r="C61" s="32"/>
      <c r="D61" s="48" t="s">
        <v>48</v>
      </c>
      <c r="E61" s="35"/>
      <c r="F61" s="118" t="s">
        <v>49</v>
      </c>
      <c r="G61" s="48" t="s">
        <v>48</v>
      </c>
      <c r="H61" s="35"/>
      <c r="I61" s="35"/>
      <c r="J61" s="119" t="s">
        <v>49</v>
      </c>
      <c r="K61" s="35"/>
      <c r="L61" s="45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 hidden="1">
      <c r="B62" s="20"/>
      <c r="L62" s="20"/>
    </row>
    <row r="63" spans="1:31" ht="11.25" hidden="1">
      <c r="B63" s="20"/>
      <c r="L63" s="20"/>
    </row>
    <row r="64" spans="1:31" ht="11.25" hidden="1">
      <c r="B64" s="20"/>
      <c r="L64" s="20"/>
    </row>
    <row r="65" spans="1:31" s="2" customFormat="1" ht="12.75" hidden="1">
      <c r="A65" s="32"/>
      <c r="B65" s="33"/>
      <c r="C65" s="32"/>
      <c r="D65" s="46" t="s">
        <v>50</v>
      </c>
      <c r="E65" s="49"/>
      <c r="F65" s="49"/>
      <c r="G65" s="46" t="s">
        <v>51</v>
      </c>
      <c r="H65" s="49"/>
      <c r="I65" s="49"/>
      <c r="J65" s="49"/>
      <c r="K65" s="49"/>
      <c r="L65" s="45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 hidden="1">
      <c r="B66" s="20"/>
      <c r="L66" s="20"/>
    </row>
    <row r="67" spans="1:31" ht="11.25" hidden="1">
      <c r="B67" s="20"/>
      <c r="L67" s="20"/>
    </row>
    <row r="68" spans="1:31" ht="11.25" hidden="1">
      <c r="B68" s="20"/>
      <c r="L68" s="20"/>
    </row>
    <row r="69" spans="1:31" ht="11.25" hidden="1">
      <c r="B69" s="20"/>
      <c r="L69" s="20"/>
    </row>
    <row r="70" spans="1:31" ht="11.25" hidden="1">
      <c r="B70" s="20"/>
      <c r="L70" s="20"/>
    </row>
    <row r="71" spans="1:31" ht="11.25" hidden="1">
      <c r="B71" s="20"/>
      <c r="L71" s="20"/>
    </row>
    <row r="72" spans="1:31" ht="11.25" hidden="1">
      <c r="B72" s="20"/>
      <c r="L72" s="20"/>
    </row>
    <row r="73" spans="1:31" ht="11.25" hidden="1">
      <c r="B73" s="20"/>
      <c r="L73" s="20"/>
    </row>
    <row r="74" spans="1:31" ht="11.25" hidden="1">
      <c r="B74" s="20"/>
      <c r="L74" s="20"/>
    </row>
    <row r="75" spans="1:31" ht="11.25" hidden="1">
      <c r="B75" s="20"/>
      <c r="L75" s="20"/>
    </row>
    <row r="76" spans="1:31" s="2" customFormat="1" ht="12.75" hidden="1">
      <c r="A76" s="32"/>
      <c r="B76" s="33"/>
      <c r="C76" s="32"/>
      <c r="D76" s="48" t="s">
        <v>48</v>
      </c>
      <c r="E76" s="35"/>
      <c r="F76" s="118" t="s">
        <v>49</v>
      </c>
      <c r="G76" s="48" t="s">
        <v>48</v>
      </c>
      <c r="H76" s="35"/>
      <c r="I76" s="35"/>
      <c r="J76" s="119" t="s">
        <v>49</v>
      </c>
      <c r="K76" s="35"/>
      <c r="L76" s="45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hidden="1" customHeight="1">
      <c r="A77" s="32"/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45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78" spans="1:31" ht="11.25" hidden="1"/>
    <row r="79" spans="1:31" ht="11.25" hidden="1"/>
    <row r="80" spans="1:31" ht="11.25" hidden="1"/>
    <row r="81" spans="1:31" s="2" customFormat="1" ht="6.95" hidden="1" customHeight="1">
      <c r="A81" s="32"/>
      <c r="B81" s="52"/>
      <c r="C81" s="53"/>
      <c r="D81" s="53"/>
      <c r="E81" s="53"/>
      <c r="F81" s="53"/>
      <c r="G81" s="53"/>
      <c r="H81" s="53"/>
      <c r="I81" s="53"/>
      <c r="J81" s="53"/>
      <c r="K81" s="53"/>
      <c r="L81" s="45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5" hidden="1" customHeight="1">
      <c r="A82" s="32"/>
      <c r="B82" s="33"/>
      <c r="C82" s="21" t="s">
        <v>159</v>
      </c>
      <c r="D82" s="32"/>
      <c r="E82" s="32"/>
      <c r="F82" s="32"/>
      <c r="G82" s="32"/>
      <c r="H82" s="32"/>
      <c r="I82" s="32"/>
      <c r="J82" s="32"/>
      <c r="K82" s="32"/>
      <c r="L82" s="45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5" hidden="1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5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hidden="1" customHeight="1">
      <c r="A84" s="32"/>
      <c r="B84" s="33"/>
      <c r="C84" s="27" t="s">
        <v>15</v>
      </c>
      <c r="D84" s="32"/>
      <c r="E84" s="32"/>
      <c r="F84" s="32"/>
      <c r="G84" s="32"/>
      <c r="H84" s="32"/>
      <c r="I84" s="32"/>
      <c r="J84" s="32"/>
      <c r="K84" s="32"/>
      <c r="L84" s="45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hidden="1" customHeight="1">
      <c r="A85" s="32"/>
      <c r="B85" s="33"/>
      <c r="C85" s="32"/>
      <c r="D85" s="32"/>
      <c r="E85" s="266" t="str">
        <f>E7</f>
        <v>Prístavba materskej škôlky v meste Podolínec</v>
      </c>
      <c r="F85" s="267"/>
      <c r="G85" s="267"/>
      <c r="H85" s="267"/>
      <c r="I85" s="32"/>
      <c r="J85" s="32"/>
      <c r="K85" s="32"/>
      <c r="L85" s="45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hidden="1" customHeight="1">
      <c r="B86" s="20"/>
      <c r="C86" s="27" t="s">
        <v>155</v>
      </c>
      <c r="L86" s="20"/>
    </row>
    <row r="87" spans="1:31" s="2" customFormat="1" ht="16.5" hidden="1" customHeight="1">
      <c r="A87" s="32"/>
      <c r="B87" s="33"/>
      <c r="C87" s="32"/>
      <c r="D87" s="32"/>
      <c r="E87" s="266" t="s">
        <v>3107</v>
      </c>
      <c r="F87" s="268"/>
      <c r="G87" s="268"/>
      <c r="H87" s="268"/>
      <c r="I87" s="32"/>
      <c r="J87" s="32"/>
      <c r="K87" s="32"/>
      <c r="L87" s="45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hidden="1" customHeight="1">
      <c r="A88" s="32"/>
      <c r="B88" s="33"/>
      <c r="C88" s="27" t="s">
        <v>157</v>
      </c>
      <c r="D88" s="32"/>
      <c r="E88" s="32"/>
      <c r="F88" s="32"/>
      <c r="G88" s="32"/>
      <c r="H88" s="32"/>
      <c r="I88" s="32"/>
      <c r="J88" s="32"/>
      <c r="K88" s="32"/>
      <c r="L88" s="45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hidden="1" customHeight="1">
      <c r="A89" s="32"/>
      <c r="B89" s="33"/>
      <c r="C89" s="32"/>
      <c r="D89" s="32"/>
      <c r="E89" s="227" t="str">
        <f>E11</f>
        <v>PS.101 - Detské ihrisko</v>
      </c>
      <c r="F89" s="268"/>
      <c r="G89" s="268"/>
      <c r="H89" s="268"/>
      <c r="I89" s="32"/>
      <c r="J89" s="32"/>
      <c r="K89" s="32"/>
      <c r="L89" s="45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6.95" hidden="1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5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hidden="1" customHeight="1">
      <c r="A91" s="32"/>
      <c r="B91" s="33"/>
      <c r="C91" s="27" t="s">
        <v>19</v>
      </c>
      <c r="D91" s="32"/>
      <c r="E91" s="32"/>
      <c r="F91" s="25" t="str">
        <f>F14</f>
        <v>Podolínec</v>
      </c>
      <c r="G91" s="32"/>
      <c r="H91" s="32"/>
      <c r="I91" s="27" t="s">
        <v>21</v>
      </c>
      <c r="J91" s="58" t="str">
        <f>IF(J14="","",J14)</f>
        <v>05_2022</v>
      </c>
      <c r="K91" s="32"/>
      <c r="L91" s="45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5" hidden="1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5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5.2" hidden="1" customHeight="1">
      <c r="A93" s="32"/>
      <c r="B93" s="33"/>
      <c r="C93" s="27" t="s">
        <v>22</v>
      </c>
      <c r="D93" s="32"/>
      <c r="E93" s="32"/>
      <c r="F93" s="25" t="str">
        <f>E17</f>
        <v>Mesto Podolínec</v>
      </c>
      <c r="G93" s="32"/>
      <c r="H93" s="32"/>
      <c r="I93" s="27" t="s">
        <v>27</v>
      </c>
      <c r="J93" s="30" t="str">
        <f>E23</f>
        <v>AIP projekt s.r.o.</v>
      </c>
      <c r="K93" s="32"/>
      <c r="L93" s="45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15.2" hidden="1" customHeight="1">
      <c r="A94" s="32"/>
      <c r="B94" s="33"/>
      <c r="C94" s="27" t="s">
        <v>26</v>
      </c>
      <c r="D94" s="32"/>
      <c r="E94" s="32"/>
      <c r="F94" s="25">
        <f>IF(E20="","",E20)</f>
        <v>0</v>
      </c>
      <c r="G94" s="32"/>
      <c r="H94" s="32"/>
      <c r="I94" s="27" t="s">
        <v>30</v>
      </c>
      <c r="J94" s="30" t="str">
        <f>E26</f>
        <v xml:space="preserve"> </v>
      </c>
      <c r="K94" s="32"/>
      <c r="L94" s="45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35" hidden="1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5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hidden="1" customHeight="1">
      <c r="A96" s="32"/>
      <c r="B96" s="33"/>
      <c r="C96" s="120" t="s">
        <v>160</v>
      </c>
      <c r="D96" s="112"/>
      <c r="E96" s="112"/>
      <c r="F96" s="112"/>
      <c r="G96" s="112"/>
      <c r="H96" s="112"/>
      <c r="I96" s="112"/>
      <c r="J96" s="121" t="s">
        <v>161</v>
      </c>
      <c r="K96" s="112"/>
      <c r="L96" s="45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hidden="1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5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hidden="1" customHeight="1">
      <c r="A98" s="32"/>
      <c r="B98" s="33"/>
      <c r="C98" s="122" t="s">
        <v>162</v>
      </c>
      <c r="D98" s="32"/>
      <c r="E98" s="32"/>
      <c r="F98" s="32"/>
      <c r="G98" s="32"/>
      <c r="H98" s="32"/>
      <c r="I98" s="32"/>
      <c r="J98" s="74">
        <f>J122</f>
        <v>0</v>
      </c>
      <c r="K98" s="32"/>
      <c r="L98" s="45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163</v>
      </c>
    </row>
    <row r="99" spans="1:47" s="9" customFormat="1" ht="24.95" hidden="1" customHeight="1">
      <c r="B99" s="123"/>
      <c r="D99" s="124" t="s">
        <v>172</v>
      </c>
      <c r="E99" s="125"/>
      <c r="F99" s="125"/>
      <c r="G99" s="125"/>
      <c r="H99" s="125"/>
      <c r="I99" s="125"/>
      <c r="J99" s="126">
        <f>J123</f>
        <v>0</v>
      </c>
      <c r="L99" s="123"/>
    </row>
    <row r="100" spans="1:47" s="10" customFormat="1" ht="19.899999999999999" hidden="1" customHeight="1">
      <c r="B100" s="127"/>
      <c r="D100" s="128" t="s">
        <v>3109</v>
      </c>
      <c r="E100" s="129"/>
      <c r="F100" s="129"/>
      <c r="G100" s="129"/>
      <c r="H100" s="129"/>
      <c r="I100" s="129"/>
      <c r="J100" s="130">
        <f>J124</f>
        <v>0</v>
      </c>
      <c r="L100" s="127"/>
    </row>
    <row r="101" spans="1:47" s="2" customFormat="1" ht="21.75" hidden="1" customHeight="1">
      <c r="A101" s="32"/>
      <c r="B101" s="33"/>
      <c r="C101" s="32"/>
      <c r="D101" s="32"/>
      <c r="E101" s="32"/>
      <c r="F101" s="32"/>
      <c r="G101" s="32"/>
      <c r="H101" s="32"/>
      <c r="I101" s="32"/>
      <c r="J101" s="32"/>
      <c r="K101" s="32"/>
      <c r="L101" s="45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</row>
    <row r="102" spans="1:47" s="2" customFormat="1" ht="6.95" hidden="1" customHeight="1">
      <c r="A102" s="32"/>
      <c r="B102" s="50"/>
      <c r="C102" s="51"/>
      <c r="D102" s="51"/>
      <c r="E102" s="51"/>
      <c r="F102" s="51"/>
      <c r="G102" s="51"/>
      <c r="H102" s="51"/>
      <c r="I102" s="51"/>
      <c r="J102" s="51"/>
      <c r="K102" s="51"/>
      <c r="L102" s="45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</row>
    <row r="103" spans="1:47" ht="11.25" hidden="1"/>
    <row r="104" spans="1:47" ht="11.25" hidden="1"/>
    <row r="105" spans="1:47" ht="11.25" hidden="1"/>
    <row r="106" spans="1:47" s="2" customFormat="1" ht="6.95" customHeight="1">
      <c r="A106" s="32"/>
      <c r="B106" s="52"/>
      <c r="C106" s="53"/>
      <c r="D106" s="53"/>
      <c r="E106" s="53"/>
      <c r="F106" s="53"/>
      <c r="G106" s="53"/>
      <c r="H106" s="53"/>
      <c r="I106" s="53"/>
      <c r="J106" s="53"/>
      <c r="K106" s="53"/>
      <c r="L106" s="45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07" spans="1:47" s="2" customFormat="1" ht="24.95" customHeight="1">
      <c r="A107" s="32"/>
      <c r="B107" s="33"/>
      <c r="C107" s="21" t="s">
        <v>175</v>
      </c>
      <c r="D107" s="32"/>
      <c r="E107" s="32"/>
      <c r="F107" s="32"/>
      <c r="G107" s="32"/>
      <c r="H107" s="32"/>
      <c r="I107" s="32"/>
      <c r="J107" s="32"/>
      <c r="K107" s="32"/>
      <c r="L107" s="45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47" s="2" customFormat="1" ht="6.95" customHeight="1">
      <c r="A108" s="32"/>
      <c r="B108" s="33"/>
      <c r="C108" s="32"/>
      <c r="D108" s="32"/>
      <c r="E108" s="32"/>
      <c r="F108" s="32"/>
      <c r="G108" s="32"/>
      <c r="H108" s="32"/>
      <c r="I108" s="32"/>
      <c r="J108" s="32"/>
      <c r="K108" s="32"/>
      <c r="L108" s="45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47" s="2" customFormat="1" ht="12" customHeight="1">
      <c r="A109" s="32"/>
      <c r="B109" s="33"/>
      <c r="C109" s="27" t="s">
        <v>15</v>
      </c>
      <c r="D109" s="32"/>
      <c r="E109" s="32"/>
      <c r="F109" s="32"/>
      <c r="G109" s="32"/>
      <c r="H109" s="32"/>
      <c r="I109" s="32"/>
      <c r="J109" s="32"/>
      <c r="K109" s="32"/>
      <c r="L109" s="45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47" s="2" customFormat="1" ht="16.5" customHeight="1">
      <c r="A110" s="32"/>
      <c r="B110" s="33"/>
      <c r="C110" s="32"/>
      <c r="D110" s="32"/>
      <c r="E110" s="266" t="str">
        <f>E7</f>
        <v>Prístavba materskej škôlky v meste Podolínec</v>
      </c>
      <c r="F110" s="267"/>
      <c r="G110" s="267"/>
      <c r="H110" s="267"/>
      <c r="I110" s="32"/>
      <c r="J110" s="32"/>
      <c r="K110" s="32"/>
      <c r="L110" s="45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47" s="1" customFormat="1" ht="12" customHeight="1">
      <c r="B111" s="20"/>
      <c r="C111" s="27" t="s">
        <v>155</v>
      </c>
      <c r="L111" s="20"/>
    </row>
    <row r="112" spans="1:47" s="2" customFormat="1" ht="16.5" customHeight="1">
      <c r="A112" s="32"/>
      <c r="B112" s="33"/>
      <c r="C112" s="32"/>
      <c r="D112" s="32"/>
      <c r="E112" s="266" t="s">
        <v>3107</v>
      </c>
      <c r="F112" s="268"/>
      <c r="G112" s="268"/>
      <c r="H112" s="268"/>
      <c r="I112" s="32"/>
      <c r="J112" s="32"/>
      <c r="K112" s="32"/>
      <c r="L112" s="45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2" customHeight="1">
      <c r="A113" s="32"/>
      <c r="B113" s="33"/>
      <c r="C113" s="27" t="s">
        <v>157</v>
      </c>
      <c r="D113" s="32"/>
      <c r="E113" s="32"/>
      <c r="F113" s="32"/>
      <c r="G113" s="32"/>
      <c r="H113" s="32"/>
      <c r="I113" s="32"/>
      <c r="J113" s="32"/>
      <c r="K113" s="32"/>
      <c r="L113" s="45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6.5" customHeight="1">
      <c r="A114" s="32"/>
      <c r="B114" s="33"/>
      <c r="C114" s="32"/>
      <c r="D114" s="32"/>
      <c r="E114" s="227" t="str">
        <f>E11</f>
        <v>PS.101 - Detské ihrisko</v>
      </c>
      <c r="F114" s="268"/>
      <c r="G114" s="268"/>
      <c r="H114" s="268"/>
      <c r="I114" s="32"/>
      <c r="J114" s="32"/>
      <c r="K114" s="32"/>
      <c r="L114" s="45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6.95" customHeight="1">
      <c r="A115" s="32"/>
      <c r="B115" s="33"/>
      <c r="C115" s="32"/>
      <c r="D115" s="32"/>
      <c r="E115" s="32"/>
      <c r="F115" s="32"/>
      <c r="G115" s="32"/>
      <c r="H115" s="32"/>
      <c r="I115" s="32"/>
      <c r="J115" s="32"/>
      <c r="K115" s="32"/>
      <c r="L115" s="45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2" customHeight="1">
      <c r="A116" s="32"/>
      <c r="B116" s="33"/>
      <c r="C116" s="27" t="s">
        <v>19</v>
      </c>
      <c r="D116" s="32"/>
      <c r="E116" s="32"/>
      <c r="F116" s="25" t="str">
        <f>F14</f>
        <v>Podolínec</v>
      </c>
      <c r="G116" s="32"/>
      <c r="H116" s="32"/>
      <c r="I116" s="27" t="s">
        <v>21</v>
      </c>
      <c r="J116" s="58" t="str">
        <f>IF(J14="","",J14)</f>
        <v>05_2022</v>
      </c>
      <c r="K116" s="32"/>
      <c r="L116" s="45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6.95" customHeight="1">
      <c r="A117" s="32"/>
      <c r="B117" s="33"/>
      <c r="C117" s="32"/>
      <c r="D117" s="32"/>
      <c r="E117" s="32"/>
      <c r="F117" s="32"/>
      <c r="G117" s="32"/>
      <c r="H117" s="32"/>
      <c r="I117" s="32"/>
      <c r="J117" s="32"/>
      <c r="K117" s="32"/>
      <c r="L117" s="45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15.2" customHeight="1">
      <c r="A118" s="32"/>
      <c r="B118" s="33"/>
      <c r="C118" s="27" t="s">
        <v>22</v>
      </c>
      <c r="D118" s="32"/>
      <c r="E118" s="32"/>
      <c r="F118" s="25" t="str">
        <f>E17</f>
        <v>Mesto Podolínec</v>
      </c>
      <c r="G118" s="32"/>
      <c r="H118" s="32"/>
      <c r="I118" s="27" t="s">
        <v>27</v>
      </c>
      <c r="J118" s="30" t="str">
        <f>E23</f>
        <v>AIP projekt s.r.o.</v>
      </c>
      <c r="K118" s="32"/>
      <c r="L118" s="45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15.2" customHeight="1">
      <c r="A119" s="32"/>
      <c r="B119" s="33"/>
      <c r="C119" s="27" t="s">
        <v>26</v>
      </c>
      <c r="D119" s="32"/>
      <c r="E119" s="32"/>
      <c r="F119" s="25"/>
      <c r="G119" s="32"/>
      <c r="H119" s="32"/>
      <c r="I119" s="27" t="s">
        <v>30</v>
      </c>
      <c r="J119" s="30" t="str">
        <f>E26</f>
        <v xml:space="preserve"> </v>
      </c>
      <c r="K119" s="32"/>
      <c r="L119" s="45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10.35" customHeight="1">
      <c r="A120" s="32"/>
      <c r="B120" s="33"/>
      <c r="C120" s="32"/>
      <c r="D120" s="32"/>
      <c r="E120" s="32"/>
      <c r="F120" s="32"/>
      <c r="G120" s="32"/>
      <c r="H120" s="32"/>
      <c r="I120" s="32"/>
      <c r="J120" s="32"/>
      <c r="K120" s="32"/>
      <c r="L120" s="45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11" customFormat="1" ht="29.25" customHeight="1">
      <c r="A121" s="131"/>
      <c r="B121" s="132"/>
      <c r="C121" s="133" t="s">
        <v>176</v>
      </c>
      <c r="D121" s="134" t="s">
        <v>58</v>
      </c>
      <c r="E121" s="134" t="s">
        <v>54</v>
      </c>
      <c r="F121" s="134" t="s">
        <v>55</v>
      </c>
      <c r="G121" s="134" t="s">
        <v>177</v>
      </c>
      <c r="H121" s="134" t="s">
        <v>178</v>
      </c>
      <c r="I121" s="134" t="s">
        <v>179</v>
      </c>
      <c r="J121" s="135" t="s">
        <v>161</v>
      </c>
      <c r="K121" s="136" t="s">
        <v>180</v>
      </c>
      <c r="L121" s="137"/>
      <c r="M121" s="65" t="s">
        <v>1</v>
      </c>
      <c r="N121" s="66" t="s">
        <v>37</v>
      </c>
      <c r="O121" s="66" t="s">
        <v>181</v>
      </c>
      <c r="P121" s="66" t="s">
        <v>182</v>
      </c>
      <c r="Q121" s="66" t="s">
        <v>183</v>
      </c>
      <c r="R121" s="66" t="s">
        <v>184</v>
      </c>
      <c r="S121" s="66" t="s">
        <v>185</v>
      </c>
      <c r="T121" s="67" t="s">
        <v>186</v>
      </c>
      <c r="U121" s="131"/>
      <c r="V121" s="131"/>
      <c r="W121" s="131"/>
      <c r="X121" s="131"/>
      <c r="Y121" s="131"/>
      <c r="Z121" s="131"/>
      <c r="AA121" s="131"/>
      <c r="AB121" s="131"/>
      <c r="AC121" s="131"/>
      <c r="AD121" s="131"/>
      <c r="AE121" s="131"/>
    </row>
    <row r="122" spans="1:65" s="2" customFormat="1" ht="22.9" customHeight="1">
      <c r="A122" s="32"/>
      <c r="B122" s="33"/>
      <c r="C122" s="72" t="s">
        <v>162</v>
      </c>
      <c r="D122" s="32"/>
      <c r="E122" s="32"/>
      <c r="F122" s="32"/>
      <c r="G122" s="32"/>
      <c r="H122" s="32"/>
      <c r="I122" s="32"/>
      <c r="J122" s="138">
        <f>BK122</f>
        <v>0</v>
      </c>
      <c r="K122" s="32"/>
      <c r="L122" s="33"/>
      <c r="M122" s="68"/>
      <c r="N122" s="59"/>
      <c r="O122" s="69"/>
      <c r="P122" s="139">
        <f>P123</f>
        <v>0</v>
      </c>
      <c r="Q122" s="69"/>
      <c r="R122" s="139">
        <f>R123</f>
        <v>0</v>
      </c>
      <c r="S122" s="69"/>
      <c r="T122" s="140">
        <f>T123</f>
        <v>0</v>
      </c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T122" s="17" t="s">
        <v>72</v>
      </c>
      <c r="AU122" s="17" t="s">
        <v>163</v>
      </c>
      <c r="BK122" s="141">
        <f>BK123</f>
        <v>0</v>
      </c>
    </row>
    <row r="123" spans="1:65" s="12" customFormat="1" ht="25.9" customHeight="1">
      <c r="B123" s="142"/>
      <c r="D123" s="143" t="s">
        <v>72</v>
      </c>
      <c r="E123" s="144" t="s">
        <v>226</v>
      </c>
      <c r="F123" s="144" t="s">
        <v>433</v>
      </c>
      <c r="I123" s="145"/>
      <c r="J123" s="146">
        <f>BK123</f>
        <v>0</v>
      </c>
      <c r="L123" s="142"/>
      <c r="M123" s="147"/>
      <c r="N123" s="148"/>
      <c r="O123" s="148"/>
      <c r="P123" s="149">
        <f>P124</f>
        <v>0</v>
      </c>
      <c r="Q123" s="148"/>
      <c r="R123" s="149">
        <f>R124</f>
        <v>0</v>
      </c>
      <c r="S123" s="148"/>
      <c r="T123" s="150">
        <f>T124</f>
        <v>0</v>
      </c>
      <c r="AR123" s="143" t="s">
        <v>103</v>
      </c>
      <c r="AT123" s="151" t="s">
        <v>72</v>
      </c>
      <c r="AU123" s="151" t="s">
        <v>73</v>
      </c>
      <c r="AY123" s="143" t="s">
        <v>189</v>
      </c>
      <c r="BK123" s="152">
        <f>BK124</f>
        <v>0</v>
      </c>
    </row>
    <row r="124" spans="1:65" s="12" customFormat="1" ht="22.9" customHeight="1">
      <c r="B124" s="142"/>
      <c r="D124" s="143" t="s">
        <v>72</v>
      </c>
      <c r="E124" s="153" t="s">
        <v>3110</v>
      </c>
      <c r="F124" s="153" t="s">
        <v>3111</v>
      </c>
      <c r="I124" s="145"/>
      <c r="J124" s="154">
        <f>BK124</f>
        <v>0</v>
      </c>
      <c r="L124" s="142"/>
      <c r="M124" s="147"/>
      <c r="N124" s="148"/>
      <c r="O124" s="148"/>
      <c r="P124" s="149">
        <f>P125</f>
        <v>0</v>
      </c>
      <c r="Q124" s="148"/>
      <c r="R124" s="149">
        <f>R125</f>
        <v>0</v>
      </c>
      <c r="S124" s="148"/>
      <c r="T124" s="150">
        <f>T125</f>
        <v>0</v>
      </c>
      <c r="AR124" s="143" t="s">
        <v>103</v>
      </c>
      <c r="AT124" s="151" t="s">
        <v>72</v>
      </c>
      <c r="AU124" s="151" t="s">
        <v>80</v>
      </c>
      <c r="AY124" s="143" t="s">
        <v>189</v>
      </c>
      <c r="BK124" s="152">
        <f>BK125</f>
        <v>0</v>
      </c>
    </row>
    <row r="125" spans="1:65" s="2" customFormat="1" ht="16.5" customHeight="1">
      <c r="A125" s="32"/>
      <c r="B125" s="155"/>
      <c r="C125" s="156" t="s">
        <v>80</v>
      </c>
      <c r="D125" s="156" t="s">
        <v>191</v>
      </c>
      <c r="E125" s="157" t="s">
        <v>3112</v>
      </c>
      <c r="F125" s="158" t="s">
        <v>3113</v>
      </c>
      <c r="G125" s="159" t="s">
        <v>668</v>
      </c>
      <c r="H125" s="160">
        <v>1</v>
      </c>
      <c r="I125" s="161"/>
      <c r="J125" s="162">
        <f>ROUND(I125*H125,2)</f>
        <v>0</v>
      </c>
      <c r="K125" s="163"/>
      <c r="L125" s="33"/>
      <c r="M125" s="181" t="s">
        <v>1</v>
      </c>
      <c r="N125" s="182" t="s">
        <v>39</v>
      </c>
      <c r="O125" s="183"/>
      <c r="P125" s="184">
        <f>O125*H125</f>
        <v>0</v>
      </c>
      <c r="Q125" s="184">
        <v>0</v>
      </c>
      <c r="R125" s="184">
        <f>Q125*H125</f>
        <v>0</v>
      </c>
      <c r="S125" s="184">
        <v>0</v>
      </c>
      <c r="T125" s="185">
        <f>S125*H125</f>
        <v>0</v>
      </c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R125" s="168" t="s">
        <v>303</v>
      </c>
      <c r="AT125" s="168" t="s">
        <v>191</v>
      </c>
      <c r="AU125" s="168" t="s">
        <v>86</v>
      </c>
      <c r="AY125" s="17" t="s">
        <v>189</v>
      </c>
      <c r="BE125" s="169">
        <f>IF(N125="základná",J125,0)</f>
        <v>0</v>
      </c>
      <c r="BF125" s="169">
        <f>IF(N125="znížená",J125,0)</f>
        <v>0</v>
      </c>
      <c r="BG125" s="169">
        <f>IF(N125="zákl. prenesená",J125,0)</f>
        <v>0</v>
      </c>
      <c r="BH125" s="169">
        <f>IF(N125="zníž. prenesená",J125,0)</f>
        <v>0</v>
      </c>
      <c r="BI125" s="169">
        <f>IF(N125="nulová",J125,0)</f>
        <v>0</v>
      </c>
      <c r="BJ125" s="17" t="s">
        <v>86</v>
      </c>
      <c r="BK125" s="169">
        <f>ROUND(I125*H125,2)</f>
        <v>0</v>
      </c>
      <c r="BL125" s="17" t="s">
        <v>303</v>
      </c>
      <c r="BM125" s="168" t="s">
        <v>3114</v>
      </c>
    </row>
    <row r="126" spans="1:65" s="2" customFormat="1" ht="6.95" customHeight="1">
      <c r="A126" s="32"/>
      <c r="B126" s="50"/>
      <c r="C126" s="51"/>
      <c r="D126" s="51"/>
      <c r="E126" s="51"/>
      <c r="F126" s="51"/>
      <c r="G126" s="51"/>
      <c r="H126" s="51"/>
      <c r="I126" s="51"/>
      <c r="J126" s="51"/>
      <c r="K126" s="51"/>
      <c r="L126" s="33"/>
      <c r="M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</row>
  </sheetData>
  <autoFilter ref="C121:K125" xr:uid="{00000000-0009-0000-0000-000014000000}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97A21-94B3-4C2D-B8BB-F86C35CC6FF2}">
  <dimension ref="A1:J15"/>
  <sheetViews>
    <sheetView workbookViewId="0">
      <selection activeCell="K9" sqref="K9"/>
    </sheetView>
  </sheetViews>
  <sheetFormatPr defaultRowHeight="15"/>
  <cols>
    <col min="1" max="1" width="6" style="293" customWidth="1"/>
    <col min="2" max="2" width="63.83203125" style="293" customWidth="1"/>
    <col min="3" max="3" width="9.33203125" style="293"/>
    <col min="4" max="4" width="6.5" style="293" bestFit="1" customWidth="1"/>
    <col min="5" max="5" width="9.33203125" style="293"/>
    <col min="6" max="6" width="12.1640625" style="293" bestFit="1" customWidth="1"/>
    <col min="7" max="8" width="9.33203125" style="293"/>
    <col min="9" max="9" width="10.6640625" style="293" customWidth="1"/>
    <col min="10" max="10" width="10.6640625" style="293" hidden="1" customWidth="1"/>
    <col min="11" max="16384" width="9.33203125" style="293"/>
  </cols>
  <sheetData>
    <row r="1" spans="1:10" ht="56.25" customHeight="1">
      <c r="A1" s="292"/>
      <c r="B1" s="292" t="s">
        <v>3172</v>
      </c>
      <c r="C1" s="292"/>
      <c r="D1" s="292"/>
      <c r="E1" s="292"/>
      <c r="F1" s="292"/>
    </row>
    <row r="2" spans="1:10" ht="56.25" customHeight="1">
      <c r="A2" s="294" t="s">
        <v>3173</v>
      </c>
      <c r="B2" s="294"/>
      <c r="C2" s="294"/>
      <c r="D2" s="294"/>
      <c r="E2" s="294"/>
      <c r="F2" s="294"/>
    </row>
    <row r="3" spans="1:10" ht="30">
      <c r="A3" s="295" t="s">
        <v>3174</v>
      </c>
      <c r="B3" s="295" t="s">
        <v>3175</v>
      </c>
      <c r="C3" s="295" t="s">
        <v>3176</v>
      </c>
      <c r="D3" s="295" t="s">
        <v>3177</v>
      </c>
      <c r="E3" s="295" t="s">
        <v>3178</v>
      </c>
      <c r="F3" s="296" t="s">
        <v>3179</v>
      </c>
    </row>
    <row r="4" spans="1:10" s="301" customFormat="1" ht="19.149999999999999" customHeight="1">
      <c r="A4" s="297" t="s">
        <v>3180</v>
      </c>
      <c r="B4" s="298" t="s">
        <v>3181</v>
      </c>
      <c r="C4" s="297">
        <v>1</v>
      </c>
      <c r="D4" s="297" t="s">
        <v>568</v>
      </c>
      <c r="E4" s="299">
        <v>0</v>
      </c>
      <c r="F4" s="300">
        <f>E4*C4</f>
        <v>0</v>
      </c>
      <c r="J4" s="293">
        <v>1.1100000000000001</v>
      </c>
    </row>
    <row r="5" spans="1:10" s="301" customFormat="1" ht="19.149999999999999" customHeight="1">
      <c r="A5" s="297" t="s">
        <v>3182</v>
      </c>
      <c r="B5" s="298" t="s">
        <v>3183</v>
      </c>
      <c r="C5" s="297">
        <v>1</v>
      </c>
      <c r="D5" s="297" t="s">
        <v>568</v>
      </c>
      <c r="E5" s="299">
        <v>0</v>
      </c>
      <c r="F5" s="300">
        <f>E5*C5</f>
        <v>0</v>
      </c>
      <c r="J5" s="293">
        <v>1.1100000000000001</v>
      </c>
    </row>
    <row r="6" spans="1:10" s="301" customFormat="1" ht="19.149999999999999" customHeight="1">
      <c r="A6" s="297" t="s">
        <v>3184</v>
      </c>
      <c r="B6" s="297" t="s">
        <v>3185</v>
      </c>
      <c r="C6" s="297">
        <v>50</v>
      </c>
      <c r="D6" s="297" t="s">
        <v>373</v>
      </c>
      <c r="E6" s="299">
        <v>0</v>
      </c>
      <c r="F6" s="300">
        <f t="shared" ref="F6:F11" si="0">E6*C6</f>
        <v>0</v>
      </c>
      <c r="J6" s="293">
        <v>1.1100000000000001</v>
      </c>
    </row>
    <row r="7" spans="1:10" s="301" customFormat="1" ht="19.149999999999999" customHeight="1">
      <c r="A7" s="297" t="s">
        <v>3186</v>
      </c>
      <c r="B7" s="297" t="s">
        <v>3187</v>
      </c>
      <c r="C7" s="297">
        <v>70</v>
      </c>
      <c r="D7" s="297" t="s">
        <v>238</v>
      </c>
      <c r="E7" s="299">
        <v>0</v>
      </c>
      <c r="F7" s="300">
        <f t="shared" si="0"/>
        <v>0</v>
      </c>
      <c r="J7" s="293">
        <v>1.1100000000000001</v>
      </c>
    </row>
    <row r="8" spans="1:10" s="301" customFormat="1" ht="19.149999999999999" customHeight="1">
      <c r="A8" s="297" t="s">
        <v>3188</v>
      </c>
      <c r="B8" s="297" t="s">
        <v>3189</v>
      </c>
      <c r="C8" s="297">
        <v>1</v>
      </c>
      <c r="D8" s="297" t="s">
        <v>568</v>
      </c>
      <c r="E8" s="299">
        <v>0</v>
      </c>
      <c r="F8" s="300">
        <f t="shared" si="0"/>
        <v>0</v>
      </c>
      <c r="J8" s="293">
        <v>1.1100000000000001</v>
      </c>
    </row>
    <row r="9" spans="1:10" s="301" customFormat="1" ht="19.149999999999999" customHeight="1">
      <c r="A9" s="297" t="s">
        <v>3190</v>
      </c>
      <c r="B9" s="297" t="s">
        <v>3191</v>
      </c>
      <c r="C9" s="297">
        <v>70</v>
      </c>
      <c r="D9" s="297" t="s">
        <v>238</v>
      </c>
      <c r="E9" s="299">
        <v>0</v>
      </c>
      <c r="F9" s="300">
        <f t="shared" si="0"/>
        <v>0</v>
      </c>
      <c r="J9" s="293">
        <v>1.1100000000000001</v>
      </c>
    </row>
    <row r="10" spans="1:10" s="301" customFormat="1" ht="19.149999999999999" customHeight="1">
      <c r="A10" s="297" t="s">
        <v>3192</v>
      </c>
      <c r="B10" s="297" t="s">
        <v>3193</v>
      </c>
      <c r="C10" s="297">
        <v>200</v>
      </c>
      <c r="D10" s="297" t="s">
        <v>3194</v>
      </c>
      <c r="E10" s="299">
        <v>0</v>
      </c>
      <c r="F10" s="300">
        <f t="shared" si="0"/>
        <v>0</v>
      </c>
      <c r="J10" s="293">
        <v>1.1100000000000001</v>
      </c>
    </row>
    <row r="11" spans="1:10" s="301" customFormat="1" ht="19.149999999999999" customHeight="1">
      <c r="A11" s="297" t="s">
        <v>3195</v>
      </c>
      <c r="B11" s="297" t="s">
        <v>3196</v>
      </c>
      <c r="C11" s="297">
        <v>150</v>
      </c>
      <c r="D11" s="297" t="s">
        <v>373</v>
      </c>
      <c r="E11" s="299">
        <v>0</v>
      </c>
      <c r="F11" s="300">
        <f t="shared" si="0"/>
        <v>0</v>
      </c>
      <c r="J11" s="293">
        <v>1.1100000000000001</v>
      </c>
    </row>
    <row r="12" spans="1:10" s="301" customFormat="1" ht="19.149999999999999" customHeight="1">
      <c r="E12" s="302"/>
      <c r="F12" s="303"/>
    </row>
    <row r="13" spans="1:10">
      <c r="C13" s="293" t="s">
        <v>3197</v>
      </c>
      <c r="F13" s="304">
        <f>SUM(F4:F11)</f>
        <v>0</v>
      </c>
      <c r="H13" s="304"/>
    </row>
    <row r="14" spans="1:10">
      <c r="C14" s="293" t="s">
        <v>37</v>
      </c>
      <c r="F14" s="304">
        <f>F15-F13</f>
        <v>0</v>
      </c>
    </row>
    <row r="15" spans="1:10">
      <c r="C15" s="293" t="s">
        <v>33</v>
      </c>
      <c r="F15" s="304">
        <f>F13*1.2</f>
        <v>0</v>
      </c>
    </row>
  </sheetData>
  <mergeCells count="1">
    <mergeCell ref="A2:F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189"/>
  <sheetViews>
    <sheetView showGridLines="0" workbookViewId="0">
      <selection activeCell="F123" sqref="F123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65" t="s">
        <v>5</v>
      </c>
      <c r="M2" s="247"/>
      <c r="N2" s="247"/>
      <c r="O2" s="247"/>
      <c r="P2" s="247"/>
      <c r="Q2" s="247"/>
      <c r="R2" s="247"/>
      <c r="S2" s="247"/>
      <c r="T2" s="247"/>
      <c r="U2" s="247"/>
      <c r="V2" s="247"/>
      <c r="AT2" s="17" t="s">
        <v>90</v>
      </c>
    </row>
    <row r="3" spans="1:46" s="1" customFormat="1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73</v>
      </c>
    </row>
    <row r="4" spans="1:46" s="1" customFormat="1" ht="24.95" hidden="1" customHeight="1">
      <c r="B4" s="20"/>
      <c r="D4" s="21" t="s">
        <v>154</v>
      </c>
      <c r="L4" s="20"/>
      <c r="M4" s="101" t="s">
        <v>9</v>
      </c>
      <c r="AT4" s="17" t="s">
        <v>3</v>
      </c>
    </row>
    <row r="5" spans="1:46" s="1" customFormat="1" ht="6.95" hidden="1" customHeight="1">
      <c r="B5" s="20"/>
      <c r="L5" s="20"/>
    </row>
    <row r="6" spans="1:46" s="1" customFormat="1" ht="12" hidden="1" customHeight="1">
      <c r="B6" s="20"/>
      <c r="D6" s="27" t="s">
        <v>15</v>
      </c>
      <c r="L6" s="20"/>
    </row>
    <row r="7" spans="1:46" s="1" customFormat="1" ht="16.5" hidden="1" customHeight="1">
      <c r="B7" s="20"/>
      <c r="E7" s="266" t="str">
        <f>'Rekapitulácia stavby'!K6</f>
        <v>Prístavba materskej škôlky v meste Podolínec</v>
      </c>
      <c r="F7" s="267"/>
      <c r="G7" s="267"/>
      <c r="H7" s="267"/>
      <c r="L7" s="20"/>
    </row>
    <row r="8" spans="1:46" s="1" customFormat="1" ht="12" hidden="1" customHeight="1">
      <c r="B8" s="20"/>
      <c r="D8" s="27" t="s">
        <v>155</v>
      </c>
      <c r="L8" s="20"/>
    </row>
    <row r="9" spans="1:46" s="2" customFormat="1" ht="16.5" hidden="1" customHeight="1">
      <c r="A9" s="32"/>
      <c r="B9" s="33"/>
      <c r="C9" s="32"/>
      <c r="D9" s="32"/>
      <c r="E9" s="266" t="s">
        <v>156</v>
      </c>
      <c r="F9" s="268"/>
      <c r="G9" s="268"/>
      <c r="H9" s="268"/>
      <c r="I9" s="32"/>
      <c r="J9" s="32"/>
      <c r="K9" s="32"/>
      <c r="L9" s="45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hidden="1" customHeight="1">
      <c r="A10" s="32"/>
      <c r="B10" s="33"/>
      <c r="C10" s="32"/>
      <c r="D10" s="27" t="s">
        <v>157</v>
      </c>
      <c r="E10" s="32"/>
      <c r="F10" s="32"/>
      <c r="G10" s="32"/>
      <c r="H10" s="32"/>
      <c r="I10" s="32"/>
      <c r="J10" s="32"/>
      <c r="K10" s="32"/>
      <c r="L10" s="45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hidden="1" customHeight="1">
      <c r="A11" s="32"/>
      <c r="B11" s="33"/>
      <c r="C11" s="32"/>
      <c r="D11" s="32"/>
      <c r="E11" s="227" t="s">
        <v>466</v>
      </c>
      <c r="F11" s="268"/>
      <c r="G11" s="268"/>
      <c r="H11" s="268"/>
      <c r="I11" s="32"/>
      <c r="J11" s="32"/>
      <c r="K11" s="32"/>
      <c r="L11" s="45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1.25" hidden="1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5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hidden="1" customHeight="1">
      <c r="A13" s="32"/>
      <c r="B13" s="33"/>
      <c r="C13" s="32"/>
      <c r="D13" s="27" t="s">
        <v>17</v>
      </c>
      <c r="E13" s="32"/>
      <c r="F13" s="25" t="s">
        <v>1</v>
      </c>
      <c r="G13" s="32"/>
      <c r="H13" s="32"/>
      <c r="I13" s="27" t="s">
        <v>18</v>
      </c>
      <c r="J13" s="25" t="s">
        <v>1</v>
      </c>
      <c r="K13" s="32"/>
      <c r="L13" s="45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hidden="1" customHeight="1">
      <c r="A14" s="32"/>
      <c r="B14" s="33"/>
      <c r="C14" s="32"/>
      <c r="D14" s="27" t="s">
        <v>19</v>
      </c>
      <c r="E14" s="32"/>
      <c r="F14" s="25" t="s">
        <v>20</v>
      </c>
      <c r="G14" s="32"/>
      <c r="H14" s="32"/>
      <c r="I14" s="27" t="s">
        <v>21</v>
      </c>
      <c r="J14" s="58" t="str">
        <f>'Rekapitulácia stavby'!AN8</f>
        <v>05_2022</v>
      </c>
      <c r="K14" s="32"/>
      <c r="L14" s="45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hidden="1" customHeight="1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5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hidden="1" customHeight="1">
      <c r="A16" s="32"/>
      <c r="B16" s="33"/>
      <c r="C16" s="32"/>
      <c r="D16" s="27" t="s">
        <v>22</v>
      </c>
      <c r="E16" s="32"/>
      <c r="F16" s="32"/>
      <c r="G16" s="32"/>
      <c r="H16" s="32"/>
      <c r="I16" s="27" t="s">
        <v>23</v>
      </c>
      <c r="J16" s="25" t="s">
        <v>1</v>
      </c>
      <c r="K16" s="32"/>
      <c r="L16" s="45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hidden="1" customHeight="1">
      <c r="A17" s="32"/>
      <c r="B17" s="33"/>
      <c r="C17" s="32"/>
      <c r="D17" s="32"/>
      <c r="E17" s="25" t="s">
        <v>24</v>
      </c>
      <c r="F17" s="32"/>
      <c r="G17" s="32"/>
      <c r="H17" s="32"/>
      <c r="I17" s="27" t="s">
        <v>25</v>
      </c>
      <c r="J17" s="25" t="s">
        <v>1</v>
      </c>
      <c r="K17" s="32"/>
      <c r="L17" s="45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6.95" hidden="1" customHeight="1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5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hidden="1" customHeight="1">
      <c r="A19" s="32"/>
      <c r="B19" s="33"/>
      <c r="C19" s="32"/>
      <c r="D19" s="27" t="s">
        <v>26</v>
      </c>
      <c r="E19" s="32"/>
      <c r="F19" s="32"/>
      <c r="G19" s="32"/>
      <c r="H19" s="32"/>
      <c r="I19" s="27" t="s">
        <v>23</v>
      </c>
      <c r="J19" s="28">
        <f>'Rekapitulácia stavby'!AN13</f>
        <v>0</v>
      </c>
      <c r="K19" s="32"/>
      <c r="L19" s="45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hidden="1" customHeight="1">
      <c r="A20" s="32"/>
      <c r="B20" s="33"/>
      <c r="C20" s="32"/>
      <c r="D20" s="32"/>
      <c r="E20" s="269">
        <f>'Rekapitulácia stavby'!E14</f>
        <v>0</v>
      </c>
      <c r="F20" s="246"/>
      <c r="G20" s="246"/>
      <c r="H20" s="246"/>
      <c r="I20" s="27" t="s">
        <v>25</v>
      </c>
      <c r="J20" s="28">
        <f>'Rekapitulácia stavby'!AN14</f>
        <v>0</v>
      </c>
      <c r="K20" s="32"/>
      <c r="L20" s="45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6.95" hidden="1" customHeight="1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5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hidden="1" customHeight="1">
      <c r="A22" s="32"/>
      <c r="B22" s="33"/>
      <c r="C22" s="32"/>
      <c r="D22" s="27" t="s">
        <v>27</v>
      </c>
      <c r="E22" s="32"/>
      <c r="F22" s="32"/>
      <c r="G22" s="32"/>
      <c r="H22" s="32"/>
      <c r="I22" s="27" t="s">
        <v>23</v>
      </c>
      <c r="J22" s="25" t="s">
        <v>1</v>
      </c>
      <c r="K22" s="32"/>
      <c r="L22" s="45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hidden="1" customHeight="1">
      <c r="A23" s="32"/>
      <c r="B23" s="33"/>
      <c r="C23" s="32"/>
      <c r="D23" s="32"/>
      <c r="E23" s="25" t="s">
        <v>28</v>
      </c>
      <c r="F23" s="32"/>
      <c r="G23" s="32"/>
      <c r="H23" s="32"/>
      <c r="I23" s="27" t="s">
        <v>25</v>
      </c>
      <c r="J23" s="25" t="s">
        <v>1</v>
      </c>
      <c r="K23" s="32"/>
      <c r="L23" s="45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6.95" hidden="1" customHeight="1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5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hidden="1" customHeight="1">
      <c r="A25" s="32"/>
      <c r="B25" s="33"/>
      <c r="C25" s="32"/>
      <c r="D25" s="27" t="s">
        <v>30</v>
      </c>
      <c r="E25" s="32"/>
      <c r="F25" s="32"/>
      <c r="G25" s="32"/>
      <c r="H25" s="32"/>
      <c r="I25" s="27" t="s">
        <v>23</v>
      </c>
      <c r="J25" s="25" t="str">
        <f>IF('Rekapitulácia stavby'!AN19="","",'Rekapitulácia stavby'!AN19)</f>
        <v/>
      </c>
      <c r="K25" s="32"/>
      <c r="L25" s="45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hidden="1" customHeight="1">
      <c r="A26" s="32"/>
      <c r="B26" s="33"/>
      <c r="C26" s="32"/>
      <c r="D26" s="32"/>
      <c r="E26" s="25" t="str">
        <f>IF('Rekapitulácia stavby'!E20="","",'Rekapitulácia stavby'!E20)</f>
        <v xml:space="preserve"> </v>
      </c>
      <c r="F26" s="32"/>
      <c r="G26" s="32"/>
      <c r="H26" s="32"/>
      <c r="I26" s="27" t="s">
        <v>25</v>
      </c>
      <c r="J26" s="25" t="str">
        <f>IF('Rekapitulácia stavby'!AN20="","",'Rekapitulácia stavby'!AN20)</f>
        <v/>
      </c>
      <c r="K26" s="32"/>
      <c r="L26" s="45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5" hidden="1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5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hidden="1" customHeight="1">
      <c r="A28" s="32"/>
      <c r="B28" s="33"/>
      <c r="C28" s="32"/>
      <c r="D28" s="27" t="s">
        <v>32</v>
      </c>
      <c r="E28" s="32"/>
      <c r="F28" s="32"/>
      <c r="G28" s="32"/>
      <c r="H28" s="32"/>
      <c r="I28" s="32"/>
      <c r="J28" s="32"/>
      <c r="K28" s="32"/>
      <c r="L28" s="45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hidden="1" customHeight="1">
      <c r="A29" s="102"/>
      <c r="B29" s="103"/>
      <c r="C29" s="102"/>
      <c r="D29" s="102"/>
      <c r="E29" s="251" t="s">
        <v>1</v>
      </c>
      <c r="F29" s="251"/>
      <c r="G29" s="251"/>
      <c r="H29" s="251"/>
      <c r="I29" s="102"/>
      <c r="J29" s="102"/>
      <c r="K29" s="102"/>
      <c r="L29" s="104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</row>
    <row r="30" spans="1:31" s="2" customFormat="1" ht="6.95" hidden="1" customHeight="1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5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hidden="1" customHeight="1">
      <c r="A31" s="32"/>
      <c r="B31" s="33"/>
      <c r="C31" s="32"/>
      <c r="D31" s="69"/>
      <c r="E31" s="69"/>
      <c r="F31" s="69"/>
      <c r="G31" s="69"/>
      <c r="H31" s="69"/>
      <c r="I31" s="69"/>
      <c r="J31" s="69"/>
      <c r="K31" s="69"/>
      <c r="L31" s="45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35" hidden="1" customHeight="1">
      <c r="A32" s="32"/>
      <c r="B32" s="33"/>
      <c r="C32" s="32"/>
      <c r="D32" s="105" t="s">
        <v>33</v>
      </c>
      <c r="E32" s="32"/>
      <c r="F32" s="32"/>
      <c r="G32" s="32"/>
      <c r="H32" s="32"/>
      <c r="I32" s="32"/>
      <c r="J32" s="74">
        <f>ROUND(J126, 2)</f>
        <v>0</v>
      </c>
      <c r="K32" s="32"/>
      <c r="L32" s="45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hidden="1" customHeight="1">
      <c r="A33" s="32"/>
      <c r="B33" s="33"/>
      <c r="C33" s="32"/>
      <c r="D33" s="69"/>
      <c r="E33" s="69"/>
      <c r="F33" s="69"/>
      <c r="G33" s="69"/>
      <c r="H33" s="69"/>
      <c r="I33" s="69"/>
      <c r="J33" s="69"/>
      <c r="K33" s="69"/>
      <c r="L33" s="45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hidden="1" customHeight="1">
      <c r="A34" s="32"/>
      <c r="B34" s="33"/>
      <c r="C34" s="32"/>
      <c r="D34" s="32"/>
      <c r="E34" s="32"/>
      <c r="F34" s="36" t="s">
        <v>35</v>
      </c>
      <c r="G34" s="32"/>
      <c r="H34" s="32"/>
      <c r="I34" s="36" t="s">
        <v>34</v>
      </c>
      <c r="J34" s="36" t="s">
        <v>36</v>
      </c>
      <c r="K34" s="32"/>
      <c r="L34" s="45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3"/>
      <c r="C35" s="32"/>
      <c r="D35" s="106" t="s">
        <v>37</v>
      </c>
      <c r="E35" s="38" t="s">
        <v>38</v>
      </c>
      <c r="F35" s="107">
        <f>ROUND((SUM(BE126:BE188)),  2)</f>
        <v>0</v>
      </c>
      <c r="G35" s="108"/>
      <c r="H35" s="108"/>
      <c r="I35" s="109">
        <v>0.2</v>
      </c>
      <c r="J35" s="107">
        <f>ROUND(((SUM(BE126:BE188))*I35),  2)</f>
        <v>0</v>
      </c>
      <c r="K35" s="32"/>
      <c r="L35" s="45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3"/>
      <c r="C36" s="32"/>
      <c r="D36" s="32"/>
      <c r="E36" s="38" t="s">
        <v>39</v>
      </c>
      <c r="F36" s="107">
        <f>ROUND((SUM(BF126:BF188)),  2)</f>
        <v>0</v>
      </c>
      <c r="G36" s="108"/>
      <c r="H36" s="108"/>
      <c r="I36" s="109">
        <v>0.2</v>
      </c>
      <c r="J36" s="107">
        <f>ROUND(((SUM(BF126:BF188))*I36),  2)</f>
        <v>0</v>
      </c>
      <c r="K36" s="32"/>
      <c r="L36" s="45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40</v>
      </c>
      <c r="F37" s="110">
        <f>ROUND((SUM(BG126:BG188)),  2)</f>
        <v>0</v>
      </c>
      <c r="G37" s="32"/>
      <c r="H37" s="32"/>
      <c r="I37" s="111">
        <v>0.2</v>
      </c>
      <c r="J37" s="110">
        <f>0</f>
        <v>0</v>
      </c>
      <c r="K37" s="32"/>
      <c r="L37" s="45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hidden="1" customHeight="1">
      <c r="A38" s="32"/>
      <c r="B38" s="33"/>
      <c r="C38" s="32"/>
      <c r="D38" s="32"/>
      <c r="E38" s="27" t="s">
        <v>41</v>
      </c>
      <c r="F38" s="110">
        <f>ROUND((SUM(BH126:BH188)),  2)</f>
        <v>0</v>
      </c>
      <c r="G38" s="32"/>
      <c r="H38" s="32"/>
      <c r="I38" s="111">
        <v>0.2</v>
      </c>
      <c r="J38" s="110">
        <f>0</f>
        <v>0</v>
      </c>
      <c r="K38" s="32"/>
      <c r="L38" s="45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38" t="s">
        <v>42</v>
      </c>
      <c r="F39" s="107">
        <f>ROUND((SUM(BI126:BI188)),  2)</f>
        <v>0</v>
      </c>
      <c r="G39" s="108"/>
      <c r="H39" s="108"/>
      <c r="I39" s="109">
        <v>0</v>
      </c>
      <c r="J39" s="107">
        <f>0</f>
        <v>0</v>
      </c>
      <c r="K39" s="32"/>
      <c r="L39" s="45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6.95" hidden="1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5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35" hidden="1" customHeight="1">
      <c r="A41" s="32"/>
      <c r="B41" s="33"/>
      <c r="C41" s="112"/>
      <c r="D41" s="113" t="s">
        <v>43</v>
      </c>
      <c r="E41" s="63"/>
      <c r="F41" s="63"/>
      <c r="G41" s="114" t="s">
        <v>44</v>
      </c>
      <c r="H41" s="115" t="s">
        <v>45</v>
      </c>
      <c r="I41" s="63"/>
      <c r="J41" s="116">
        <f>SUM(J32:J39)</f>
        <v>0</v>
      </c>
      <c r="K41" s="117"/>
      <c r="L41" s="45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45" hidden="1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5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45" hidden="1" customHeight="1">
      <c r="B43" s="20"/>
      <c r="L43" s="20"/>
    </row>
    <row r="44" spans="1:31" s="1" customFormat="1" ht="14.45" hidden="1" customHeight="1">
      <c r="B44" s="20"/>
      <c r="L44" s="20"/>
    </row>
    <row r="45" spans="1:31" s="1" customFormat="1" ht="14.45" hidden="1" customHeight="1">
      <c r="B45" s="20"/>
      <c r="L45" s="20"/>
    </row>
    <row r="46" spans="1:31" s="1" customFormat="1" ht="14.45" hidden="1" customHeight="1">
      <c r="B46" s="20"/>
      <c r="L46" s="20"/>
    </row>
    <row r="47" spans="1:31" s="1" customFormat="1" ht="14.45" hidden="1" customHeight="1">
      <c r="B47" s="20"/>
      <c r="L47" s="20"/>
    </row>
    <row r="48" spans="1:31" s="1" customFormat="1" ht="14.45" hidden="1" customHeight="1">
      <c r="B48" s="20"/>
      <c r="L48" s="20"/>
    </row>
    <row r="49" spans="1:31" s="1" customFormat="1" ht="14.45" hidden="1" customHeight="1">
      <c r="B49" s="20"/>
      <c r="L49" s="20"/>
    </row>
    <row r="50" spans="1:31" s="2" customFormat="1" ht="14.45" hidden="1" customHeight="1">
      <c r="B50" s="45"/>
      <c r="D50" s="46" t="s">
        <v>46</v>
      </c>
      <c r="E50" s="47"/>
      <c r="F50" s="47"/>
      <c r="G50" s="46" t="s">
        <v>47</v>
      </c>
      <c r="H50" s="47"/>
      <c r="I50" s="47"/>
      <c r="J50" s="47"/>
      <c r="K50" s="47"/>
      <c r="L50" s="45"/>
    </row>
    <row r="51" spans="1:31" ht="11.25" hidden="1">
      <c r="B51" s="20"/>
      <c r="L51" s="20"/>
    </row>
    <row r="52" spans="1:31" ht="11.25" hidden="1">
      <c r="B52" s="20"/>
      <c r="L52" s="20"/>
    </row>
    <row r="53" spans="1:31" ht="11.25" hidden="1">
      <c r="B53" s="20"/>
      <c r="L53" s="20"/>
    </row>
    <row r="54" spans="1:31" ht="11.25" hidden="1">
      <c r="B54" s="20"/>
      <c r="L54" s="20"/>
    </row>
    <row r="55" spans="1:31" ht="11.25" hidden="1">
      <c r="B55" s="20"/>
      <c r="L55" s="20"/>
    </row>
    <row r="56" spans="1:31" ht="11.25" hidden="1">
      <c r="B56" s="20"/>
      <c r="L56" s="20"/>
    </row>
    <row r="57" spans="1:31" ht="11.25" hidden="1">
      <c r="B57" s="20"/>
      <c r="L57" s="20"/>
    </row>
    <row r="58" spans="1:31" ht="11.25" hidden="1">
      <c r="B58" s="20"/>
      <c r="L58" s="20"/>
    </row>
    <row r="59" spans="1:31" ht="11.25" hidden="1">
      <c r="B59" s="20"/>
      <c r="L59" s="20"/>
    </row>
    <row r="60" spans="1:31" ht="11.25" hidden="1">
      <c r="B60" s="20"/>
      <c r="L60" s="20"/>
    </row>
    <row r="61" spans="1:31" s="2" customFormat="1" ht="12.75" hidden="1">
      <c r="A61" s="32"/>
      <c r="B61" s="33"/>
      <c r="C61" s="32"/>
      <c r="D61" s="48" t="s">
        <v>48</v>
      </c>
      <c r="E61" s="35"/>
      <c r="F61" s="118" t="s">
        <v>49</v>
      </c>
      <c r="G61" s="48" t="s">
        <v>48</v>
      </c>
      <c r="H61" s="35"/>
      <c r="I61" s="35"/>
      <c r="J61" s="119" t="s">
        <v>49</v>
      </c>
      <c r="K61" s="35"/>
      <c r="L61" s="45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 hidden="1">
      <c r="B62" s="20"/>
      <c r="L62" s="20"/>
    </row>
    <row r="63" spans="1:31" ht="11.25" hidden="1">
      <c r="B63" s="20"/>
      <c r="L63" s="20"/>
    </row>
    <row r="64" spans="1:31" ht="11.25" hidden="1">
      <c r="B64" s="20"/>
      <c r="L64" s="20"/>
    </row>
    <row r="65" spans="1:31" s="2" customFormat="1" ht="12.75" hidden="1">
      <c r="A65" s="32"/>
      <c r="B65" s="33"/>
      <c r="C65" s="32"/>
      <c r="D65" s="46" t="s">
        <v>50</v>
      </c>
      <c r="E65" s="49"/>
      <c r="F65" s="49"/>
      <c r="G65" s="46" t="s">
        <v>51</v>
      </c>
      <c r="H65" s="49"/>
      <c r="I65" s="49"/>
      <c r="J65" s="49"/>
      <c r="K65" s="49"/>
      <c r="L65" s="45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 hidden="1">
      <c r="B66" s="20"/>
      <c r="L66" s="20"/>
    </row>
    <row r="67" spans="1:31" ht="11.25" hidden="1">
      <c r="B67" s="20"/>
      <c r="L67" s="20"/>
    </row>
    <row r="68" spans="1:31" ht="11.25" hidden="1">
      <c r="B68" s="20"/>
      <c r="L68" s="20"/>
    </row>
    <row r="69" spans="1:31" ht="11.25" hidden="1">
      <c r="B69" s="20"/>
      <c r="L69" s="20"/>
    </row>
    <row r="70" spans="1:31" ht="11.25" hidden="1">
      <c r="B70" s="20"/>
      <c r="L70" s="20"/>
    </row>
    <row r="71" spans="1:31" ht="11.25" hidden="1">
      <c r="B71" s="20"/>
      <c r="L71" s="20"/>
    </row>
    <row r="72" spans="1:31" ht="11.25" hidden="1">
      <c r="B72" s="20"/>
      <c r="L72" s="20"/>
    </row>
    <row r="73" spans="1:31" ht="11.25" hidden="1">
      <c r="B73" s="20"/>
      <c r="L73" s="20"/>
    </row>
    <row r="74" spans="1:31" ht="11.25" hidden="1">
      <c r="B74" s="20"/>
      <c r="L74" s="20"/>
    </row>
    <row r="75" spans="1:31" ht="11.25" hidden="1">
      <c r="B75" s="20"/>
      <c r="L75" s="20"/>
    </row>
    <row r="76" spans="1:31" s="2" customFormat="1" ht="12.75" hidden="1">
      <c r="A76" s="32"/>
      <c r="B76" s="33"/>
      <c r="C76" s="32"/>
      <c r="D76" s="48" t="s">
        <v>48</v>
      </c>
      <c r="E76" s="35"/>
      <c r="F76" s="118" t="s">
        <v>49</v>
      </c>
      <c r="G76" s="48" t="s">
        <v>48</v>
      </c>
      <c r="H76" s="35"/>
      <c r="I76" s="35"/>
      <c r="J76" s="119" t="s">
        <v>49</v>
      </c>
      <c r="K76" s="35"/>
      <c r="L76" s="45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hidden="1" customHeight="1">
      <c r="A77" s="32"/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45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78" spans="1:31" ht="11.25" hidden="1"/>
    <row r="79" spans="1:31" ht="11.25" hidden="1"/>
    <row r="80" spans="1:31" ht="11.25" hidden="1"/>
    <row r="81" spans="1:31" s="2" customFormat="1" ht="6.95" hidden="1" customHeight="1">
      <c r="A81" s="32"/>
      <c r="B81" s="52"/>
      <c r="C81" s="53"/>
      <c r="D81" s="53"/>
      <c r="E81" s="53"/>
      <c r="F81" s="53"/>
      <c r="G81" s="53"/>
      <c r="H81" s="53"/>
      <c r="I81" s="53"/>
      <c r="J81" s="53"/>
      <c r="K81" s="53"/>
      <c r="L81" s="45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5" hidden="1" customHeight="1">
      <c r="A82" s="32"/>
      <c r="B82" s="33"/>
      <c r="C82" s="21" t="s">
        <v>159</v>
      </c>
      <c r="D82" s="32"/>
      <c r="E82" s="32"/>
      <c r="F82" s="32"/>
      <c r="G82" s="32"/>
      <c r="H82" s="32"/>
      <c r="I82" s="32"/>
      <c r="J82" s="32"/>
      <c r="K82" s="32"/>
      <c r="L82" s="45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5" hidden="1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5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hidden="1" customHeight="1">
      <c r="A84" s="32"/>
      <c r="B84" s="33"/>
      <c r="C84" s="27" t="s">
        <v>15</v>
      </c>
      <c r="D84" s="32"/>
      <c r="E84" s="32"/>
      <c r="F84" s="32"/>
      <c r="G84" s="32"/>
      <c r="H84" s="32"/>
      <c r="I84" s="32"/>
      <c r="J84" s="32"/>
      <c r="K84" s="32"/>
      <c r="L84" s="45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hidden="1" customHeight="1">
      <c r="A85" s="32"/>
      <c r="B85" s="33"/>
      <c r="C85" s="32"/>
      <c r="D85" s="32"/>
      <c r="E85" s="266" t="str">
        <f>E7</f>
        <v>Prístavba materskej škôlky v meste Podolínec</v>
      </c>
      <c r="F85" s="267"/>
      <c r="G85" s="267"/>
      <c r="H85" s="267"/>
      <c r="I85" s="32"/>
      <c r="J85" s="32"/>
      <c r="K85" s="32"/>
      <c r="L85" s="45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hidden="1" customHeight="1">
      <c r="B86" s="20"/>
      <c r="C86" s="27" t="s">
        <v>155</v>
      </c>
      <c r="L86" s="20"/>
    </row>
    <row r="87" spans="1:31" s="2" customFormat="1" ht="16.5" hidden="1" customHeight="1">
      <c r="A87" s="32"/>
      <c r="B87" s="33"/>
      <c r="C87" s="32"/>
      <c r="D87" s="32"/>
      <c r="E87" s="266" t="s">
        <v>156</v>
      </c>
      <c r="F87" s="268"/>
      <c r="G87" s="268"/>
      <c r="H87" s="268"/>
      <c r="I87" s="32"/>
      <c r="J87" s="32"/>
      <c r="K87" s="32"/>
      <c r="L87" s="45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hidden="1" customHeight="1">
      <c r="A88" s="32"/>
      <c r="B88" s="33"/>
      <c r="C88" s="27" t="s">
        <v>157</v>
      </c>
      <c r="D88" s="32"/>
      <c r="E88" s="32"/>
      <c r="F88" s="32"/>
      <c r="G88" s="32"/>
      <c r="H88" s="32"/>
      <c r="I88" s="32"/>
      <c r="J88" s="32"/>
      <c r="K88" s="32"/>
      <c r="L88" s="45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hidden="1" customHeight="1">
      <c r="A89" s="32"/>
      <c r="B89" s="33"/>
      <c r="C89" s="32"/>
      <c r="D89" s="32"/>
      <c r="E89" s="227" t="str">
        <f>E11</f>
        <v>02 - Vonkajšie rozvody kanalizácie</v>
      </c>
      <c r="F89" s="268"/>
      <c r="G89" s="268"/>
      <c r="H89" s="268"/>
      <c r="I89" s="32"/>
      <c r="J89" s="32"/>
      <c r="K89" s="32"/>
      <c r="L89" s="45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6.95" hidden="1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5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hidden="1" customHeight="1">
      <c r="A91" s="32"/>
      <c r="B91" s="33"/>
      <c r="C91" s="27" t="s">
        <v>19</v>
      </c>
      <c r="D91" s="32"/>
      <c r="E91" s="32"/>
      <c r="F91" s="25" t="str">
        <f>F14</f>
        <v>Podolínec</v>
      </c>
      <c r="G91" s="32"/>
      <c r="H91" s="32"/>
      <c r="I91" s="27" t="s">
        <v>21</v>
      </c>
      <c r="J91" s="58" t="str">
        <f>IF(J14="","",J14)</f>
        <v>05_2022</v>
      </c>
      <c r="K91" s="32"/>
      <c r="L91" s="45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5" hidden="1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5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5.2" hidden="1" customHeight="1">
      <c r="A93" s="32"/>
      <c r="B93" s="33"/>
      <c r="C93" s="27" t="s">
        <v>22</v>
      </c>
      <c r="D93" s="32"/>
      <c r="E93" s="32"/>
      <c r="F93" s="25" t="str">
        <f>E17</f>
        <v>Mesto Podolínec</v>
      </c>
      <c r="G93" s="32"/>
      <c r="H93" s="32"/>
      <c r="I93" s="27" t="s">
        <v>27</v>
      </c>
      <c r="J93" s="30" t="str">
        <f>E23</f>
        <v>AIP projekt s.r.o.</v>
      </c>
      <c r="K93" s="32"/>
      <c r="L93" s="45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15.2" hidden="1" customHeight="1">
      <c r="A94" s="32"/>
      <c r="B94" s="33"/>
      <c r="C94" s="27" t="s">
        <v>26</v>
      </c>
      <c r="D94" s="32"/>
      <c r="E94" s="32"/>
      <c r="F94" s="25">
        <f>IF(E20="","",E20)</f>
        <v>0</v>
      </c>
      <c r="G94" s="32"/>
      <c r="H94" s="32"/>
      <c r="I94" s="27" t="s">
        <v>30</v>
      </c>
      <c r="J94" s="30" t="str">
        <f>E26</f>
        <v xml:space="preserve"> </v>
      </c>
      <c r="K94" s="32"/>
      <c r="L94" s="45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35" hidden="1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5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hidden="1" customHeight="1">
      <c r="A96" s="32"/>
      <c r="B96" s="33"/>
      <c r="C96" s="120" t="s">
        <v>160</v>
      </c>
      <c r="D96" s="112"/>
      <c r="E96" s="112"/>
      <c r="F96" s="112"/>
      <c r="G96" s="112"/>
      <c r="H96" s="112"/>
      <c r="I96" s="112"/>
      <c r="J96" s="121" t="s">
        <v>161</v>
      </c>
      <c r="K96" s="112"/>
      <c r="L96" s="45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hidden="1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5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hidden="1" customHeight="1">
      <c r="A98" s="32"/>
      <c r="B98" s="33"/>
      <c r="C98" s="122" t="s">
        <v>162</v>
      </c>
      <c r="D98" s="32"/>
      <c r="E98" s="32"/>
      <c r="F98" s="32"/>
      <c r="G98" s="32"/>
      <c r="H98" s="32"/>
      <c r="I98" s="32"/>
      <c r="J98" s="74">
        <f>J126</f>
        <v>0</v>
      </c>
      <c r="K98" s="32"/>
      <c r="L98" s="45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163</v>
      </c>
    </row>
    <row r="99" spans="1:47" s="9" customFormat="1" ht="24.95" hidden="1" customHeight="1">
      <c r="B99" s="123"/>
      <c r="D99" s="124" t="s">
        <v>164</v>
      </c>
      <c r="E99" s="125"/>
      <c r="F99" s="125"/>
      <c r="G99" s="125"/>
      <c r="H99" s="125"/>
      <c r="I99" s="125"/>
      <c r="J99" s="126">
        <f>J127</f>
        <v>0</v>
      </c>
      <c r="L99" s="123"/>
    </row>
    <row r="100" spans="1:47" s="10" customFormat="1" ht="19.899999999999999" hidden="1" customHeight="1">
      <c r="B100" s="127"/>
      <c r="D100" s="128" t="s">
        <v>165</v>
      </c>
      <c r="E100" s="129"/>
      <c r="F100" s="129"/>
      <c r="G100" s="129"/>
      <c r="H100" s="129"/>
      <c r="I100" s="129"/>
      <c r="J100" s="130">
        <f>J128</f>
        <v>0</v>
      </c>
      <c r="L100" s="127"/>
    </row>
    <row r="101" spans="1:47" s="10" customFormat="1" ht="19.899999999999999" hidden="1" customHeight="1">
      <c r="B101" s="127"/>
      <c r="D101" s="128" t="s">
        <v>166</v>
      </c>
      <c r="E101" s="129"/>
      <c r="F101" s="129"/>
      <c r="G101" s="129"/>
      <c r="H101" s="129"/>
      <c r="I101" s="129"/>
      <c r="J101" s="130">
        <f>J142</f>
        <v>0</v>
      </c>
      <c r="L101" s="127"/>
    </row>
    <row r="102" spans="1:47" s="10" customFormat="1" ht="19.899999999999999" hidden="1" customHeight="1">
      <c r="B102" s="127"/>
      <c r="D102" s="128" t="s">
        <v>167</v>
      </c>
      <c r="E102" s="129"/>
      <c r="F102" s="129"/>
      <c r="G102" s="129"/>
      <c r="H102" s="129"/>
      <c r="I102" s="129"/>
      <c r="J102" s="130">
        <f>J144</f>
        <v>0</v>
      </c>
      <c r="L102" s="127"/>
    </row>
    <row r="103" spans="1:47" s="10" customFormat="1" ht="19.899999999999999" hidden="1" customHeight="1">
      <c r="B103" s="127"/>
      <c r="D103" s="128" t="s">
        <v>467</v>
      </c>
      <c r="E103" s="129"/>
      <c r="F103" s="129"/>
      <c r="G103" s="129"/>
      <c r="H103" s="129"/>
      <c r="I103" s="129"/>
      <c r="J103" s="130">
        <f>J180</f>
        <v>0</v>
      </c>
      <c r="L103" s="127"/>
    </row>
    <row r="104" spans="1:47" s="10" customFormat="1" ht="19.899999999999999" hidden="1" customHeight="1">
      <c r="B104" s="127"/>
      <c r="D104" s="128" t="s">
        <v>168</v>
      </c>
      <c r="E104" s="129"/>
      <c r="F104" s="129"/>
      <c r="G104" s="129"/>
      <c r="H104" s="129"/>
      <c r="I104" s="129"/>
      <c r="J104" s="130">
        <f>J184</f>
        <v>0</v>
      </c>
      <c r="L104" s="127"/>
    </row>
    <row r="105" spans="1:47" s="2" customFormat="1" ht="21.75" hidden="1" customHeight="1">
      <c r="A105" s="32"/>
      <c r="B105" s="33"/>
      <c r="C105" s="32"/>
      <c r="D105" s="32"/>
      <c r="E105" s="32"/>
      <c r="F105" s="32"/>
      <c r="G105" s="32"/>
      <c r="H105" s="32"/>
      <c r="I105" s="32"/>
      <c r="J105" s="32"/>
      <c r="K105" s="32"/>
      <c r="L105" s="45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6" spans="1:47" s="2" customFormat="1" ht="6.95" hidden="1" customHeight="1">
      <c r="A106" s="32"/>
      <c r="B106" s="50"/>
      <c r="C106" s="51"/>
      <c r="D106" s="51"/>
      <c r="E106" s="51"/>
      <c r="F106" s="51"/>
      <c r="G106" s="51"/>
      <c r="H106" s="51"/>
      <c r="I106" s="51"/>
      <c r="J106" s="51"/>
      <c r="K106" s="51"/>
      <c r="L106" s="45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07" spans="1:47" ht="11.25" hidden="1"/>
    <row r="108" spans="1:47" ht="11.25" hidden="1"/>
    <row r="109" spans="1:47" ht="11.25" hidden="1"/>
    <row r="110" spans="1:47" s="2" customFormat="1" ht="6.95" customHeight="1">
      <c r="A110" s="32"/>
      <c r="B110" s="52"/>
      <c r="C110" s="53"/>
      <c r="D110" s="53"/>
      <c r="E110" s="53"/>
      <c r="F110" s="53"/>
      <c r="G110" s="53"/>
      <c r="H110" s="53"/>
      <c r="I110" s="53"/>
      <c r="J110" s="53"/>
      <c r="K110" s="53"/>
      <c r="L110" s="45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47" s="2" customFormat="1" ht="24.95" customHeight="1">
      <c r="A111" s="32"/>
      <c r="B111" s="33"/>
      <c r="C111" s="21" t="s">
        <v>175</v>
      </c>
      <c r="D111" s="32"/>
      <c r="E111" s="32"/>
      <c r="F111" s="32"/>
      <c r="G111" s="32"/>
      <c r="H111" s="32"/>
      <c r="I111" s="32"/>
      <c r="J111" s="32"/>
      <c r="K111" s="32"/>
      <c r="L111" s="45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47" s="2" customFormat="1" ht="6.95" customHeight="1">
      <c r="A112" s="32"/>
      <c r="B112" s="33"/>
      <c r="C112" s="32"/>
      <c r="D112" s="32"/>
      <c r="E112" s="32"/>
      <c r="F112" s="32"/>
      <c r="G112" s="32"/>
      <c r="H112" s="32"/>
      <c r="I112" s="32"/>
      <c r="J112" s="32"/>
      <c r="K112" s="32"/>
      <c r="L112" s="45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3" s="2" customFormat="1" ht="12" customHeight="1">
      <c r="A113" s="32"/>
      <c r="B113" s="33"/>
      <c r="C113" s="27" t="s">
        <v>15</v>
      </c>
      <c r="D113" s="32"/>
      <c r="E113" s="32"/>
      <c r="F113" s="32"/>
      <c r="G113" s="32"/>
      <c r="H113" s="32"/>
      <c r="I113" s="32"/>
      <c r="J113" s="32"/>
      <c r="K113" s="32"/>
      <c r="L113" s="45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3" s="2" customFormat="1" ht="16.5" customHeight="1">
      <c r="A114" s="32"/>
      <c r="B114" s="33"/>
      <c r="C114" s="32"/>
      <c r="D114" s="32"/>
      <c r="E114" s="266" t="str">
        <f>E7</f>
        <v>Prístavba materskej škôlky v meste Podolínec</v>
      </c>
      <c r="F114" s="267"/>
      <c r="G114" s="267"/>
      <c r="H114" s="267"/>
      <c r="I114" s="32"/>
      <c r="J114" s="32"/>
      <c r="K114" s="32"/>
      <c r="L114" s="45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3" s="1" customFormat="1" ht="12" customHeight="1">
      <c r="B115" s="20"/>
      <c r="C115" s="27" t="s">
        <v>155</v>
      </c>
      <c r="L115" s="20"/>
    </row>
    <row r="116" spans="1:63" s="2" customFormat="1" ht="16.5" customHeight="1">
      <c r="A116" s="32"/>
      <c r="B116" s="33"/>
      <c r="C116" s="32"/>
      <c r="D116" s="32"/>
      <c r="E116" s="266" t="s">
        <v>156</v>
      </c>
      <c r="F116" s="268"/>
      <c r="G116" s="268"/>
      <c r="H116" s="268"/>
      <c r="I116" s="32"/>
      <c r="J116" s="32"/>
      <c r="K116" s="32"/>
      <c r="L116" s="45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3" s="2" customFormat="1" ht="12" customHeight="1">
      <c r="A117" s="32"/>
      <c r="B117" s="33"/>
      <c r="C117" s="27" t="s">
        <v>157</v>
      </c>
      <c r="D117" s="32"/>
      <c r="E117" s="32"/>
      <c r="F117" s="32"/>
      <c r="G117" s="32"/>
      <c r="H117" s="32"/>
      <c r="I117" s="32"/>
      <c r="J117" s="32"/>
      <c r="K117" s="32"/>
      <c r="L117" s="45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3" s="2" customFormat="1" ht="16.5" customHeight="1">
      <c r="A118" s="32"/>
      <c r="B118" s="33"/>
      <c r="C118" s="32"/>
      <c r="D118" s="32"/>
      <c r="E118" s="227" t="str">
        <f>E11</f>
        <v>02 - Vonkajšie rozvody kanalizácie</v>
      </c>
      <c r="F118" s="268"/>
      <c r="G118" s="268"/>
      <c r="H118" s="268"/>
      <c r="I118" s="32"/>
      <c r="J118" s="32"/>
      <c r="K118" s="32"/>
      <c r="L118" s="45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3" s="2" customFormat="1" ht="6.95" customHeight="1">
      <c r="A119" s="32"/>
      <c r="B119" s="33"/>
      <c r="C119" s="32"/>
      <c r="D119" s="32"/>
      <c r="E119" s="32"/>
      <c r="F119" s="32"/>
      <c r="G119" s="32"/>
      <c r="H119" s="32"/>
      <c r="I119" s="32"/>
      <c r="J119" s="32"/>
      <c r="K119" s="32"/>
      <c r="L119" s="45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3" s="2" customFormat="1" ht="12" customHeight="1">
      <c r="A120" s="32"/>
      <c r="B120" s="33"/>
      <c r="C120" s="27" t="s">
        <v>19</v>
      </c>
      <c r="D120" s="32"/>
      <c r="E120" s="32"/>
      <c r="F120" s="25" t="str">
        <f>F14</f>
        <v>Podolínec</v>
      </c>
      <c r="G120" s="32"/>
      <c r="H120" s="32"/>
      <c r="I120" s="27" t="s">
        <v>21</v>
      </c>
      <c r="J120" s="58" t="str">
        <f>IF(J14="","",J14)</f>
        <v>05_2022</v>
      </c>
      <c r="K120" s="32"/>
      <c r="L120" s="45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3" s="2" customFormat="1" ht="6.95" customHeight="1">
      <c r="A121" s="32"/>
      <c r="B121" s="33"/>
      <c r="C121" s="32"/>
      <c r="D121" s="32"/>
      <c r="E121" s="32"/>
      <c r="F121" s="32"/>
      <c r="G121" s="32"/>
      <c r="H121" s="32"/>
      <c r="I121" s="32"/>
      <c r="J121" s="32"/>
      <c r="K121" s="32"/>
      <c r="L121" s="45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3" s="2" customFormat="1" ht="15.2" customHeight="1">
      <c r="A122" s="32"/>
      <c r="B122" s="33"/>
      <c r="C122" s="27" t="s">
        <v>22</v>
      </c>
      <c r="D122" s="32"/>
      <c r="E122" s="32"/>
      <c r="F122" s="25" t="str">
        <f>E17</f>
        <v>Mesto Podolínec</v>
      </c>
      <c r="G122" s="32"/>
      <c r="H122" s="32"/>
      <c r="I122" s="27" t="s">
        <v>27</v>
      </c>
      <c r="J122" s="30" t="str">
        <f>E23</f>
        <v>AIP projekt s.r.o.</v>
      </c>
      <c r="K122" s="32"/>
      <c r="L122" s="45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3" s="2" customFormat="1" ht="15.2" customHeight="1">
      <c r="A123" s="32"/>
      <c r="B123" s="33"/>
      <c r="C123" s="27" t="s">
        <v>26</v>
      </c>
      <c r="D123" s="32"/>
      <c r="E123" s="32"/>
      <c r="F123" s="25"/>
      <c r="G123" s="32"/>
      <c r="H123" s="32"/>
      <c r="I123" s="27" t="s">
        <v>30</v>
      </c>
      <c r="J123" s="30" t="str">
        <f>E26</f>
        <v xml:space="preserve"> </v>
      </c>
      <c r="K123" s="32"/>
      <c r="L123" s="45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63" s="2" customFormat="1" ht="10.35" customHeight="1">
      <c r="A124" s="32"/>
      <c r="B124" s="33"/>
      <c r="C124" s="32"/>
      <c r="D124" s="32"/>
      <c r="E124" s="32"/>
      <c r="F124" s="32"/>
      <c r="G124" s="32"/>
      <c r="H124" s="32"/>
      <c r="I124" s="32"/>
      <c r="J124" s="32"/>
      <c r="K124" s="32"/>
      <c r="L124" s="45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63" s="11" customFormat="1" ht="29.25" customHeight="1">
      <c r="A125" s="131"/>
      <c r="B125" s="132"/>
      <c r="C125" s="133" t="s">
        <v>176</v>
      </c>
      <c r="D125" s="134" t="s">
        <v>58</v>
      </c>
      <c r="E125" s="134" t="s">
        <v>54</v>
      </c>
      <c r="F125" s="134" t="s">
        <v>55</v>
      </c>
      <c r="G125" s="134" t="s">
        <v>177</v>
      </c>
      <c r="H125" s="134" t="s">
        <v>178</v>
      </c>
      <c r="I125" s="134" t="s">
        <v>179</v>
      </c>
      <c r="J125" s="135" t="s">
        <v>161</v>
      </c>
      <c r="K125" s="136" t="s">
        <v>180</v>
      </c>
      <c r="L125" s="137"/>
      <c r="M125" s="65" t="s">
        <v>1</v>
      </c>
      <c r="N125" s="66" t="s">
        <v>37</v>
      </c>
      <c r="O125" s="66" t="s">
        <v>181</v>
      </c>
      <c r="P125" s="66" t="s">
        <v>182</v>
      </c>
      <c r="Q125" s="66" t="s">
        <v>183</v>
      </c>
      <c r="R125" s="66" t="s">
        <v>184</v>
      </c>
      <c r="S125" s="66" t="s">
        <v>185</v>
      </c>
      <c r="T125" s="67" t="s">
        <v>186</v>
      </c>
      <c r="U125" s="131"/>
      <c r="V125" s="131"/>
      <c r="W125" s="131"/>
      <c r="X125" s="131"/>
      <c r="Y125" s="131"/>
      <c r="Z125" s="131"/>
      <c r="AA125" s="131"/>
      <c r="AB125" s="131"/>
      <c r="AC125" s="131"/>
      <c r="AD125" s="131"/>
      <c r="AE125" s="131"/>
    </row>
    <row r="126" spans="1:63" s="2" customFormat="1" ht="22.9" customHeight="1">
      <c r="A126" s="32"/>
      <c r="B126" s="33"/>
      <c r="C126" s="72" t="s">
        <v>162</v>
      </c>
      <c r="D126" s="32"/>
      <c r="E126" s="32"/>
      <c r="F126" s="32"/>
      <c r="G126" s="32"/>
      <c r="H126" s="32"/>
      <c r="I126" s="32"/>
      <c r="J126" s="138">
        <f>BK126</f>
        <v>0</v>
      </c>
      <c r="K126" s="32"/>
      <c r="L126" s="33"/>
      <c r="M126" s="68"/>
      <c r="N126" s="59"/>
      <c r="O126" s="69"/>
      <c r="P126" s="139">
        <f>P127</f>
        <v>0</v>
      </c>
      <c r="Q126" s="69"/>
      <c r="R126" s="139">
        <f>R127</f>
        <v>29.385346802000004</v>
      </c>
      <c r="S126" s="69"/>
      <c r="T126" s="140">
        <f>T127</f>
        <v>1.5699999999999999E-2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T126" s="17" t="s">
        <v>72</v>
      </c>
      <c r="AU126" s="17" t="s">
        <v>163</v>
      </c>
      <c r="BK126" s="141">
        <f>BK127</f>
        <v>0</v>
      </c>
    </row>
    <row r="127" spans="1:63" s="12" customFormat="1" ht="25.9" customHeight="1">
      <c r="B127" s="142"/>
      <c r="D127" s="143" t="s">
        <v>72</v>
      </c>
      <c r="E127" s="144" t="s">
        <v>187</v>
      </c>
      <c r="F127" s="144" t="s">
        <v>188</v>
      </c>
      <c r="I127" s="145"/>
      <c r="J127" s="146">
        <f>BK127</f>
        <v>0</v>
      </c>
      <c r="L127" s="142"/>
      <c r="M127" s="147"/>
      <c r="N127" s="148"/>
      <c r="O127" s="148"/>
      <c r="P127" s="149">
        <f>P128+P142+P144+P180+P184</f>
        <v>0</v>
      </c>
      <c r="Q127" s="148"/>
      <c r="R127" s="149">
        <f>R128+R142+R144+R180+R184</f>
        <v>29.385346802000004</v>
      </c>
      <c r="S127" s="148"/>
      <c r="T127" s="150">
        <f>T128+T142+T144+T180+T184</f>
        <v>1.5699999999999999E-2</v>
      </c>
      <c r="AR127" s="143" t="s">
        <v>80</v>
      </c>
      <c r="AT127" s="151" t="s">
        <v>72</v>
      </c>
      <c r="AU127" s="151" t="s">
        <v>73</v>
      </c>
      <c r="AY127" s="143" t="s">
        <v>189</v>
      </c>
      <c r="BK127" s="152">
        <f>BK128+BK142+BK144+BK180+BK184</f>
        <v>0</v>
      </c>
    </row>
    <row r="128" spans="1:63" s="12" customFormat="1" ht="22.9" customHeight="1">
      <c r="B128" s="142"/>
      <c r="D128" s="143" t="s">
        <v>72</v>
      </c>
      <c r="E128" s="153" t="s">
        <v>80</v>
      </c>
      <c r="F128" s="153" t="s">
        <v>190</v>
      </c>
      <c r="I128" s="145"/>
      <c r="J128" s="154">
        <f>BK128</f>
        <v>0</v>
      </c>
      <c r="L128" s="142"/>
      <c r="M128" s="147"/>
      <c r="N128" s="148"/>
      <c r="O128" s="148"/>
      <c r="P128" s="149">
        <f>SUM(P129:P141)</f>
        <v>0</v>
      </c>
      <c r="Q128" s="148"/>
      <c r="R128" s="149">
        <f>SUM(R129:R141)</f>
        <v>7.953856</v>
      </c>
      <c r="S128" s="148"/>
      <c r="T128" s="150">
        <f>SUM(T129:T141)</f>
        <v>0</v>
      </c>
      <c r="AR128" s="143" t="s">
        <v>80</v>
      </c>
      <c r="AT128" s="151" t="s">
        <v>72</v>
      </c>
      <c r="AU128" s="151" t="s">
        <v>80</v>
      </c>
      <c r="AY128" s="143" t="s">
        <v>189</v>
      </c>
      <c r="BK128" s="152">
        <f>SUM(BK129:BK141)</f>
        <v>0</v>
      </c>
    </row>
    <row r="129" spans="1:65" s="2" customFormat="1" ht="16.5" customHeight="1">
      <c r="A129" s="32"/>
      <c r="B129" s="155"/>
      <c r="C129" s="156" t="s">
        <v>80</v>
      </c>
      <c r="D129" s="156" t="s">
        <v>191</v>
      </c>
      <c r="E129" s="157" t="s">
        <v>468</v>
      </c>
      <c r="F129" s="158" t="s">
        <v>469</v>
      </c>
      <c r="G129" s="159" t="s">
        <v>194</v>
      </c>
      <c r="H129" s="160">
        <v>45</v>
      </c>
      <c r="I129" s="161"/>
      <c r="J129" s="162">
        <f t="shared" ref="J129:J141" si="0">ROUND(I129*H129,2)</f>
        <v>0</v>
      </c>
      <c r="K129" s="163"/>
      <c r="L129" s="33"/>
      <c r="M129" s="164" t="s">
        <v>1</v>
      </c>
      <c r="N129" s="165" t="s">
        <v>39</v>
      </c>
      <c r="O129" s="61"/>
      <c r="P129" s="166">
        <f t="shared" ref="P129:P141" si="1">O129*H129</f>
        <v>0</v>
      </c>
      <c r="Q129" s="166">
        <v>0</v>
      </c>
      <c r="R129" s="166">
        <f t="shared" ref="R129:R141" si="2">Q129*H129</f>
        <v>0</v>
      </c>
      <c r="S129" s="166">
        <v>0</v>
      </c>
      <c r="T129" s="167">
        <f t="shared" ref="T129:T141" si="3">S129*H129</f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68" t="s">
        <v>130</v>
      </c>
      <c r="AT129" s="168" t="s">
        <v>191</v>
      </c>
      <c r="AU129" s="168" t="s">
        <v>86</v>
      </c>
      <c r="AY129" s="17" t="s">
        <v>189</v>
      </c>
      <c r="BE129" s="169">
        <f t="shared" ref="BE129:BE141" si="4">IF(N129="základná",J129,0)</f>
        <v>0</v>
      </c>
      <c r="BF129" s="169">
        <f t="shared" ref="BF129:BF141" si="5">IF(N129="znížená",J129,0)</f>
        <v>0</v>
      </c>
      <c r="BG129" s="169">
        <f t="shared" ref="BG129:BG141" si="6">IF(N129="zákl. prenesená",J129,0)</f>
        <v>0</v>
      </c>
      <c r="BH129" s="169">
        <f t="shared" ref="BH129:BH141" si="7">IF(N129="zníž. prenesená",J129,0)</f>
        <v>0</v>
      </c>
      <c r="BI129" s="169">
        <f t="shared" ref="BI129:BI141" si="8">IF(N129="nulová",J129,0)</f>
        <v>0</v>
      </c>
      <c r="BJ129" s="17" t="s">
        <v>86</v>
      </c>
      <c r="BK129" s="169">
        <f t="shared" ref="BK129:BK141" si="9">ROUND(I129*H129,2)</f>
        <v>0</v>
      </c>
      <c r="BL129" s="17" t="s">
        <v>130</v>
      </c>
      <c r="BM129" s="168" t="s">
        <v>86</v>
      </c>
    </row>
    <row r="130" spans="1:65" s="2" customFormat="1" ht="24.2" customHeight="1">
      <c r="A130" s="32"/>
      <c r="B130" s="155"/>
      <c r="C130" s="156" t="s">
        <v>86</v>
      </c>
      <c r="D130" s="156" t="s">
        <v>191</v>
      </c>
      <c r="E130" s="157" t="s">
        <v>470</v>
      </c>
      <c r="F130" s="158" t="s">
        <v>196</v>
      </c>
      <c r="G130" s="159" t="s">
        <v>194</v>
      </c>
      <c r="H130" s="160">
        <v>45</v>
      </c>
      <c r="I130" s="161"/>
      <c r="J130" s="162">
        <f t="shared" si="0"/>
        <v>0</v>
      </c>
      <c r="K130" s="163"/>
      <c r="L130" s="33"/>
      <c r="M130" s="164" t="s">
        <v>1</v>
      </c>
      <c r="N130" s="165" t="s">
        <v>39</v>
      </c>
      <c r="O130" s="61"/>
      <c r="P130" s="166">
        <f t="shared" si="1"/>
        <v>0</v>
      </c>
      <c r="Q130" s="166">
        <v>0</v>
      </c>
      <c r="R130" s="166">
        <f t="shared" si="2"/>
        <v>0</v>
      </c>
      <c r="S130" s="166">
        <v>0</v>
      </c>
      <c r="T130" s="167">
        <f t="shared" si="3"/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68" t="s">
        <v>130</v>
      </c>
      <c r="AT130" s="168" t="s">
        <v>191</v>
      </c>
      <c r="AU130" s="168" t="s">
        <v>86</v>
      </c>
      <c r="AY130" s="17" t="s">
        <v>189</v>
      </c>
      <c r="BE130" s="169">
        <f t="shared" si="4"/>
        <v>0</v>
      </c>
      <c r="BF130" s="169">
        <f t="shared" si="5"/>
        <v>0</v>
      </c>
      <c r="BG130" s="169">
        <f t="shared" si="6"/>
        <v>0</v>
      </c>
      <c r="BH130" s="169">
        <f t="shared" si="7"/>
        <v>0</v>
      </c>
      <c r="BI130" s="169">
        <f t="shared" si="8"/>
        <v>0</v>
      </c>
      <c r="BJ130" s="17" t="s">
        <v>86</v>
      </c>
      <c r="BK130" s="169">
        <f t="shared" si="9"/>
        <v>0</v>
      </c>
      <c r="BL130" s="17" t="s">
        <v>130</v>
      </c>
      <c r="BM130" s="168" t="s">
        <v>130</v>
      </c>
    </row>
    <row r="131" spans="1:65" s="2" customFormat="1" ht="24.2" customHeight="1">
      <c r="A131" s="32"/>
      <c r="B131" s="155"/>
      <c r="C131" s="156" t="s">
        <v>103</v>
      </c>
      <c r="D131" s="156" t="s">
        <v>191</v>
      </c>
      <c r="E131" s="157" t="s">
        <v>471</v>
      </c>
      <c r="F131" s="158" t="s">
        <v>472</v>
      </c>
      <c r="G131" s="159" t="s">
        <v>194</v>
      </c>
      <c r="H131" s="160">
        <v>496</v>
      </c>
      <c r="I131" s="161"/>
      <c r="J131" s="162">
        <f t="shared" si="0"/>
        <v>0</v>
      </c>
      <c r="K131" s="163"/>
      <c r="L131" s="33"/>
      <c r="M131" s="164" t="s">
        <v>1</v>
      </c>
      <c r="N131" s="165" t="s">
        <v>39</v>
      </c>
      <c r="O131" s="61"/>
      <c r="P131" s="166">
        <f t="shared" si="1"/>
        <v>0</v>
      </c>
      <c r="Q131" s="166">
        <v>0</v>
      </c>
      <c r="R131" s="166">
        <f t="shared" si="2"/>
        <v>0</v>
      </c>
      <c r="S131" s="166">
        <v>0</v>
      </c>
      <c r="T131" s="167">
        <f t="shared" si="3"/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68" t="s">
        <v>130</v>
      </c>
      <c r="AT131" s="168" t="s">
        <v>191</v>
      </c>
      <c r="AU131" s="168" t="s">
        <v>86</v>
      </c>
      <c r="AY131" s="17" t="s">
        <v>189</v>
      </c>
      <c r="BE131" s="169">
        <f t="shared" si="4"/>
        <v>0</v>
      </c>
      <c r="BF131" s="169">
        <f t="shared" si="5"/>
        <v>0</v>
      </c>
      <c r="BG131" s="169">
        <f t="shared" si="6"/>
        <v>0</v>
      </c>
      <c r="BH131" s="169">
        <f t="shared" si="7"/>
        <v>0</v>
      </c>
      <c r="BI131" s="169">
        <f t="shared" si="8"/>
        <v>0</v>
      </c>
      <c r="BJ131" s="17" t="s">
        <v>86</v>
      </c>
      <c r="BK131" s="169">
        <f t="shared" si="9"/>
        <v>0</v>
      </c>
      <c r="BL131" s="17" t="s">
        <v>130</v>
      </c>
      <c r="BM131" s="168" t="s">
        <v>136</v>
      </c>
    </row>
    <row r="132" spans="1:65" s="2" customFormat="1" ht="37.9" customHeight="1">
      <c r="A132" s="32"/>
      <c r="B132" s="155"/>
      <c r="C132" s="156" t="s">
        <v>130</v>
      </c>
      <c r="D132" s="156" t="s">
        <v>191</v>
      </c>
      <c r="E132" s="157" t="s">
        <v>473</v>
      </c>
      <c r="F132" s="158" t="s">
        <v>474</v>
      </c>
      <c r="G132" s="159" t="s">
        <v>194</v>
      </c>
      <c r="H132" s="160">
        <v>541</v>
      </c>
      <c r="I132" s="161"/>
      <c r="J132" s="162">
        <f t="shared" si="0"/>
        <v>0</v>
      </c>
      <c r="K132" s="163"/>
      <c r="L132" s="33"/>
      <c r="M132" s="164" t="s">
        <v>1</v>
      </c>
      <c r="N132" s="165" t="s">
        <v>39</v>
      </c>
      <c r="O132" s="61"/>
      <c r="P132" s="166">
        <f t="shared" si="1"/>
        <v>0</v>
      </c>
      <c r="Q132" s="166">
        <v>0</v>
      </c>
      <c r="R132" s="166">
        <f t="shared" si="2"/>
        <v>0</v>
      </c>
      <c r="S132" s="166">
        <v>0</v>
      </c>
      <c r="T132" s="167">
        <f t="shared" si="3"/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68" t="s">
        <v>130</v>
      </c>
      <c r="AT132" s="168" t="s">
        <v>191</v>
      </c>
      <c r="AU132" s="168" t="s">
        <v>86</v>
      </c>
      <c r="AY132" s="17" t="s">
        <v>189</v>
      </c>
      <c r="BE132" s="169">
        <f t="shared" si="4"/>
        <v>0</v>
      </c>
      <c r="BF132" s="169">
        <f t="shared" si="5"/>
        <v>0</v>
      </c>
      <c r="BG132" s="169">
        <f t="shared" si="6"/>
        <v>0</v>
      </c>
      <c r="BH132" s="169">
        <f t="shared" si="7"/>
        <v>0</v>
      </c>
      <c r="BI132" s="169">
        <f t="shared" si="8"/>
        <v>0</v>
      </c>
      <c r="BJ132" s="17" t="s">
        <v>86</v>
      </c>
      <c r="BK132" s="169">
        <f t="shared" si="9"/>
        <v>0</v>
      </c>
      <c r="BL132" s="17" t="s">
        <v>130</v>
      </c>
      <c r="BM132" s="168" t="s">
        <v>201</v>
      </c>
    </row>
    <row r="133" spans="1:65" s="2" customFormat="1" ht="24.2" customHeight="1">
      <c r="A133" s="32"/>
      <c r="B133" s="155"/>
      <c r="C133" s="156" t="s">
        <v>133</v>
      </c>
      <c r="D133" s="156" t="s">
        <v>191</v>
      </c>
      <c r="E133" s="157" t="s">
        <v>475</v>
      </c>
      <c r="F133" s="158" t="s">
        <v>476</v>
      </c>
      <c r="G133" s="159" t="s">
        <v>373</v>
      </c>
      <c r="H133" s="160">
        <v>304</v>
      </c>
      <c r="I133" s="161"/>
      <c r="J133" s="162">
        <f t="shared" si="0"/>
        <v>0</v>
      </c>
      <c r="K133" s="163"/>
      <c r="L133" s="33"/>
      <c r="M133" s="164" t="s">
        <v>1</v>
      </c>
      <c r="N133" s="165" t="s">
        <v>39</v>
      </c>
      <c r="O133" s="61"/>
      <c r="P133" s="166">
        <f t="shared" si="1"/>
        <v>0</v>
      </c>
      <c r="Q133" s="166">
        <v>2.6164E-2</v>
      </c>
      <c r="R133" s="166">
        <f t="shared" si="2"/>
        <v>7.953856</v>
      </c>
      <c r="S133" s="166">
        <v>0</v>
      </c>
      <c r="T133" s="167">
        <f t="shared" si="3"/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68" t="s">
        <v>130</v>
      </c>
      <c r="AT133" s="168" t="s">
        <v>191</v>
      </c>
      <c r="AU133" s="168" t="s">
        <v>86</v>
      </c>
      <c r="AY133" s="17" t="s">
        <v>189</v>
      </c>
      <c r="BE133" s="169">
        <f t="shared" si="4"/>
        <v>0</v>
      </c>
      <c r="BF133" s="169">
        <f t="shared" si="5"/>
        <v>0</v>
      </c>
      <c r="BG133" s="169">
        <f t="shared" si="6"/>
        <v>0</v>
      </c>
      <c r="BH133" s="169">
        <f t="shared" si="7"/>
        <v>0</v>
      </c>
      <c r="BI133" s="169">
        <f t="shared" si="8"/>
        <v>0</v>
      </c>
      <c r="BJ133" s="17" t="s">
        <v>86</v>
      </c>
      <c r="BK133" s="169">
        <f t="shared" si="9"/>
        <v>0</v>
      </c>
      <c r="BL133" s="17" t="s">
        <v>130</v>
      </c>
      <c r="BM133" s="168" t="s">
        <v>204</v>
      </c>
    </row>
    <row r="134" spans="1:65" s="2" customFormat="1" ht="24.2" customHeight="1">
      <c r="A134" s="32"/>
      <c r="B134" s="155"/>
      <c r="C134" s="156" t="s">
        <v>136</v>
      </c>
      <c r="D134" s="156" t="s">
        <v>191</v>
      </c>
      <c r="E134" s="157" t="s">
        <v>477</v>
      </c>
      <c r="F134" s="158" t="s">
        <v>478</v>
      </c>
      <c r="G134" s="159" t="s">
        <v>373</v>
      </c>
      <c r="H134" s="160">
        <v>304</v>
      </c>
      <c r="I134" s="161"/>
      <c r="J134" s="162">
        <f t="shared" si="0"/>
        <v>0</v>
      </c>
      <c r="K134" s="163"/>
      <c r="L134" s="33"/>
      <c r="M134" s="164" t="s">
        <v>1</v>
      </c>
      <c r="N134" s="165" t="s">
        <v>39</v>
      </c>
      <c r="O134" s="61"/>
      <c r="P134" s="166">
        <f t="shared" si="1"/>
        <v>0</v>
      </c>
      <c r="Q134" s="166">
        <v>0</v>
      </c>
      <c r="R134" s="166">
        <f t="shared" si="2"/>
        <v>0</v>
      </c>
      <c r="S134" s="166">
        <v>0</v>
      </c>
      <c r="T134" s="167">
        <f t="shared" si="3"/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68" t="s">
        <v>130</v>
      </c>
      <c r="AT134" s="168" t="s">
        <v>191</v>
      </c>
      <c r="AU134" s="168" t="s">
        <v>86</v>
      </c>
      <c r="AY134" s="17" t="s">
        <v>189</v>
      </c>
      <c r="BE134" s="169">
        <f t="shared" si="4"/>
        <v>0</v>
      </c>
      <c r="BF134" s="169">
        <f t="shared" si="5"/>
        <v>0</v>
      </c>
      <c r="BG134" s="169">
        <f t="shared" si="6"/>
        <v>0</v>
      </c>
      <c r="BH134" s="169">
        <f t="shared" si="7"/>
        <v>0</v>
      </c>
      <c r="BI134" s="169">
        <f t="shared" si="8"/>
        <v>0</v>
      </c>
      <c r="BJ134" s="17" t="s">
        <v>86</v>
      </c>
      <c r="BK134" s="169">
        <f t="shared" si="9"/>
        <v>0</v>
      </c>
      <c r="BL134" s="17" t="s">
        <v>130</v>
      </c>
      <c r="BM134" s="168" t="s">
        <v>207</v>
      </c>
    </row>
    <row r="135" spans="1:65" s="2" customFormat="1" ht="24.2" customHeight="1">
      <c r="A135" s="32"/>
      <c r="B135" s="155"/>
      <c r="C135" s="156" t="s">
        <v>208</v>
      </c>
      <c r="D135" s="156" t="s">
        <v>191</v>
      </c>
      <c r="E135" s="157" t="s">
        <v>205</v>
      </c>
      <c r="F135" s="158" t="s">
        <v>206</v>
      </c>
      <c r="G135" s="159" t="s">
        <v>194</v>
      </c>
      <c r="H135" s="160">
        <v>541</v>
      </c>
      <c r="I135" s="161"/>
      <c r="J135" s="162">
        <f t="shared" si="0"/>
        <v>0</v>
      </c>
      <c r="K135" s="163"/>
      <c r="L135" s="33"/>
      <c r="M135" s="164" t="s">
        <v>1</v>
      </c>
      <c r="N135" s="165" t="s">
        <v>39</v>
      </c>
      <c r="O135" s="61"/>
      <c r="P135" s="166">
        <f t="shared" si="1"/>
        <v>0</v>
      </c>
      <c r="Q135" s="166">
        <v>0</v>
      </c>
      <c r="R135" s="166">
        <f t="shared" si="2"/>
        <v>0</v>
      </c>
      <c r="S135" s="166">
        <v>0</v>
      </c>
      <c r="T135" s="167">
        <f t="shared" si="3"/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68" t="s">
        <v>130</v>
      </c>
      <c r="AT135" s="168" t="s">
        <v>191</v>
      </c>
      <c r="AU135" s="168" t="s">
        <v>86</v>
      </c>
      <c r="AY135" s="17" t="s">
        <v>189</v>
      </c>
      <c r="BE135" s="169">
        <f t="shared" si="4"/>
        <v>0</v>
      </c>
      <c r="BF135" s="169">
        <f t="shared" si="5"/>
        <v>0</v>
      </c>
      <c r="BG135" s="169">
        <f t="shared" si="6"/>
        <v>0</v>
      </c>
      <c r="BH135" s="169">
        <f t="shared" si="7"/>
        <v>0</v>
      </c>
      <c r="BI135" s="169">
        <f t="shared" si="8"/>
        <v>0</v>
      </c>
      <c r="BJ135" s="17" t="s">
        <v>86</v>
      </c>
      <c r="BK135" s="169">
        <f t="shared" si="9"/>
        <v>0</v>
      </c>
      <c r="BL135" s="17" t="s">
        <v>130</v>
      </c>
      <c r="BM135" s="168" t="s">
        <v>211</v>
      </c>
    </row>
    <row r="136" spans="1:65" s="2" customFormat="1" ht="33" customHeight="1">
      <c r="A136" s="32"/>
      <c r="B136" s="155"/>
      <c r="C136" s="156" t="s">
        <v>201</v>
      </c>
      <c r="D136" s="156" t="s">
        <v>191</v>
      </c>
      <c r="E136" s="157" t="s">
        <v>209</v>
      </c>
      <c r="F136" s="158" t="s">
        <v>210</v>
      </c>
      <c r="G136" s="159" t="s">
        <v>194</v>
      </c>
      <c r="H136" s="160">
        <v>63.7</v>
      </c>
      <c r="I136" s="161"/>
      <c r="J136" s="162">
        <f t="shared" si="0"/>
        <v>0</v>
      </c>
      <c r="K136" s="163"/>
      <c r="L136" s="33"/>
      <c r="M136" s="164" t="s">
        <v>1</v>
      </c>
      <c r="N136" s="165" t="s">
        <v>39</v>
      </c>
      <c r="O136" s="61"/>
      <c r="P136" s="166">
        <f t="shared" si="1"/>
        <v>0</v>
      </c>
      <c r="Q136" s="166">
        <v>0</v>
      </c>
      <c r="R136" s="166">
        <f t="shared" si="2"/>
        <v>0</v>
      </c>
      <c r="S136" s="166">
        <v>0</v>
      </c>
      <c r="T136" s="167">
        <f t="shared" si="3"/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68" t="s">
        <v>130</v>
      </c>
      <c r="AT136" s="168" t="s">
        <v>191</v>
      </c>
      <c r="AU136" s="168" t="s">
        <v>86</v>
      </c>
      <c r="AY136" s="17" t="s">
        <v>189</v>
      </c>
      <c r="BE136" s="169">
        <f t="shared" si="4"/>
        <v>0</v>
      </c>
      <c r="BF136" s="169">
        <f t="shared" si="5"/>
        <v>0</v>
      </c>
      <c r="BG136" s="169">
        <f t="shared" si="6"/>
        <v>0</v>
      </c>
      <c r="BH136" s="169">
        <f t="shared" si="7"/>
        <v>0</v>
      </c>
      <c r="BI136" s="169">
        <f t="shared" si="8"/>
        <v>0</v>
      </c>
      <c r="BJ136" s="17" t="s">
        <v>86</v>
      </c>
      <c r="BK136" s="169">
        <f t="shared" si="9"/>
        <v>0</v>
      </c>
      <c r="BL136" s="17" t="s">
        <v>130</v>
      </c>
      <c r="BM136" s="168" t="s">
        <v>214</v>
      </c>
    </row>
    <row r="137" spans="1:65" s="2" customFormat="1" ht="37.9" customHeight="1">
      <c r="A137" s="32"/>
      <c r="B137" s="155"/>
      <c r="C137" s="156" t="s">
        <v>215</v>
      </c>
      <c r="D137" s="156" t="s">
        <v>191</v>
      </c>
      <c r="E137" s="157" t="s">
        <v>212</v>
      </c>
      <c r="F137" s="158" t="s">
        <v>213</v>
      </c>
      <c r="G137" s="159" t="s">
        <v>194</v>
      </c>
      <c r="H137" s="160">
        <v>828.1</v>
      </c>
      <c r="I137" s="161"/>
      <c r="J137" s="162">
        <f t="shared" si="0"/>
        <v>0</v>
      </c>
      <c r="K137" s="163"/>
      <c r="L137" s="33"/>
      <c r="M137" s="164" t="s">
        <v>1</v>
      </c>
      <c r="N137" s="165" t="s">
        <v>39</v>
      </c>
      <c r="O137" s="61"/>
      <c r="P137" s="166">
        <f t="shared" si="1"/>
        <v>0</v>
      </c>
      <c r="Q137" s="166">
        <v>0</v>
      </c>
      <c r="R137" s="166">
        <f t="shared" si="2"/>
        <v>0</v>
      </c>
      <c r="S137" s="166">
        <v>0</v>
      </c>
      <c r="T137" s="167">
        <f t="shared" si="3"/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68" t="s">
        <v>130</v>
      </c>
      <c r="AT137" s="168" t="s">
        <v>191</v>
      </c>
      <c r="AU137" s="168" t="s">
        <v>86</v>
      </c>
      <c r="AY137" s="17" t="s">
        <v>189</v>
      </c>
      <c r="BE137" s="169">
        <f t="shared" si="4"/>
        <v>0</v>
      </c>
      <c r="BF137" s="169">
        <f t="shared" si="5"/>
        <v>0</v>
      </c>
      <c r="BG137" s="169">
        <f t="shared" si="6"/>
        <v>0</v>
      </c>
      <c r="BH137" s="169">
        <f t="shared" si="7"/>
        <v>0</v>
      </c>
      <c r="BI137" s="169">
        <f t="shared" si="8"/>
        <v>0</v>
      </c>
      <c r="BJ137" s="17" t="s">
        <v>86</v>
      </c>
      <c r="BK137" s="169">
        <f t="shared" si="9"/>
        <v>0</v>
      </c>
      <c r="BL137" s="17" t="s">
        <v>130</v>
      </c>
      <c r="BM137" s="168" t="s">
        <v>219</v>
      </c>
    </row>
    <row r="138" spans="1:65" s="2" customFormat="1" ht="24.2" customHeight="1">
      <c r="A138" s="32"/>
      <c r="B138" s="155"/>
      <c r="C138" s="156" t="s">
        <v>204</v>
      </c>
      <c r="D138" s="156" t="s">
        <v>191</v>
      </c>
      <c r="E138" s="157" t="s">
        <v>216</v>
      </c>
      <c r="F138" s="158" t="s">
        <v>217</v>
      </c>
      <c r="G138" s="159" t="s">
        <v>218</v>
      </c>
      <c r="H138" s="160">
        <v>95.55</v>
      </c>
      <c r="I138" s="161"/>
      <c r="J138" s="162">
        <f t="shared" si="0"/>
        <v>0</v>
      </c>
      <c r="K138" s="163"/>
      <c r="L138" s="33"/>
      <c r="M138" s="164" t="s">
        <v>1</v>
      </c>
      <c r="N138" s="165" t="s">
        <v>39</v>
      </c>
      <c r="O138" s="61"/>
      <c r="P138" s="166">
        <f t="shared" si="1"/>
        <v>0</v>
      </c>
      <c r="Q138" s="166">
        <v>0</v>
      </c>
      <c r="R138" s="166">
        <f t="shared" si="2"/>
        <v>0</v>
      </c>
      <c r="S138" s="166">
        <v>0</v>
      </c>
      <c r="T138" s="167">
        <f t="shared" si="3"/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68" t="s">
        <v>130</v>
      </c>
      <c r="AT138" s="168" t="s">
        <v>191</v>
      </c>
      <c r="AU138" s="168" t="s">
        <v>86</v>
      </c>
      <c r="AY138" s="17" t="s">
        <v>189</v>
      </c>
      <c r="BE138" s="169">
        <f t="shared" si="4"/>
        <v>0</v>
      </c>
      <c r="BF138" s="169">
        <f t="shared" si="5"/>
        <v>0</v>
      </c>
      <c r="BG138" s="169">
        <f t="shared" si="6"/>
        <v>0</v>
      </c>
      <c r="BH138" s="169">
        <f t="shared" si="7"/>
        <v>0</v>
      </c>
      <c r="BI138" s="169">
        <f t="shared" si="8"/>
        <v>0</v>
      </c>
      <c r="BJ138" s="17" t="s">
        <v>86</v>
      </c>
      <c r="BK138" s="169">
        <f t="shared" si="9"/>
        <v>0</v>
      </c>
      <c r="BL138" s="17" t="s">
        <v>130</v>
      </c>
      <c r="BM138" s="168" t="s">
        <v>7</v>
      </c>
    </row>
    <row r="139" spans="1:65" s="2" customFormat="1" ht="24.2" customHeight="1">
      <c r="A139" s="32"/>
      <c r="B139" s="155"/>
      <c r="C139" s="156" t="s">
        <v>222</v>
      </c>
      <c r="D139" s="156" t="s">
        <v>191</v>
      </c>
      <c r="E139" s="157" t="s">
        <v>479</v>
      </c>
      <c r="F139" s="158" t="s">
        <v>480</v>
      </c>
      <c r="G139" s="159" t="s">
        <v>194</v>
      </c>
      <c r="H139" s="160">
        <v>489.3</v>
      </c>
      <c r="I139" s="161"/>
      <c r="J139" s="162">
        <f t="shared" si="0"/>
        <v>0</v>
      </c>
      <c r="K139" s="163"/>
      <c r="L139" s="33"/>
      <c r="M139" s="164" t="s">
        <v>1</v>
      </c>
      <c r="N139" s="165" t="s">
        <v>39</v>
      </c>
      <c r="O139" s="61"/>
      <c r="P139" s="166">
        <f t="shared" si="1"/>
        <v>0</v>
      </c>
      <c r="Q139" s="166">
        <v>0</v>
      </c>
      <c r="R139" s="166">
        <f t="shared" si="2"/>
        <v>0</v>
      </c>
      <c r="S139" s="166">
        <v>0</v>
      </c>
      <c r="T139" s="167">
        <f t="shared" si="3"/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68" t="s">
        <v>130</v>
      </c>
      <c r="AT139" s="168" t="s">
        <v>191</v>
      </c>
      <c r="AU139" s="168" t="s">
        <v>86</v>
      </c>
      <c r="AY139" s="17" t="s">
        <v>189</v>
      </c>
      <c r="BE139" s="169">
        <f t="shared" si="4"/>
        <v>0</v>
      </c>
      <c r="BF139" s="169">
        <f t="shared" si="5"/>
        <v>0</v>
      </c>
      <c r="BG139" s="169">
        <f t="shared" si="6"/>
        <v>0</v>
      </c>
      <c r="BH139" s="169">
        <f t="shared" si="7"/>
        <v>0</v>
      </c>
      <c r="BI139" s="169">
        <f t="shared" si="8"/>
        <v>0</v>
      </c>
      <c r="BJ139" s="17" t="s">
        <v>86</v>
      </c>
      <c r="BK139" s="169">
        <f t="shared" si="9"/>
        <v>0</v>
      </c>
      <c r="BL139" s="17" t="s">
        <v>130</v>
      </c>
      <c r="BM139" s="168" t="s">
        <v>225</v>
      </c>
    </row>
    <row r="140" spans="1:65" s="2" customFormat="1" ht="24.2" customHeight="1">
      <c r="A140" s="32"/>
      <c r="B140" s="155"/>
      <c r="C140" s="156" t="s">
        <v>207</v>
      </c>
      <c r="D140" s="156" t="s">
        <v>191</v>
      </c>
      <c r="E140" s="157" t="s">
        <v>481</v>
      </c>
      <c r="F140" s="158" t="s">
        <v>482</v>
      </c>
      <c r="G140" s="159" t="s">
        <v>194</v>
      </c>
      <c r="H140" s="160">
        <v>40.4</v>
      </c>
      <c r="I140" s="161"/>
      <c r="J140" s="162">
        <f t="shared" si="0"/>
        <v>0</v>
      </c>
      <c r="K140" s="163"/>
      <c r="L140" s="33"/>
      <c r="M140" s="164" t="s">
        <v>1</v>
      </c>
      <c r="N140" s="165" t="s">
        <v>39</v>
      </c>
      <c r="O140" s="61"/>
      <c r="P140" s="166">
        <f t="shared" si="1"/>
        <v>0</v>
      </c>
      <c r="Q140" s="166">
        <v>0</v>
      </c>
      <c r="R140" s="166">
        <f t="shared" si="2"/>
        <v>0</v>
      </c>
      <c r="S140" s="166">
        <v>0</v>
      </c>
      <c r="T140" s="167">
        <f t="shared" si="3"/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68" t="s">
        <v>130</v>
      </c>
      <c r="AT140" s="168" t="s">
        <v>191</v>
      </c>
      <c r="AU140" s="168" t="s">
        <v>86</v>
      </c>
      <c r="AY140" s="17" t="s">
        <v>189</v>
      </c>
      <c r="BE140" s="169">
        <f t="shared" si="4"/>
        <v>0</v>
      </c>
      <c r="BF140" s="169">
        <f t="shared" si="5"/>
        <v>0</v>
      </c>
      <c r="BG140" s="169">
        <f t="shared" si="6"/>
        <v>0</v>
      </c>
      <c r="BH140" s="169">
        <f t="shared" si="7"/>
        <v>0</v>
      </c>
      <c r="BI140" s="169">
        <f t="shared" si="8"/>
        <v>0</v>
      </c>
      <c r="BJ140" s="17" t="s">
        <v>86</v>
      </c>
      <c r="BK140" s="169">
        <f t="shared" si="9"/>
        <v>0</v>
      </c>
      <c r="BL140" s="17" t="s">
        <v>130</v>
      </c>
      <c r="BM140" s="168" t="s">
        <v>229</v>
      </c>
    </row>
    <row r="141" spans="1:65" s="2" customFormat="1" ht="16.5" customHeight="1">
      <c r="A141" s="32"/>
      <c r="B141" s="155"/>
      <c r="C141" s="170" t="s">
        <v>231</v>
      </c>
      <c r="D141" s="170" t="s">
        <v>226</v>
      </c>
      <c r="E141" s="171" t="s">
        <v>483</v>
      </c>
      <c r="F141" s="172" t="s">
        <v>484</v>
      </c>
      <c r="G141" s="173" t="s">
        <v>218</v>
      </c>
      <c r="H141" s="174">
        <v>60.6</v>
      </c>
      <c r="I141" s="175"/>
      <c r="J141" s="176">
        <f t="shared" si="0"/>
        <v>0</v>
      </c>
      <c r="K141" s="177"/>
      <c r="L141" s="178"/>
      <c r="M141" s="179" t="s">
        <v>1</v>
      </c>
      <c r="N141" s="180" t="s">
        <v>39</v>
      </c>
      <c r="O141" s="61"/>
      <c r="P141" s="166">
        <f t="shared" si="1"/>
        <v>0</v>
      </c>
      <c r="Q141" s="166">
        <v>0</v>
      </c>
      <c r="R141" s="166">
        <f t="shared" si="2"/>
        <v>0</v>
      </c>
      <c r="S141" s="166">
        <v>0</v>
      </c>
      <c r="T141" s="167">
        <f t="shared" si="3"/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68" t="s">
        <v>201</v>
      </c>
      <c r="AT141" s="168" t="s">
        <v>226</v>
      </c>
      <c r="AU141" s="168" t="s">
        <v>86</v>
      </c>
      <c r="AY141" s="17" t="s">
        <v>189</v>
      </c>
      <c r="BE141" s="169">
        <f t="shared" si="4"/>
        <v>0</v>
      </c>
      <c r="BF141" s="169">
        <f t="shared" si="5"/>
        <v>0</v>
      </c>
      <c r="BG141" s="169">
        <f t="shared" si="6"/>
        <v>0</v>
      </c>
      <c r="BH141" s="169">
        <f t="shared" si="7"/>
        <v>0</v>
      </c>
      <c r="BI141" s="169">
        <f t="shared" si="8"/>
        <v>0</v>
      </c>
      <c r="BJ141" s="17" t="s">
        <v>86</v>
      </c>
      <c r="BK141" s="169">
        <f t="shared" si="9"/>
        <v>0</v>
      </c>
      <c r="BL141" s="17" t="s">
        <v>130</v>
      </c>
      <c r="BM141" s="168" t="s">
        <v>234</v>
      </c>
    </row>
    <row r="142" spans="1:65" s="12" customFormat="1" ht="22.9" customHeight="1">
      <c r="B142" s="142"/>
      <c r="D142" s="143" t="s">
        <v>72</v>
      </c>
      <c r="E142" s="153" t="s">
        <v>130</v>
      </c>
      <c r="F142" s="153" t="s">
        <v>230</v>
      </c>
      <c r="I142" s="145"/>
      <c r="J142" s="154">
        <f>BK142</f>
        <v>0</v>
      </c>
      <c r="L142" s="142"/>
      <c r="M142" s="147"/>
      <c r="N142" s="148"/>
      <c r="O142" s="148"/>
      <c r="P142" s="149">
        <f>P143</f>
        <v>0</v>
      </c>
      <c r="Q142" s="148"/>
      <c r="R142" s="149">
        <f>R143</f>
        <v>19.248420000000003</v>
      </c>
      <c r="S142" s="148"/>
      <c r="T142" s="150">
        <f>T143</f>
        <v>0</v>
      </c>
      <c r="AR142" s="143" t="s">
        <v>80</v>
      </c>
      <c r="AT142" s="151" t="s">
        <v>72</v>
      </c>
      <c r="AU142" s="151" t="s">
        <v>80</v>
      </c>
      <c r="AY142" s="143" t="s">
        <v>189</v>
      </c>
      <c r="BK142" s="152">
        <f>BK143</f>
        <v>0</v>
      </c>
    </row>
    <row r="143" spans="1:65" s="2" customFormat="1" ht="24.2" customHeight="1">
      <c r="A143" s="32"/>
      <c r="B143" s="155"/>
      <c r="C143" s="156" t="s">
        <v>211</v>
      </c>
      <c r="D143" s="156" t="s">
        <v>191</v>
      </c>
      <c r="E143" s="157" t="s">
        <v>485</v>
      </c>
      <c r="F143" s="158" t="s">
        <v>486</v>
      </c>
      <c r="G143" s="159" t="s">
        <v>194</v>
      </c>
      <c r="H143" s="160">
        <v>11.3</v>
      </c>
      <c r="I143" s="161"/>
      <c r="J143" s="162">
        <f>ROUND(I143*H143,2)</f>
        <v>0</v>
      </c>
      <c r="K143" s="163"/>
      <c r="L143" s="33"/>
      <c r="M143" s="164" t="s">
        <v>1</v>
      </c>
      <c r="N143" s="165" t="s">
        <v>39</v>
      </c>
      <c r="O143" s="61"/>
      <c r="P143" s="166">
        <f>O143*H143</f>
        <v>0</v>
      </c>
      <c r="Q143" s="166">
        <v>1.7034</v>
      </c>
      <c r="R143" s="166">
        <f>Q143*H143</f>
        <v>19.248420000000003</v>
      </c>
      <c r="S143" s="166">
        <v>0</v>
      </c>
      <c r="T143" s="167">
        <f>S143*H143</f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68" t="s">
        <v>130</v>
      </c>
      <c r="AT143" s="168" t="s">
        <v>191</v>
      </c>
      <c r="AU143" s="168" t="s">
        <v>86</v>
      </c>
      <c r="AY143" s="17" t="s">
        <v>189</v>
      </c>
      <c r="BE143" s="169">
        <f>IF(N143="základná",J143,0)</f>
        <v>0</v>
      </c>
      <c r="BF143" s="169">
        <f>IF(N143="znížená",J143,0)</f>
        <v>0</v>
      </c>
      <c r="BG143" s="169">
        <f>IF(N143="zákl. prenesená",J143,0)</f>
        <v>0</v>
      </c>
      <c r="BH143" s="169">
        <f>IF(N143="zníž. prenesená",J143,0)</f>
        <v>0</v>
      </c>
      <c r="BI143" s="169">
        <f>IF(N143="nulová",J143,0)</f>
        <v>0</v>
      </c>
      <c r="BJ143" s="17" t="s">
        <v>86</v>
      </c>
      <c r="BK143" s="169">
        <f>ROUND(I143*H143,2)</f>
        <v>0</v>
      </c>
      <c r="BL143" s="17" t="s">
        <v>130</v>
      </c>
      <c r="BM143" s="168" t="s">
        <v>239</v>
      </c>
    </row>
    <row r="144" spans="1:65" s="12" customFormat="1" ht="22.9" customHeight="1">
      <c r="B144" s="142"/>
      <c r="D144" s="143" t="s">
        <v>72</v>
      </c>
      <c r="E144" s="153" t="s">
        <v>201</v>
      </c>
      <c r="F144" s="153" t="s">
        <v>235</v>
      </c>
      <c r="I144" s="145"/>
      <c r="J144" s="154">
        <f>BK144</f>
        <v>0</v>
      </c>
      <c r="L144" s="142"/>
      <c r="M144" s="147"/>
      <c r="N144" s="148"/>
      <c r="O144" s="148"/>
      <c r="P144" s="149">
        <f>SUM(P145:P179)</f>
        <v>0</v>
      </c>
      <c r="Q144" s="148"/>
      <c r="R144" s="149">
        <f>SUM(R145:R179)</f>
        <v>2.1819819999999996</v>
      </c>
      <c r="S144" s="148"/>
      <c r="T144" s="150">
        <f>SUM(T145:T179)</f>
        <v>0</v>
      </c>
      <c r="AR144" s="143" t="s">
        <v>80</v>
      </c>
      <c r="AT144" s="151" t="s">
        <v>72</v>
      </c>
      <c r="AU144" s="151" t="s">
        <v>80</v>
      </c>
      <c r="AY144" s="143" t="s">
        <v>189</v>
      </c>
      <c r="BK144" s="152">
        <f>SUM(BK145:BK179)</f>
        <v>0</v>
      </c>
    </row>
    <row r="145" spans="1:65" s="2" customFormat="1" ht="24.2" customHeight="1">
      <c r="A145" s="32"/>
      <c r="B145" s="155"/>
      <c r="C145" s="156" t="s">
        <v>240</v>
      </c>
      <c r="D145" s="156" t="s">
        <v>191</v>
      </c>
      <c r="E145" s="157" t="s">
        <v>487</v>
      </c>
      <c r="F145" s="158" t="s">
        <v>488</v>
      </c>
      <c r="G145" s="159" t="s">
        <v>243</v>
      </c>
      <c r="H145" s="160">
        <v>62</v>
      </c>
      <c r="I145" s="161"/>
      <c r="J145" s="162">
        <f t="shared" ref="J145:J179" si="10">ROUND(I145*H145,2)</f>
        <v>0</v>
      </c>
      <c r="K145" s="163"/>
      <c r="L145" s="33"/>
      <c r="M145" s="164" t="s">
        <v>1</v>
      </c>
      <c r="N145" s="165" t="s">
        <v>39</v>
      </c>
      <c r="O145" s="61"/>
      <c r="P145" s="166">
        <f t="shared" ref="P145:P179" si="11">O145*H145</f>
        <v>0</v>
      </c>
      <c r="Q145" s="166">
        <v>0</v>
      </c>
      <c r="R145" s="166">
        <f t="shared" ref="R145:R179" si="12">Q145*H145</f>
        <v>0</v>
      </c>
      <c r="S145" s="166">
        <v>0</v>
      </c>
      <c r="T145" s="167">
        <f t="shared" ref="T145:T179" si="13">S145*H145</f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68" t="s">
        <v>130</v>
      </c>
      <c r="AT145" s="168" t="s">
        <v>191</v>
      </c>
      <c r="AU145" s="168" t="s">
        <v>86</v>
      </c>
      <c r="AY145" s="17" t="s">
        <v>189</v>
      </c>
      <c r="BE145" s="169">
        <f t="shared" ref="BE145:BE179" si="14">IF(N145="základná",J145,0)</f>
        <v>0</v>
      </c>
      <c r="BF145" s="169">
        <f t="shared" ref="BF145:BF179" si="15">IF(N145="znížená",J145,0)</f>
        <v>0</v>
      </c>
      <c r="BG145" s="169">
        <f t="shared" ref="BG145:BG179" si="16">IF(N145="zákl. prenesená",J145,0)</f>
        <v>0</v>
      </c>
      <c r="BH145" s="169">
        <f t="shared" ref="BH145:BH179" si="17">IF(N145="zníž. prenesená",J145,0)</f>
        <v>0</v>
      </c>
      <c r="BI145" s="169">
        <f t="shared" ref="BI145:BI179" si="18">IF(N145="nulová",J145,0)</f>
        <v>0</v>
      </c>
      <c r="BJ145" s="17" t="s">
        <v>86</v>
      </c>
      <c r="BK145" s="169">
        <f t="shared" ref="BK145:BK179" si="19">ROUND(I145*H145,2)</f>
        <v>0</v>
      </c>
      <c r="BL145" s="17" t="s">
        <v>130</v>
      </c>
      <c r="BM145" s="168" t="s">
        <v>244</v>
      </c>
    </row>
    <row r="146" spans="1:65" s="2" customFormat="1" ht="24.2" customHeight="1">
      <c r="A146" s="32"/>
      <c r="B146" s="155"/>
      <c r="C146" s="156" t="s">
        <v>214</v>
      </c>
      <c r="D146" s="156" t="s">
        <v>191</v>
      </c>
      <c r="E146" s="157" t="s">
        <v>489</v>
      </c>
      <c r="F146" s="158" t="s">
        <v>490</v>
      </c>
      <c r="G146" s="159" t="s">
        <v>243</v>
      </c>
      <c r="H146" s="160">
        <v>50</v>
      </c>
      <c r="I146" s="161"/>
      <c r="J146" s="162">
        <f t="shared" si="10"/>
        <v>0</v>
      </c>
      <c r="K146" s="163"/>
      <c r="L146" s="33"/>
      <c r="M146" s="164" t="s">
        <v>1</v>
      </c>
      <c r="N146" s="165" t="s">
        <v>39</v>
      </c>
      <c r="O146" s="61"/>
      <c r="P146" s="166">
        <f t="shared" si="11"/>
        <v>0</v>
      </c>
      <c r="Q146" s="166">
        <v>0</v>
      </c>
      <c r="R146" s="166">
        <f t="shared" si="12"/>
        <v>0</v>
      </c>
      <c r="S146" s="166">
        <v>0</v>
      </c>
      <c r="T146" s="167">
        <f t="shared" si="13"/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68" t="s">
        <v>130</v>
      </c>
      <c r="AT146" s="168" t="s">
        <v>191</v>
      </c>
      <c r="AU146" s="168" t="s">
        <v>86</v>
      </c>
      <c r="AY146" s="17" t="s">
        <v>189</v>
      </c>
      <c r="BE146" s="169">
        <f t="shared" si="14"/>
        <v>0</v>
      </c>
      <c r="BF146" s="169">
        <f t="shared" si="15"/>
        <v>0</v>
      </c>
      <c r="BG146" s="169">
        <f t="shared" si="16"/>
        <v>0</v>
      </c>
      <c r="BH146" s="169">
        <f t="shared" si="17"/>
        <v>0</v>
      </c>
      <c r="BI146" s="169">
        <f t="shared" si="18"/>
        <v>0</v>
      </c>
      <c r="BJ146" s="17" t="s">
        <v>86</v>
      </c>
      <c r="BK146" s="169">
        <f t="shared" si="19"/>
        <v>0</v>
      </c>
      <c r="BL146" s="17" t="s">
        <v>130</v>
      </c>
      <c r="BM146" s="168" t="s">
        <v>247</v>
      </c>
    </row>
    <row r="147" spans="1:65" s="2" customFormat="1" ht="24.2" customHeight="1">
      <c r="A147" s="32"/>
      <c r="B147" s="155"/>
      <c r="C147" s="170" t="s">
        <v>248</v>
      </c>
      <c r="D147" s="170" t="s">
        <v>226</v>
      </c>
      <c r="E147" s="171" t="s">
        <v>491</v>
      </c>
      <c r="F147" s="172" t="s">
        <v>492</v>
      </c>
      <c r="G147" s="173" t="s">
        <v>238</v>
      </c>
      <c r="H147" s="174">
        <v>10</v>
      </c>
      <c r="I147" s="175"/>
      <c r="J147" s="176">
        <f t="shared" si="10"/>
        <v>0</v>
      </c>
      <c r="K147" s="177"/>
      <c r="L147" s="178"/>
      <c r="M147" s="179" t="s">
        <v>1</v>
      </c>
      <c r="N147" s="180" t="s">
        <v>39</v>
      </c>
      <c r="O147" s="61"/>
      <c r="P147" s="166">
        <f t="shared" si="11"/>
        <v>0</v>
      </c>
      <c r="Q147" s="166">
        <v>1.6670000000000001E-2</v>
      </c>
      <c r="R147" s="166">
        <f t="shared" si="12"/>
        <v>0.16670000000000001</v>
      </c>
      <c r="S147" s="166">
        <v>0</v>
      </c>
      <c r="T147" s="167">
        <f t="shared" si="13"/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68" t="s">
        <v>201</v>
      </c>
      <c r="AT147" s="168" t="s">
        <v>226</v>
      </c>
      <c r="AU147" s="168" t="s">
        <v>86</v>
      </c>
      <c r="AY147" s="17" t="s">
        <v>189</v>
      </c>
      <c r="BE147" s="169">
        <f t="shared" si="14"/>
        <v>0</v>
      </c>
      <c r="BF147" s="169">
        <f t="shared" si="15"/>
        <v>0</v>
      </c>
      <c r="BG147" s="169">
        <f t="shared" si="16"/>
        <v>0</v>
      </c>
      <c r="BH147" s="169">
        <f t="shared" si="17"/>
        <v>0</v>
      </c>
      <c r="BI147" s="169">
        <f t="shared" si="18"/>
        <v>0</v>
      </c>
      <c r="BJ147" s="17" t="s">
        <v>86</v>
      </c>
      <c r="BK147" s="169">
        <f t="shared" si="19"/>
        <v>0</v>
      </c>
      <c r="BL147" s="17" t="s">
        <v>130</v>
      </c>
      <c r="BM147" s="168" t="s">
        <v>251</v>
      </c>
    </row>
    <row r="148" spans="1:65" s="2" customFormat="1" ht="24.2" customHeight="1">
      <c r="A148" s="32"/>
      <c r="B148" s="155"/>
      <c r="C148" s="156" t="s">
        <v>219</v>
      </c>
      <c r="D148" s="156" t="s">
        <v>191</v>
      </c>
      <c r="E148" s="157" t="s">
        <v>493</v>
      </c>
      <c r="F148" s="158" t="s">
        <v>494</v>
      </c>
      <c r="G148" s="159" t="s">
        <v>243</v>
      </c>
      <c r="H148" s="160">
        <v>40</v>
      </c>
      <c r="I148" s="161"/>
      <c r="J148" s="162">
        <f t="shared" si="10"/>
        <v>0</v>
      </c>
      <c r="K148" s="163"/>
      <c r="L148" s="33"/>
      <c r="M148" s="164" t="s">
        <v>1</v>
      </c>
      <c r="N148" s="165" t="s">
        <v>39</v>
      </c>
      <c r="O148" s="61"/>
      <c r="P148" s="166">
        <f t="shared" si="11"/>
        <v>0</v>
      </c>
      <c r="Q148" s="166">
        <v>1.4E-5</v>
      </c>
      <c r="R148" s="166">
        <f t="shared" si="12"/>
        <v>5.5999999999999995E-4</v>
      </c>
      <c r="S148" s="166">
        <v>0</v>
      </c>
      <c r="T148" s="167">
        <f t="shared" si="13"/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68" t="s">
        <v>130</v>
      </c>
      <c r="AT148" s="168" t="s">
        <v>191</v>
      </c>
      <c r="AU148" s="168" t="s">
        <v>86</v>
      </c>
      <c r="AY148" s="17" t="s">
        <v>189</v>
      </c>
      <c r="BE148" s="169">
        <f t="shared" si="14"/>
        <v>0</v>
      </c>
      <c r="BF148" s="169">
        <f t="shared" si="15"/>
        <v>0</v>
      </c>
      <c r="BG148" s="169">
        <f t="shared" si="16"/>
        <v>0</v>
      </c>
      <c r="BH148" s="169">
        <f t="shared" si="17"/>
        <v>0</v>
      </c>
      <c r="BI148" s="169">
        <f t="shared" si="18"/>
        <v>0</v>
      </c>
      <c r="BJ148" s="17" t="s">
        <v>86</v>
      </c>
      <c r="BK148" s="169">
        <f t="shared" si="19"/>
        <v>0</v>
      </c>
      <c r="BL148" s="17" t="s">
        <v>130</v>
      </c>
      <c r="BM148" s="168" t="s">
        <v>254</v>
      </c>
    </row>
    <row r="149" spans="1:65" s="2" customFormat="1" ht="24.2" customHeight="1">
      <c r="A149" s="32"/>
      <c r="B149" s="155"/>
      <c r="C149" s="170" t="s">
        <v>255</v>
      </c>
      <c r="D149" s="170" t="s">
        <v>226</v>
      </c>
      <c r="E149" s="171" t="s">
        <v>495</v>
      </c>
      <c r="F149" s="172" t="s">
        <v>496</v>
      </c>
      <c r="G149" s="173" t="s">
        <v>238</v>
      </c>
      <c r="H149" s="174">
        <v>8</v>
      </c>
      <c r="I149" s="175"/>
      <c r="J149" s="176">
        <f t="shared" si="10"/>
        <v>0</v>
      </c>
      <c r="K149" s="177"/>
      <c r="L149" s="178"/>
      <c r="M149" s="179" t="s">
        <v>1</v>
      </c>
      <c r="N149" s="180" t="s">
        <v>39</v>
      </c>
      <c r="O149" s="61"/>
      <c r="P149" s="166">
        <f t="shared" si="11"/>
        <v>0</v>
      </c>
      <c r="Q149" s="166">
        <v>2.6009999999999998E-2</v>
      </c>
      <c r="R149" s="166">
        <f t="shared" si="12"/>
        <v>0.20807999999999999</v>
      </c>
      <c r="S149" s="166">
        <v>0</v>
      </c>
      <c r="T149" s="167">
        <f t="shared" si="13"/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68" t="s">
        <v>201</v>
      </c>
      <c r="AT149" s="168" t="s">
        <v>226</v>
      </c>
      <c r="AU149" s="168" t="s">
        <v>86</v>
      </c>
      <c r="AY149" s="17" t="s">
        <v>189</v>
      </c>
      <c r="BE149" s="169">
        <f t="shared" si="14"/>
        <v>0</v>
      </c>
      <c r="BF149" s="169">
        <f t="shared" si="15"/>
        <v>0</v>
      </c>
      <c r="BG149" s="169">
        <f t="shared" si="16"/>
        <v>0</v>
      </c>
      <c r="BH149" s="169">
        <f t="shared" si="17"/>
        <v>0</v>
      </c>
      <c r="BI149" s="169">
        <f t="shared" si="18"/>
        <v>0</v>
      </c>
      <c r="BJ149" s="17" t="s">
        <v>86</v>
      </c>
      <c r="BK149" s="169">
        <f t="shared" si="19"/>
        <v>0</v>
      </c>
      <c r="BL149" s="17" t="s">
        <v>130</v>
      </c>
      <c r="BM149" s="168" t="s">
        <v>258</v>
      </c>
    </row>
    <row r="150" spans="1:65" s="2" customFormat="1" ht="24.2" customHeight="1">
      <c r="A150" s="32"/>
      <c r="B150" s="155"/>
      <c r="C150" s="156" t="s">
        <v>7</v>
      </c>
      <c r="D150" s="156" t="s">
        <v>191</v>
      </c>
      <c r="E150" s="157" t="s">
        <v>497</v>
      </c>
      <c r="F150" s="158" t="s">
        <v>498</v>
      </c>
      <c r="G150" s="159" t="s">
        <v>243</v>
      </c>
      <c r="H150" s="160">
        <v>38</v>
      </c>
      <c r="I150" s="161"/>
      <c r="J150" s="162">
        <f t="shared" si="10"/>
        <v>0</v>
      </c>
      <c r="K150" s="163"/>
      <c r="L150" s="33"/>
      <c r="M150" s="164" t="s">
        <v>1</v>
      </c>
      <c r="N150" s="165" t="s">
        <v>39</v>
      </c>
      <c r="O150" s="61"/>
      <c r="P150" s="166">
        <f t="shared" si="11"/>
        <v>0</v>
      </c>
      <c r="Q150" s="166">
        <v>2.8E-5</v>
      </c>
      <c r="R150" s="166">
        <f t="shared" si="12"/>
        <v>1.0640000000000001E-3</v>
      </c>
      <c r="S150" s="166">
        <v>0</v>
      </c>
      <c r="T150" s="167">
        <f t="shared" si="13"/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68" t="s">
        <v>130</v>
      </c>
      <c r="AT150" s="168" t="s">
        <v>191</v>
      </c>
      <c r="AU150" s="168" t="s">
        <v>86</v>
      </c>
      <c r="AY150" s="17" t="s">
        <v>189</v>
      </c>
      <c r="BE150" s="169">
        <f t="shared" si="14"/>
        <v>0</v>
      </c>
      <c r="BF150" s="169">
        <f t="shared" si="15"/>
        <v>0</v>
      </c>
      <c r="BG150" s="169">
        <f t="shared" si="16"/>
        <v>0</v>
      </c>
      <c r="BH150" s="169">
        <f t="shared" si="17"/>
        <v>0</v>
      </c>
      <c r="BI150" s="169">
        <f t="shared" si="18"/>
        <v>0</v>
      </c>
      <c r="BJ150" s="17" t="s">
        <v>86</v>
      </c>
      <c r="BK150" s="169">
        <f t="shared" si="19"/>
        <v>0</v>
      </c>
      <c r="BL150" s="17" t="s">
        <v>130</v>
      </c>
      <c r="BM150" s="168" t="s">
        <v>261</v>
      </c>
    </row>
    <row r="151" spans="1:65" s="2" customFormat="1" ht="24.2" customHeight="1">
      <c r="A151" s="32"/>
      <c r="B151" s="155"/>
      <c r="C151" s="170" t="s">
        <v>262</v>
      </c>
      <c r="D151" s="170" t="s">
        <v>226</v>
      </c>
      <c r="E151" s="171" t="s">
        <v>499</v>
      </c>
      <c r="F151" s="172" t="s">
        <v>500</v>
      </c>
      <c r="G151" s="173" t="s">
        <v>238</v>
      </c>
      <c r="H151" s="174">
        <v>6.35</v>
      </c>
      <c r="I151" s="175"/>
      <c r="J151" s="176">
        <f t="shared" si="10"/>
        <v>0</v>
      </c>
      <c r="K151" s="177"/>
      <c r="L151" s="178"/>
      <c r="M151" s="179" t="s">
        <v>1</v>
      </c>
      <c r="N151" s="180" t="s">
        <v>39</v>
      </c>
      <c r="O151" s="61"/>
      <c r="P151" s="166">
        <f t="shared" si="11"/>
        <v>0</v>
      </c>
      <c r="Q151" s="166">
        <v>0.19719999999999999</v>
      </c>
      <c r="R151" s="166">
        <f t="shared" si="12"/>
        <v>1.2522199999999999</v>
      </c>
      <c r="S151" s="166">
        <v>0</v>
      </c>
      <c r="T151" s="167">
        <f t="shared" si="13"/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68" t="s">
        <v>201</v>
      </c>
      <c r="AT151" s="168" t="s">
        <v>226</v>
      </c>
      <c r="AU151" s="168" t="s">
        <v>86</v>
      </c>
      <c r="AY151" s="17" t="s">
        <v>189</v>
      </c>
      <c r="BE151" s="169">
        <f t="shared" si="14"/>
        <v>0</v>
      </c>
      <c r="BF151" s="169">
        <f t="shared" si="15"/>
        <v>0</v>
      </c>
      <c r="BG151" s="169">
        <f t="shared" si="16"/>
        <v>0</v>
      </c>
      <c r="BH151" s="169">
        <f t="shared" si="17"/>
        <v>0</v>
      </c>
      <c r="BI151" s="169">
        <f t="shared" si="18"/>
        <v>0</v>
      </c>
      <c r="BJ151" s="17" t="s">
        <v>86</v>
      </c>
      <c r="BK151" s="169">
        <f t="shared" si="19"/>
        <v>0</v>
      </c>
      <c r="BL151" s="17" t="s">
        <v>130</v>
      </c>
      <c r="BM151" s="168" t="s">
        <v>265</v>
      </c>
    </row>
    <row r="152" spans="1:65" s="2" customFormat="1" ht="16.5" customHeight="1">
      <c r="A152" s="32"/>
      <c r="B152" s="155"/>
      <c r="C152" s="156" t="s">
        <v>225</v>
      </c>
      <c r="D152" s="156" t="s">
        <v>191</v>
      </c>
      <c r="E152" s="157" t="s">
        <v>501</v>
      </c>
      <c r="F152" s="158" t="s">
        <v>502</v>
      </c>
      <c r="G152" s="159" t="s">
        <v>238</v>
      </c>
      <c r="H152" s="160">
        <v>2</v>
      </c>
      <c r="I152" s="161"/>
      <c r="J152" s="162">
        <f t="shared" si="10"/>
        <v>0</v>
      </c>
      <c r="K152" s="163"/>
      <c r="L152" s="33"/>
      <c r="M152" s="164" t="s">
        <v>1</v>
      </c>
      <c r="N152" s="165" t="s">
        <v>39</v>
      </c>
      <c r="O152" s="61"/>
      <c r="P152" s="166">
        <f t="shared" si="11"/>
        <v>0</v>
      </c>
      <c r="Q152" s="166">
        <v>0</v>
      </c>
      <c r="R152" s="166">
        <f t="shared" si="12"/>
        <v>0</v>
      </c>
      <c r="S152" s="166">
        <v>0</v>
      </c>
      <c r="T152" s="167">
        <f t="shared" si="13"/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68" t="s">
        <v>130</v>
      </c>
      <c r="AT152" s="168" t="s">
        <v>191</v>
      </c>
      <c r="AU152" s="168" t="s">
        <v>86</v>
      </c>
      <c r="AY152" s="17" t="s">
        <v>189</v>
      </c>
      <c r="BE152" s="169">
        <f t="shared" si="14"/>
        <v>0</v>
      </c>
      <c r="BF152" s="169">
        <f t="shared" si="15"/>
        <v>0</v>
      </c>
      <c r="BG152" s="169">
        <f t="shared" si="16"/>
        <v>0</v>
      </c>
      <c r="BH152" s="169">
        <f t="shared" si="17"/>
        <v>0</v>
      </c>
      <c r="BI152" s="169">
        <f t="shared" si="18"/>
        <v>0</v>
      </c>
      <c r="BJ152" s="17" t="s">
        <v>86</v>
      </c>
      <c r="BK152" s="169">
        <f t="shared" si="19"/>
        <v>0</v>
      </c>
      <c r="BL152" s="17" t="s">
        <v>130</v>
      </c>
      <c r="BM152" s="168" t="s">
        <v>268</v>
      </c>
    </row>
    <row r="153" spans="1:65" s="2" customFormat="1" ht="24.2" customHeight="1">
      <c r="A153" s="32"/>
      <c r="B153" s="155"/>
      <c r="C153" s="170" t="s">
        <v>269</v>
      </c>
      <c r="D153" s="170" t="s">
        <v>226</v>
      </c>
      <c r="E153" s="171" t="s">
        <v>503</v>
      </c>
      <c r="F153" s="172" t="s">
        <v>504</v>
      </c>
      <c r="G153" s="173" t="s">
        <v>238</v>
      </c>
      <c r="H153" s="174">
        <v>2</v>
      </c>
      <c r="I153" s="175"/>
      <c r="J153" s="176">
        <f t="shared" si="10"/>
        <v>0</v>
      </c>
      <c r="K153" s="177"/>
      <c r="L153" s="178"/>
      <c r="M153" s="179" t="s">
        <v>1</v>
      </c>
      <c r="N153" s="180" t="s">
        <v>39</v>
      </c>
      <c r="O153" s="61"/>
      <c r="P153" s="166">
        <f t="shared" si="11"/>
        <v>0</v>
      </c>
      <c r="Q153" s="166">
        <v>2.1299999999999999E-3</v>
      </c>
      <c r="R153" s="166">
        <f t="shared" si="12"/>
        <v>4.2599999999999999E-3</v>
      </c>
      <c r="S153" s="166">
        <v>0</v>
      </c>
      <c r="T153" s="167">
        <f t="shared" si="13"/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68" t="s">
        <v>201</v>
      </c>
      <c r="AT153" s="168" t="s">
        <v>226</v>
      </c>
      <c r="AU153" s="168" t="s">
        <v>86</v>
      </c>
      <c r="AY153" s="17" t="s">
        <v>189</v>
      </c>
      <c r="BE153" s="169">
        <f t="shared" si="14"/>
        <v>0</v>
      </c>
      <c r="BF153" s="169">
        <f t="shared" si="15"/>
        <v>0</v>
      </c>
      <c r="BG153" s="169">
        <f t="shared" si="16"/>
        <v>0</v>
      </c>
      <c r="BH153" s="169">
        <f t="shared" si="17"/>
        <v>0</v>
      </c>
      <c r="BI153" s="169">
        <f t="shared" si="18"/>
        <v>0</v>
      </c>
      <c r="BJ153" s="17" t="s">
        <v>86</v>
      </c>
      <c r="BK153" s="169">
        <f t="shared" si="19"/>
        <v>0</v>
      </c>
      <c r="BL153" s="17" t="s">
        <v>130</v>
      </c>
      <c r="BM153" s="168" t="s">
        <v>272</v>
      </c>
    </row>
    <row r="154" spans="1:65" s="2" customFormat="1" ht="16.5" customHeight="1">
      <c r="A154" s="32"/>
      <c r="B154" s="155"/>
      <c r="C154" s="156" t="s">
        <v>229</v>
      </c>
      <c r="D154" s="156" t="s">
        <v>191</v>
      </c>
      <c r="E154" s="157" t="s">
        <v>505</v>
      </c>
      <c r="F154" s="158" t="s">
        <v>506</v>
      </c>
      <c r="G154" s="159" t="s">
        <v>238</v>
      </c>
      <c r="H154" s="160">
        <v>2</v>
      </c>
      <c r="I154" s="161"/>
      <c r="J154" s="162">
        <f t="shared" si="10"/>
        <v>0</v>
      </c>
      <c r="K154" s="163"/>
      <c r="L154" s="33"/>
      <c r="M154" s="164" t="s">
        <v>1</v>
      </c>
      <c r="N154" s="165" t="s">
        <v>39</v>
      </c>
      <c r="O154" s="61"/>
      <c r="P154" s="166">
        <f t="shared" si="11"/>
        <v>0</v>
      </c>
      <c r="Q154" s="166">
        <v>6.9999999999999994E-5</v>
      </c>
      <c r="R154" s="166">
        <f t="shared" si="12"/>
        <v>1.3999999999999999E-4</v>
      </c>
      <c r="S154" s="166">
        <v>0</v>
      </c>
      <c r="T154" s="167">
        <f t="shared" si="13"/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68" t="s">
        <v>130</v>
      </c>
      <c r="AT154" s="168" t="s">
        <v>191</v>
      </c>
      <c r="AU154" s="168" t="s">
        <v>86</v>
      </c>
      <c r="AY154" s="17" t="s">
        <v>189</v>
      </c>
      <c r="BE154" s="169">
        <f t="shared" si="14"/>
        <v>0</v>
      </c>
      <c r="BF154" s="169">
        <f t="shared" si="15"/>
        <v>0</v>
      </c>
      <c r="BG154" s="169">
        <f t="shared" si="16"/>
        <v>0</v>
      </c>
      <c r="BH154" s="169">
        <f t="shared" si="17"/>
        <v>0</v>
      </c>
      <c r="BI154" s="169">
        <f t="shared" si="18"/>
        <v>0</v>
      </c>
      <c r="BJ154" s="17" t="s">
        <v>86</v>
      </c>
      <c r="BK154" s="169">
        <f t="shared" si="19"/>
        <v>0</v>
      </c>
      <c r="BL154" s="17" t="s">
        <v>130</v>
      </c>
      <c r="BM154" s="168" t="s">
        <v>275</v>
      </c>
    </row>
    <row r="155" spans="1:65" s="2" customFormat="1" ht="24.2" customHeight="1">
      <c r="A155" s="32"/>
      <c r="B155" s="155"/>
      <c r="C155" s="170" t="s">
        <v>276</v>
      </c>
      <c r="D155" s="170" t="s">
        <v>226</v>
      </c>
      <c r="E155" s="171" t="s">
        <v>507</v>
      </c>
      <c r="F155" s="172" t="s">
        <v>508</v>
      </c>
      <c r="G155" s="173" t="s">
        <v>238</v>
      </c>
      <c r="H155" s="174">
        <v>2</v>
      </c>
      <c r="I155" s="175"/>
      <c r="J155" s="176">
        <f t="shared" si="10"/>
        <v>0</v>
      </c>
      <c r="K155" s="177"/>
      <c r="L155" s="178"/>
      <c r="M155" s="179" t="s">
        <v>1</v>
      </c>
      <c r="N155" s="180" t="s">
        <v>39</v>
      </c>
      <c r="O155" s="61"/>
      <c r="P155" s="166">
        <f t="shared" si="11"/>
        <v>0</v>
      </c>
      <c r="Q155" s="166">
        <v>2.8800000000000002E-3</v>
      </c>
      <c r="R155" s="166">
        <f t="shared" si="12"/>
        <v>5.7600000000000004E-3</v>
      </c>
      <c r="S155" s="166">
        <v>0</v>
      </c>
      <c r="T155" s="167">
        <f t="shared" si="13"/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68" t="s">
        <v>201</v>
      </c>
      <c r="AT155" s="168" t="s">
        <v>226</v>
      </c>
      <c r="AU155" s="168" t="s">
        <v>86</v>
      </c>
      <c r="AY155" s="17" t="s">
        <v>189</v>
      </c>
      <c r="BE155" s="169">
        <f t="shared" si="14"/>
        <v>0</v>
      </c>
      <c r="BF155" s="169">
        <f t="shared" si="15"/>
        <v>0</v>
      </c>
      <c r="BG155" s="169">
        <f t="shared" si="16"/>
        <v>0</v>
      </c>
      <c r="BH155" s="169">
        <f t="shared" si="17"/>
        <v>0</v>
      </c>
      <c r="BI155" s="169">
        <f t="shared" si="18"/>
        <v>0</v>
      </c>
      <c r="BJ155" s="17" t="s">
        <v>86</v>
      </c>
      <c r="BK155" s="169">
        <f t="shared" si="19"/>
        <v>0</v>
      </c>
      <c r="BL155" s="17" t="s">
        <v>130</v>
      </c>
      <c r="BM155" s="168" t="s">
        <v>279</v>
      </c>
    </row>
    <row r="156" spans="1:65" s="2" customFormat="1" ht="16.5" customHeight="1">
      <c r="A156" s="32"/>
      <c r="B156" s="155"/>
      <c r="C156" s="156" t="s">
        <v>234</v>
      </c>
      <c r="D156" s="156" t="s">
        <v>191</v>
      </c>
      <c r="E156" s="157" t="s">
        <v>509</v>
      </c>
      <c r="F156" s="158" t="s">
        <v>510</v>
      </c>
      <c r="G156" s="159" t="s">
        <v>511</v>
      </c>
      <c r="H156" s="186"/>
      <c r="I156" s="161"/>
      <c r="J156" s="162">
        <f t="shared" si="10"/>
        <v>0</v>
      </c>
      <c r="K156" s="163"/>
      <c r="L156" s="33"/>
      <c r="M156" s="164" t="s">
        <v>1</v>
      </c>
      <c r="N156" s="165" t="s">
        <v>39</v>
      </c>
      <c r="O156" s="61"/>
      <c r="P156" s="166">
        <f t="shared" si="11"/>
        <v>0</v>
      </c>
      <c r="Q156" s="166">
        <v>0</v>
      </c>
      <c r="R156" s="166">
        <f t="shared" si="12"/>
        <v>0</v>
      </c>
      <c r="S156" s="166">
        <v>0</v>
      </c>
      <c r="T156" s="167">
        <f t="shared" si="13"/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68" t="s">
        <v>130</v>
      </c>
      <c r="AT156" s="168" t="s">
        <v>191</v>
      </c>
      <c r="AU156" s="168" t="s">
        <v>86</v>
      </c>
      <c r="AY156" s="17" t="s">
        <v>189</v>
      </c>
      <c r="BE156" s="169">
        <f t="shared" si="14"/>
        <v>0</v>
      </c>
      <c r="BF156" s="169">
        <f t="shared" si="15"/>
        <v>0</v>
      </c>
      <c r="BG156" s="169">
        <f t="shared" si="16"/>
        <v>0</v>
      </c>
      <c r="BH156" s="169">
        <f t="shared" si="17"/>
        <v>0</v>
      </c>
      <c r="BI156" s="169">
        <f t="shared" si="18"/>
        <v>0</v>
      </c>
      <c r="BJ156" s="17" t="s">
        <v>86</v>
      </c>
      <c r="BK156" s="169">
        <f t="shared" si="19"/>
        <v>0</v>
      </c>
      <c r="BL156" s="17" t="s">
        <v>130</v>
      </c>
      <c r="BM156" s="168" t="s">
        <v>282</v>
      </c>
    </row>
    <row r="157" spans="1:65" s="2" customFormat="1" ht="16.5" customHeight="1">
      <c r="A157" s="32"/>
      <c r="B157" s="155"/>
      <c r="C157" s="156" t="s">
        <v>283</v>
      </c>
      <c r="D157" s="156" t="s">
        <v>191</v>
      </c>
      <c r="E157" s="157" t="s">
        <v>512</v>
      </c>
      <c r="F157" s="158" t="s">
        <v>513</v>
      </c>
      <c r="G157" s="159" t="s">
        <v>243</v>
      </c>
      <c r="H157" s="160">
        <v>90</v>
      </c>
      <c r="I157" s="161"/>
      <c r="J157" s="162">
        <f t="shared" si="10"/>
        <v>0</v>
      </c>
      <c r="K157" s="163"/>
      <c r="L157" s="33"/>
      <c r="M157" s="164" t="s">
        <v>1</v>
      </c>
      <c r="N157" s="165" t="s">
        <v>39</v>
      </c>
      <c r="O157" s="61"/>
      <c r="P157" s="166">
        <f t="shared" si="11"/>
        <v>0</v>
      </c>
      <c r="Q157" s="166">
        <v>0</v>
      </c>
      <c r="R157" s="166">
        <f t="shared" si="12"/>
        <v>0</v>
      </c>
      <c r="S157" s="166">
        <v>0</v>
      </c>
      <c r="T157" s="167">
        <f t="shared" si="13"/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68" t="s">
        <v>130</v>
      </c>
      <c r="AT157" s="168" t="s">
        <v>191</v>
      </c>
      <c r="AU157" s="168" t="s">
        <v>86</v>
      </c>
      <c r="AY157" s="17" t="s">
        <v>189</v>
      </c>
      <c r="BE157" s="169">
        <f t="shared" si="14"/>
        <v>0</v>
      </c>
      <c r="BF157" s="169">
        <f t="shared" si="15"/>
        <v>0</v>
      </c>
      <c r="BG157" s="169">
        <f t="shared" si="16"/>
        <v>0</v>
      </c>
      <c r="BH157" s="169">
        <f t="shared" si="17"/>
        <v>0</v>
      </c>
      <c r="BI157" s="169">
        <f t="shared" si="18"/>
        <v>0</v>
      </c>
      <c r="BJ157" s="17" t="s">
        <v>86</v>
      </c>
      <c r="BK157" s="169">
        <f t="shared" si="19"/>
        <v>0</v>
      </c>
      <c r="BL157" s="17" t="s">
        <v>130</v>
      </c>
      <c r="BM157" s="168" t="s">
        <v>286</v>
      </c>
    </row>
    <row r="158" spans="1:65" s="2" customFormat="1" ht="16.5" customHeight="1">
      <c r="A158" s="32"/>
      <c r="B158" s="155"/>
      <c r="C158" s="156" t="s">
        <v>239</v>
      </c>
      <c r="D158" s="156" t="s">
        <v>191</v>
      </c>
      <c r="E158" s="157" t="s">
        <v>514</v>
      </c>
      <c r="F158" s="158" t="s">
        <v>515</v>
      </c>
      <c r="G158" s="159" t="s">
        <v>243</v>
      </c>
      <c r="H158" s="160">
        <v>38</v>
      </c>
      <c r="I158" s="161"/>
      <c r="J158" s="162">
        <f t="shared" si="10"/>
        <v>0</v>
      </c>
      <c r="K158" s="163"/>
      <c r="L158" s="33"/>
      <c r="M158" s="164" t="s">
        <v>1</v>
      </c>
      <c r="N158" s="165" t="s">
        <v>39</v>
      </c>
      <c r="O158" s="61"/>
      <c r="P158" s="166">
        <f t="shared" si="11"/>
        <v>0</v>
      </c>
      <c r="Q158" s="166">
        <v>0</v>
      </c>
      <c r="R158" s="166">
        <f t="shared" si="12"/>
        <v>0</v>
      </c>
      <c r="S158" s="166">
        <v>0</v>
      </c>
      <c r="T158" s="167">
        <f t="shared" si="13"/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68" t="s">
        <v>130</v>
      </c>
      <c r="AT158" s="168" t="s">
        <v>191</v>
      </c>
      <c r="AU158" s="168" t="s">
        <v>86</v>
      </c>
      <c r="AY158" s="17" t="s">
        <v>189</v>
      </c>
      <c r="BE158" s="169">
        <f t="shared" si="14"/>
        <v>0</v>
      </c>
      <c r="BF158" s="169">
        <f t="shared" si="15"/>
        <v>0</v>
      </c>
      <c r="BG158" s="169">
        <f t="shared" si="16"/>
        <v>0</v>
      </c>
      <c r="BH158" s="169">
        <f t="shared" si="17"/>
        <v>0</v>
      </c>
      <c r="BI158" s="169">
        <f t="shared" si="18"/>
        <v>0</v>
      </c>
      <c r="BJ158" s="17" t="s">
        <v>86</v>
      </c>
      <c r="BK158" s="169">
        <f t="shared" si="19"/>
        <v>0</v>
      </c>
      <c r="BL158" s="17" t="s">
        <v>130</v>
      </c>
      <c r="BM158" s="168" t="s">
        <v>289</v>
      </c>
    </row>
    <row r="159" spans="1:65" s="2" customFormat="1" ht="21.75" customHeight="1">
      <c r="A159" s="32"/>
      <c r="B159" s="155"/>
      <c r="C159" s="156" t="s">
        <v>290</v>
      </c>
      <c r="D159" s="156" t="s">
        <v>191</v>
      </c>
      <c r="E159" s="157" t="s">
        <v>516</v>
      </c>
      <c r="F159" s="158" t="s">
        <v>517</v>
      </c>
      <c r="G159" s="159" t="s">
        <v>238</v>
      </c>
      <c r="H159" s="160">
        <v>2</v>
      </c>
      <c r="I159" s="161"/>
      <c r="J159" s="162">
        <f t="shared" si="10"/>
        <v>0</v>
      </c>
      <c r="K159" s="163"/>
      <c r="L159" s="33"/>
      <c r="M159" s="164" t="s">
        <v>1</v>
      </c>
      <c r="N159" s="165" t="s">
        <v>39</v>
      </c>
      <c r="O159" s="61"/>
      <c r="P159" s="166">
        <f t="shared" si="11"/>
        <v>0</v>
      </c>
      <c r="Q159" s="166">
        <v>0</v>
      </c>
      <c r="R159" s="166">
        <f t="shared" si="12"/>
        <v>0</v>
      </c>
      <c r="S159" s="166">
        <v>0</v>
      </c>
      <c r="T159" s="167">
        <f t="shared" si="13"/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68" t="s">
        <v>130</v>
      </c>
      <c r="AT159" s="168" t="s">
        <v>191</v>
      </c>
      <c r="AU159" s="168" t="s">
        <v>86</v>
      </c>
      <c r="AY159" s="17" t="s">
        <v>189</v>
      </c>
      <c r="BE159" s="169">
        <f t="shared" si="14"/>
        <v>0</v>
      </c>
      <c r="BF159" s="169">
        <f t="shared" si="15"/>
        <v>0</v>
      </c>
      <c r="BG159" s="169">
        <f t="shared" si="16"/>
        <v>0</v>
      </c>
      <c r="BH159" s="169">
        <f t="shared" si="17"/>
        <v>0</v>
      </c>
      <c r="BI159" s="169">
        <f t="shared" si="18"/>
        <v>0</v>
      </c>
      <c r="BJ159" s="17" t="s">
        <v>86</v>
      </c>
      <c r="BK159" s="169">
        <f t="shared" si="19"/>
        <v>0</v>
      </c>
      <c r="BL159" s="17" t="s">
        <v>130</v>
      </c>
      <c r="BM159" s="168" t="s">
        <v>293</v>
      </c>
    </row>
    <row r="160" spans="1:65" s="2" customFormat="1" ht="24.2" customHeight="1">
      <c r="A160" s="32"/>
      <c r="B160" s="155"/>
      <c r="C160" s="156" t="s">
        <v>244</v>
      </c>
      <c r="D160" s="156" t="s">
        <v>191</v>
      </c>
      <c r="E160" s="157" t="s">
        <v>518</v>
      </c>
      <c r="F160" s="158" t="s">
        <v>519</v>
      </c>
      <c r="G160" s="159" t="s">
        <v>238</v>
      </c>
      <c r="H160" s="160">
        <v>19</v>
      </c>
      <c r="I160" s="161"/>
      <c r="J160" s="162">
        <f t="shared" si="10"/>
        <v>0</v>
      </c>
      <c r="K160" s="163"/>
      <c r="L160" s="33"/>
      <c r="M160" s="164" t="s">
        <v>1</v>
      </c>
      <c r="N160" s="165" t="s">
        <v>39</v>
      </c>
      <c r="O160" s="61"/>
      <c r="P160" s="166">
        <f t="shared" si="11"/>
        <v>0</v>
      </c>
      <c r="Q160" s="166">
        <v>1.6562E-2</v>
      </c>
      <c r="R160" s="166">
        <f t="shared" si="12"/>
        <v>0.31467800000000001</v>
      </c>
      <c r="S160" s="166">
        <v>0</v>
      </c>
      <c r="T160" s="167">
        <f t="shared" si="13"/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68" t="s">
        <v>130</v>
      </c>
      <c r="AT160" s="168" t="s">
        <v>191</v>
      </c>
      <c r="AU160" s="168" t="s">
        <v>86</v>
      </c>
      <c r="AY160" s="17" t="s">
        <v>189</v>
      </c>
      <c r="BE160" s="169">
        <f t="shared" si="14"/>
        <v>0</v>
      </c>
      <c r="BF160" s="169">
        <f t="shared" si="15"/>
        <v>0</v>
      </c>
      <c r="BG160" s="169">
        <f t="shared" si="16"/>
        <v>0</v>
      </c>
      <c r="BH160" s="169">
        <f t="shared" si="17"/>
        <v>0</v>
      </c>
      <c r="BI160" s="169">
        <f t="shared" si="18"/>
        <v>0</v>
      </c>
      <c r="BJ160" s="17" t="s">
        <v>86</v>
      </c>
      <c r="BK160" s="169">
        <f t="shared" si="19"/>
        <v>0</v>
      </c>
      <c r="BL160" s="17" t="s">
        <v>130</v>
      </c>
      <c r="BM160" s="168" t="s">
        <v>296</v>
      </c>
    </row>
    <row r="161" spans="1:65" s="2" customFormat="1" ht="16.5" customHeight="1">
      <c r="A161" s="32"/>
      <c r="B161" s="155"/>
      <c r="C161" s="170" t="s">
        <v>297</v>
      </c>
      <c r="D161" s="170" t="s">
        <v>226</v>
      </c>
      <c r="E161" s="171" t="s">
        <v>520</v>
      </c>
      <c r="F161" s="172" t="s">
        <v>521</v>
      </c>
      <c r="G161" s="173" t="s">
        <v>238</v>
      </c>
      <c r="H161" s="174">
        <v>5</v>
      </c>
      <c r="I161" s="175"/>
      <c r="J161" s="176">
        <f t="shared" si="10"/>
        <v>0</v>
      </c>
      <c r="K161" s="177"/>
      <c r="L161" s="178"/>
      <c r="M161" s="179" t="s">
        <v>1</v>
      </c>
      <c r="N161" s="180" t="s">
        <v>39</v>
      </c>
      <c r="O161" s="61"/>
      <c r="P161" s="166">
        <f t="shared" si="11"/>
        <v>0</v>
      </c>
      <c r="Q161" s="166">
        <v>0</v>
      </c>
      <c r="R161" s="166">
        <f t="shared" si="12"/>
        <v>0</v>
      </c>
      <c r="S161" s="166">
        <v>0</v>
      </c>
      <c r="T161" s="167">
        <f t="shared" si="13"/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68" t="s">
        <v>201</v>
      </c>
      <c r="AT161" s="168" t="s">
        <v>226</v>
      </c>
      <c r="AU161" s="168" t="s">
        <v>86</v>
      </c>
      <c r="AY161" s="17" t="s">
        <v>189</v>
      </c>
      <c r="BE161" s="169">
        <f t="shared" si="14"/>
        <v>0</v>
      </c>
      <c r="BF161" s="169">
        <f t="shared" si="15"/>
        <v>0</v>
      </c>
      <c r="BG161" s="169">
        <f t="shared" si="16"/>
        <v>0</v>
      </c>
      <c r="BH161" s="169">
        <f t="shared" si="17"/>
        <v>0</v>
      </c>
      <c r="BI161" s="169">
        <f t="shared" si="18"/>
        <v>0</v>
      </c>
      <c r="BJ161" s="17" t="s">
        <v>86</v>
      </c>
      <c r="BK161" s="169">
        <f t="shared" si="19"/>
        <v>0</v>
      </c>
      <c r="BL161" s="17" t="s">
        <v>130</v>
      </c>
      <c r="BM161" s="168" t="s">
        <v>300</v>
      </c>
    </row>
    <row r="162" spans="1:65" s="2" customFormat="1" ht="16.5" customHeight="1">
      <c r="A162" s="32"/>
      <c r="B162" s="155"/>
      <c r="C162" s="170" t="s">
        <v>247</v>
      </c>
      <c r="D162" s="170" t="s">
        <v>226</v>
      </c>
      <c r="E162" s="171" t="s">
        <v>522</v>
      </c>
      <c r="F162" s="172" t="s">
        <v>523</v>
      </c>
      <c r="G162" s="173" t="s">
        <v>238</v>
      </c>
      <c r="H162" s="174">
        <v>3</v>
      </c>
      <c r="I162" s="175"/>
      <c r="J162" s="176">
        <f t="shared" si="10"/>
        <v>0</v>
      </c>
      <c r="K162" s="177"/>
      <c r="L162" s="178"/>
      <c r="M162" s="179" t="s">
        <v>1</v>
      </c>
      <c r="N162" s="180" t="s">
        <v>39</v>
      </c>
      <c r="O162" s="61"/>
      <c r="P162" s="166">
        <f t="shared" si="11"/>
        <v>0</v>
      </c>
      <c r="Q162" s="166">
        <v>0</v>
      </c>
      <c r="R162" s="166">
        <f t="shared" si="12"/>
        <v>0</v>
      </c>
      <c r="S162" s="166">
        <v>0</v>
      </c>
      <c r="T162" s="167">
        <f t="shared" si="13"/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68" t="s">
        <v>201</v>
      </c>
      <c r="AT162" s="168" t="s">
        <v>226</v>
      </c>
      <c r="AU162" s="168" t="s">
        <v>86</v>
      </c>
      <c r="AY162" s="17" t="s">
        <v>189</v>
      </c>
      <c r="BE162" s="169">
        <f t="shared" si="14"/>
        <v>0</v>
      </c>
      <c r="BF162" s="169">
        <f t="shared" si="15"/>
        <v>0</v>
      </c>
      <c r="BG162" s="169">
        <f t="shared" si="16"/>
        <v>0</v>
      </c>
      <c r="BH162" s="169">
        <f t="shared" si="17"/>
        <v>0</v>
      </c>
      <c r="BI162" s="169">
        <f t="shared" si="18"/>
        <v>0</v>
      </c>
      <c r="BJ162" s="17" t="s">
        <v>86</v>
      </c>
      <c r="BK162" s="169">
        <f t="shared" si="19"/>
        <v>0</v>
      </c>
      <c r="BL162" s="17" t="s">
        <v>130</v>
      </c>
      <c r="BM162" s="168" t="s">
        <v>303</v>
      </c>
    </row>
    <row r="163" spans="1:65" s="2" customFormat="1" ht="16.5" customHeight="1">
      <c r="A163" s="32"/>
      <c r="B163" s="155"/>
      <c r="C163" s="170" t="s">
        <v>304</v>
      </c>
      <c r="D163" s="170" t="s">
        <v>226</v>
      </c>
      <c r="E163" s="171" t="s">
        <v>524</v>
      </c>
      <c r="F163" s="172" t="s">
        <v>525</v>
      </c>
      <c r="G163" s="173" t="s">
        <v>238</v>
      </c>
      <c r="H163" s="174">
        <v>3</v>
      </c>
      <c r="I163" s="175"/>
      <c r="J163" s="176">
        <f t="shared" si="10"/>
        <v>0</v>
      </c>
      <c r="K163" s="177"/>
      <c r="L163" s="178"/>
      <c r="M163" s="179" t="s">
        <v>1</v>
      </c>
      <c r="N163" s="180" t="s">
        <v>39</v>
      </c>
      <c r="O163" s="61"/>
      <c r="P163" s="166">
        <f t="shared" si="11"/>
        <v>0</v>
      </c>
      <c r="Q163" s="166">
        <v>0</v>
      </c>
      <c r="R163" s="166">
        <f t="shared" si="12"/>
        <v>0</v>
      </c>
      <c r="S163" s="166">
        <v>0</v>
      </c>
      <c r="T163" s="167">
        <f t="shared" si="13"/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68" t="s">
        <v>201</v>
      </c>
      <c r="AT163" s="168" t="s">
        <v>226</v>
      </c>
      <c r="AU163" s="168" t="s">
        <v>86</v>
      </c>
      <c r="AY163" s="17" t="s">
        <v>189</v>
      </c>
      <c r="BE163" s="169">
        <f t="shared" si="14"/>
        <v>0</v>
      </c>
      <c r="BF163" s="169">
        <f t="shared" si="15"/>
        <v>0</v>
      </c>
      <c r="BG163" s="169">
        <f t="shared" si="16"/>
        <v>0</v>
      </c>
      <c r="BH163" s="169">
        <f t="shared" si="17"/>
        <v>0</v>
      </c>
      <c r="BI163" s="169">
        <f t="shared" si="18"/>
        <v>0</v>
      </c>
      <c r="BJ163" s="17" t="s">
        <v>86</v>
      </c>
      <c r="BK163" s="169">
        <f t="shared" si="19"/>
        <v>0</v>
      </c>
      <c r="BL163" s="17" t="s">
        <v>130</v>
      </c>
      <c r="BM163" s="168" t="s">
        <v>307</v>
      </c>
    </row>
    <row r="164" spans="1:65" s="2" customFormat="1" ht="16.5" customHeight="1">
      <c r="A164" s="32"/>
      <c r="B164" s="155"/>
      <c r="C164" s="170" t="s">
        <v>251</v>
      </c>
      <c r="D164" s="170" t="s">
        <v>226</v>
      </c>
      <c r="E164" s="171" t="s">
        <v>526</v>
      </c>
      <c r="F164" s="172" t="s">
        <v>527</v>
      </c>
      <c r="G164" s="173" t="s">
        <v>238</v>
      </c>
      <c r="H164" s="174">
        <v>3</v>
      </c>
      <c r="I164" s="175"/>
      <c r="J164" s="176">
        <f t="shared" si="10"/>
        <v>0</v>
      </c>
      <c r="K164" s="177"/>
      <c r="L164" s="178"/>
      <c r="M164" s="179" t="s">
        <v>1</v>
      </c>
      <c r="N164" s="180" t="s">
        <v>39</v>
      </c>
      <c r="O164" s="61"/>
      <c r="P164" s="166">
        <f t="shared" si="11"/>
        <v>0</v>
      </c>
      <c r="Q164" s="166">
        <v>0</v>
      </c>
      <c r="R164" s="166">
        <f t="shared" si="12"/>
        <v>0</v>
      </c>
      <c r="S164" s="166">
        <v>0</v>
      </c>
      <c r="T164" s="167">
        <f t="shared" si="13"/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68" t="s">
        <v>201</v>
      </c>
      <c r="AT164" s="168" t="s">
        <v>226</v>
      </c>
      <c r="AU164" s="168" t="s">
        <v>86</v>
      </c>
      <c r="AY164" s="17" t="s">
        <v>189</v>
      </c>
      <c r="BE164" s="169">
        <f t="shared" si="14"/>
        <v>0</v>
      </c>
      <c r="BF164" s="169">
        <f t="shared" si="15"/>
        <v>0</v>
      </c>
      <c r="BG164" s="169">
        <f t="shared" si="16"/>
        <v>0</v>
      </c>
      <c r="BH164" s="169">
        <f t="shared" si="17"/>
        <v>0</v>
      </c>
      <c r="BI164" s="169">
        <f t="shared" si="18"/>
        <v>0</v>
      </c>
      <c r="BJ164" s="17" t="s">
        <v>86</v>
      </c>
      <c r="BK164" s="169">
        <f t="shared" si="19"/>
        <v>0</v>
      </c>
      <c r="BL164" s="17" t="s">
        <v>130</v>
      </c>
      <c r="BM164" s="168" t="s">
        <v>310</v>
      </c>
    </row>
    <row r="165" spans="1:65" s="2" customFormat="1" ht="16.5" customHeight="1">
      <c r="A165" s="32"/>
      <c r="B165" s="155"/>
      <c r="C165" s="170" t="s">
        <v>311</v>
      </c>
      <c r="D165" s="170" t="s">
        <v>226</v>
      </c>
      <c r="E165" s="171" t="s">
        <v>528</v>
      </c>
      <c r="F165" s="172" t="s">
        <v>529</v>
      </c>
      <c r="G165" s="173" t="s">
        <v>238</v>
      </c>
      <c r="H165" s="174">
        <v>2</v>
      </c>
      <c r="I165" s="175"/>
      <c r="J165" s="176">
        <f t="shared" si="10"/>
        <v>0</v>
      </c>
      <c r="K165" s="177"/>
      <c r="L165" s="178"/>
      <c r="M165" s="179" t="s">
        <v>1</v>
      </c>
      <c r="N165" s="180" t="s">
        <v>39</v>
      </c>
      <c r="O165" s="61"/>
      <c r="P165" s="166">
        <f t="shared" si="11"/>
        <v>0</v>
      </c>
      <c r="Q165" s="166">
        <v>0</v>
      </c>
      <c r="R165" s="166">
        <f t="shared" si="12"/>
        <v>0</v>
      </c>
      <c r="S165" s="166">
        <v>0</v>
      </c>
      <c r="T165" s="167">
        <f t="shared" si="13"/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68" t="s">
        <v>201</v>
      </c>
      <c r="AT165" s="168" t="s">
        <v>226</v>
      </c>
      <c r="AU165" s="168" t="s">
        <v>86</v>
      </c>
      <c r="AY165" s="17" t="s">
        <v>189</v>
      </c>
      <c r="BE165" s="169">
        <f t="shared" si="14"/>
        <v>0</v>
      </c>
      <c r="BF165" s="169">
        <f t="shared" si="15"/>
        <v>0</v>
      </c>
      <c r="BG165" s="169">
        <f t="shared" si="16"/>
        <v>0</v>
      </c>
      <c r="BH165" s="169">
        <f t="shared" si="17"/>
        <v>0</v>
      </c>
      <c r="BI165" s="169">
        <f t="shared" si="18"/>
        <v>0</v>
      </c>
      <c r="BJ165" s="17" t="s">
        <v>86</v>
      </c>
      <c r="BK165" s="169">
        <f t="shared" si="19"/>
        <v>0</v>
      </c>
      <c r="BL165" s="17" t="s">
        <v>130</v>
      </c>
      <c r="BM165" s="168" t="s">
        <v>314</v>
      </c>
    </row>
    <row r="166" spans="1:65" s="2" customFormat="1" ht="16.5" customHeight="1">
      <c r="A166" s="32"/>
      <c r="B166" s="155"/>
      <c r="C166" s="170" t="s">
        <v>254</v>
      </c>
      <c r="D166" s="170" t="s">
        <v>226</v>
      </c>
      <c r="E166" s="171" t="s">
        <v>530</v>
      </c>
      <c r="F166" s="172" t="s">
        <v>531</v>
      </c>
      <c r="G166" s="173" t="s">
        <v>238</v>
      </c>
      <c r="H166" s="174">
        <v>1</v>
      </c>
      <c r="I166" s="175"/>
      <c r="J166" s="176">
        <f t="shared" si="10"/>
        <v>0</v>
      </c>
      <c r="K166" s="177"/>
      <c r="L166" s="178"/>
      <c r="M166" s="179" t="s">
        <v>1</v>
      </c>
      <c r="N166" s="180" t="s">
        <v>39</v>
      </c>
      <c r="O166" s="61"/>
      <c r="P166" s="166">
        <f t="shared" si="11"/>
        <v>0</v>
      </c>
      <c r="Q166" s="166">
        <v>0</v>
      </c>
      <c r="R166" s="166">
        <f t="shared" si="12"/>
        <v>0</v>
      </c>
      <c r="S166" s="166">
        <v>0</v>
      </c>
      <c r="T166" s="167">
        <f t="shared" si="13"/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68" t="s">
        <v>201</v>
      </c>
      <c r="AT166" s="168" t="s">
        <v>226</v>
      </c>
      <c r="AU166" s="168" t="s">
        <v>86</v>
      </c>
      <c r="AY166" s="17" t="s">
        <v>189</v>
      </c>
      <c r="BE166" s="169">
        <f t="shared" si="14"/>
        <v>0</v>
      </c>
      <c r="BF166" s="169">
        <f t="shared" si="15"/>
        <v>0</v>
      </c>
      <c r="BG166" s="169">
        <f t="shared" si="16"/>
        <v>0</v>
      </c>
      <c r="BH166" s="169">
        <f t="shared" si="17"/>
        <v>0</v>
      </c>
      <c r="BI166" s="169">
        <f t="shared" si="18"/>
        <v>0</v>
      </c>
      <c r="BJ166" s="17" t="s">
        <v>86</v>
      </c>
      <c r="BK166" s="169">
        <f t="shared" si="19"/>
        <v>0</v>
      </c>
      <c r="BL166" s="17" t="s">
        <v>130</v>
      </c>
      <c r="BM166" s="168" t="s">
        <v>317</v>
      </c>
    </row>
    <row r="167" spans="1:65" s="2" customFormat="1" ht="16.5" customHeight="1">
      <c r="A167" s="32"/>
      <c r="B167" s="155"/>
      <c r="C167" s="170" t="s">
        <v>318</v>
      </c>
      <c r="D167" s="170" t="s">
        <v>226</v>
      </c>
      <c r="E167" s="171" t="s">
        <v>532</v>
      </c>
      <c r="F167" s="172" t="s">
        <v>533</v>
      </c>
      <c r="G167" s="173" t="s">
        <v>238</v>
      </c>
      <c r="H167" s="174">
        <v>2</v>
      </c>
      <c r="I167" s="175"/>
      <c r="J167" s="176">
        <f t="shared" si="10"/>
        <v>0</v>
      </c>
      <c r="K167" s="177"/>
      <c r="L167" s="178"/>
      <c r="M167" s="179" t="s">
        <v>1</v>
      </c>
      <c r="N167" s="180" t="s">
        <v>39</v>
      </c>
      <c r="O167" s="61"/>
      <c r="P167" s="166">
        <f t="shared" si="11"/>
        <v>0</v>
      </c>
      <c r="Q167" s="166">
        <v>0</v>
      </c>
      <c r="R167" s="166">
        <f t="shared" si="12"/>
        <v>0</v>
      </c>
      <c r="S167" s="166">
        <v>0</v>
      </c>
      <c r="T167" s="167">
        <f t="shared" si="13"/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68" t="s">
        <v>201</v>
      </c>
      <c r="AT167" s="168" t="s">
        <v>226</v>
      </c>
      <c r="AU167" s="168" t="s">
        <v>86</v>
      </c>
      <c r="AY167" s="17" t="s">
        <v>189</v>
      </c>
      <c r="BE167" s="169">
        <f t="shared" si="14"/>
        <v>0</v>
      </c>
      <c r="BF167" s="169">
        <f t="shared" si="15"/>
        <v>0</v>
      </c>
      <c r="BG167" s="169">
        <f t="shared" si="16"/>
        <v>0</v>
      </c>
      <c r="BH167" s="169">
        <f t="shared" si="17"/>
        <v>0</v>
      </c>
      <c r="BI167" s="169">
        <f t="shared" si="18"/>
        <v>0</v>
      </c>
      <c r="BJ167" s="17" t="s">
        <v>86</v>
      </c>
      <c r="BK167" s="169">
        <f t="shared" si="19"/>
        <v>0</v>
      </c>
      <c r="BL167" s="17" t="s">
        <v>130</v>
      </c>
      <c r="BM167" s="168" t="s">
        <v>321</v>
      </c>
    </row>
    <row r="168" spans="1:65" s="2" customFormat="1" ht="24.2" customHeight="1">
      <c r="A168" s="32"/>
      <c r="B168" s="155"/>
      <c r="C168" s="156" t="s">
        <v>258</v>
      </c>
      <c r="D168" s="156" t="s">
        <v>191</v>
      </c>
      <c r="E168" s="157" t="s">
        <v>534</v>
      </c>
      <c r="F168" s="158" t="s">
        <v>535</v>
      </c>
      <c r="G168" s="159" t="s">
        <v>238</v>
      </c>
      <c r="H168" s="160">
        <v>5</v>
      </c>
      <c r="I168" s="161"/>
      <c r="J168" s="162">
        <f t="shared" si="10"/>
        <v>0</v>
      </c>
      <c r="K168" s="163"/>
      <c r="L168" s="33"/>
      <c r="M168" s="164" t="s">
        <v>1</v>
      </c>
      <c r="N168" s="165" t="s">
        <v>39</v>
      </c>
      <c r="O168" s="61"/>
      <c r="P168" s="166">
        <f t="shared" si="11"/>
        <v>0</v>
      </c>
      <c r="Q168" s="166">
        <v>2.7244000000000001E-2</v>
      </c>
      <c r="R168" s="166">
        <f t="shared" si="12"/>
        <v>0.13622000000000001</v>
      </c>
      <c r="S168" s="166">
        <v>0</v>
      </c>
      <c r="T168" s="167">
        <f t="shared" si="13"/>
        <v>0</v>
      </c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R168" s="168" t="s">
        <v>130</v>
      </c>
      <c r="AT168" s="168" t="s">
        <v>191</v>
      </c>
      <c r="AU168" s="168" t="s">
        <v>86</v>
      </c>
      <c r="AY168" s="17" t="s">
        <v>189</v>
      </c>
      <c r="BE168" s="169">
        <f t="shared" si="14"/>
        <v>0</v>
      </c>
      <c r="BF168" s="169">
        <f t="shared" si="15"/>
        <v>0</v>
      </c>
      <c r="BG168" s="169">
        <f t="shared" si="16"/>
        <v>0</v>
      </c>
      <c r="BH168" s="169">
        <f t="shared" si="17"/>
        <v>0</v>
      </c>
      <c r="BI168" s="169">
        <f t="shared" si="18"/>
        <v>0</v>
      </c>
      <c r="BJ168" s="17" t="s">
        <v>86</v>
      </c>
      <c r="BK168" s="169">
        <f t="shared" si="19"/>
        <v>0</v>
      </c>
      <c r="BL168" s="17" t="s">
        <v>130</v>
      </c>
      <c r="BM168" s="168" t="s">
        <v>324</v>
      </c>
    </row>
    <row r="169" spans="1:65" s="2" customFormat="1" ht="24.2" customHeight="1">
      <c r="A169" s="32"/>
      <c r="B169" s="155"/>
      <c r="C169" s="170" t="s">
        <v>325</v>
      </c>
      <c r="D169" s="170" t="s">
        <v>226</v>
      </c>
      <c r="E169" s="171" t="s">
        <v>536</v>
      </c>
      <c r="F169" s="172" t="s">
        <v>537</v>
      </c>
      <c r="G169" s="173" t="s">
        <v>238</v>
      </c>
      <c r="H169" s="174">
        <v>1</v>
      </c>
      <c r="I169" s="175"/>
      <c r="J169" s="176">
        <f t="shared" si="10"/>
        <v>0</v>
      </c>
      <c r="K169" s="177"/>
      <c r="L169" s="178"/>
      <c r="M169" s="179" t="s">
        <v>1</v>
      </c>
      <c r="N169" s="180" t="s">
        <v>39</v>
      </c>
      <c r="O169" s="61"/>
      <c r="P169" s="166">
        <f t="shared" si="11"/>
        <v>0</v>
      </c>
      <c r="Q169" s="166">
        <v>0</v>
      </c>
      <c r="R169" s="166">
        <f t="shared" si="12"/>
        <v>0</v>
      </c>
      <c r="S169" s="166">
        <v>0</v>
      </c>
      <c r="T169" s="167">
        <f t="shared" si="13"/>
        <v>0</v>
      </c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R169" s="168" t="s">
        <v>201</v>
      </c>
      <c r="AT169" s="168" t="s">
        <v>226</v>
      </c>
      <c r="AU169" s="168" t="s">
        <v>86</v>
      </c>
      <c r="AY169" s="17" t="s">
        <v>189</v>
      </c>
      <c r="BE169" s="169">
        <f t="shared" si="14"/>
        <v>0</v>
      </c>
      <c r="BF169" s="169">
        <f t="shared" si="15"/>
        <v>0</v>
      </c>
      <c r="BG169" s="169">
        <f t="shared" si="16"/>
        <v>0</v>
      </c>
      <c r="BH169" s="169">
        <f t="shared" si="17"/>
        <v>0</v>
      </c>
      <c r="BI169" s="169">
        <f t="shared" si="18"/>
        <v>0</v>
      </c>
      <c r="BJ169" s="17" t="s">
        <v>86</v>
      </c>
      <c r="BK169" s="169">
        <f t="shared" si="19"/>
        <v>0</v>
      </c>
      <c r="BL169" s="17" t="s">
        <v>130</v>
      </c>
      <c r="BM169" s="168" t="s">
        <v>328</v>
      </c>
    </row>
    <row r="170" spans="1:65" s="2" customFormat="1" ht="24.2" customHeight="1">
      <c r="A170" s="32"/>
      <c r="B170" s="155"/>
      <c r="C170" s="170" t="s">
        <v>261</v>
      </c>
      <c r="D170" s="170" t="s">
        <v>226</v>
      </c>
      <c r="E170" s="171" t="s">
        <v>538</v>
      </c>
      <c r="F170" s="172" t="s">
        <v>539</v>
      </c>
      <c r="G170" s="173" t="s">
        <v>238</v>
      </c>
      <c r="H170" s="174">
        <v>3</v>
      </c>
      <c r="I170" s="175"/>
      <c r="J170" s="176">
        <f t="shared" si="10"/>
        <v>0</v>
      </c>
      <c r="K170" s="177"/>
      <c r="L170" s="178"/>
      <c r="M170" s="179" t="s">
        <v>1</v>
      </c>
      <c r="N170" s="180" t="s">
        <v>39</v>
      </c>
      <c r="O170" s="61"/>
      <c r="P170" s="166">
        <f t="shared" si="11"/>
        <v>0</v>
      </c>
      <c r="Q170" s="166">
        <v>0</v>
      </c>
      <c r="R170" s="166">
        <f t="shared" si="12"/>
        <v>0</v>
      </c>
      <c r="S170" s="166">
        <v>0</v>
      </c>
      <c r="T170" s="167">
        <f t="shared" si="13"/>
        <v>0</v>
      </c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R170" s="168" t="s">
        <v>201</v>
      </c>
      <c r="AT170" s="168" t="s">
        <v>226</v>
      </c>
      <c r="AU170" s="168" t="s">
        <v>86</v>
      </c>
      <c r="AY170" s="17" t="s">
        <v>189</v>
      </c>
      <c r="BE170" s="169">
        <f t="shared" si="14"/>
        <v>0</v>
      </c>
      <c r="BF170" s="169">
        <f t="shared" si="15"/>
        <v>0</v>
      </c>
      <c r="BG170" s="169">
        <f t="shared" si="16"/>
        <v>0</v>
      </c>
      <c r="BH170" s="169">
        <f t="shared" si="17"/>
        <v>0</v>
      </c>
      <c r="BI170" s="169">
        <f t="shared" si="18"/>
        <v>0</v>
      </c>
      <c r="BJ170" s="17" t="s">
        <v>86</v>
      </c>
      <c r="BK170" s="169">
        <f t="shared" si="19"/>
        <v>0</v>
      </c>
      <c r="BL170" s="17" t="s">
        <v>130</v>
      </c>
      <c r="BM170" s="168" t="s">
        <v>331</v>
      </c>
    </row>
    <row r="171" spans="1:65" s="2" customFormat="1" ht="24.2" customHeight="1">
      <c r="A171" s="32"/>
      <c r="B171" s="155"/>
      <c r="C171" s="170" t="s">
        <v>332</v>
      </c>
      <c r="D171" s="170" t="s">
        <v>226</v>
      </c>
      <c r="E171" s="171" t="s">
        <v>540</v>
      </c>
      <c r="F171" s="172" t="s">
        <v>541</v>
      </c>
      <c r="G171" s="173" t="s">
        <v>238</v>
      </c>
      <c r="H171" s="174">
        <v>1</v>
      </c>
      <c r="I171" s="175"/>
      <c r="J171" s="176">
        <f t="shared" si="10"/>
        <v>0</v>
      </c>
      <c r="K171" s="177"/>
      <c r="L171" s="178"/>
      <c r="M171" s="179" t="s">
        <v>1</v>
      </c>
      <c r="N171" s="180" t="s">
        <v>39</v>
      </c>
      <c r="O171" s="61"/>
      <c r="P171" s="166">
        <f t="shared" si="11"/>
        <v>0</v>
      </c>
      <c r="Q171" s="166">
        <v>0</v>
      </c>
      <c r="R171" s="166">
        <f t="shared" si="12"/>
        <v>0</v>
      </c>
      <c r="S171" s="166">
        <v>0</v>
      </c>
      <c r="T171" s="167">
        <f t="shared" si="13"/>
        <v>0</v>
      </c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R171" s="168" t="s">
        <v>201</v>
      </c>
      <c r="AT171" s="168" t="s">
        <v>226</v>
      </c>
      <c r="AU171" s="168" t="s">
        <v>86</v>
      </c>
      <c r="AY171" s="17" t="s">
        <v>189</v>
      </c>
      <c r="BE171" s="169">
        <f t="shared" si="14"/>
        <v>0</v>
      </c>
      <c r="BF171" s="169">
        <f t="shared" si="15"/>
        <v>0</v>
      </c>
      <c r="BG171" s="169">
        <f t="shared" si="16"/>
        <v>0</v>
      </c>
      <c r="BH171" s="169">
        <f t="shared" si="17"/>
        <v>0</v>
      </c>
      <c r="BI171" s="169">
        <f t="shared" si="18"/>
        <v>0</v>
      </c>
      <c r="BJ171" s="17" t="s">
        <v>86</v>
      </c>
      <c r="BK171" s="169">
        <f t="shared" si="19"/>
        <v>0</v>
      </c>
      <c r="BL171" s="17" t="s">
        <v>130</v>
      </c>
      <c r="BM171" s="168" t="s">
        <v>335</v>
      </c>
    </row>
    <row r="172" spans="1:65" s="2" customFormat="1" ht="33" customHeight="1">
      <c r="A172" s="32"/>
      <c r="B172" s="155"/>
      <c r="C172" s="156" t="s">
        <v>265</v>
      </c>
      <c r="D172" s="156" t="s">
        <v>191</v>
      </c>
      <c r="E172" s="157" t="s">
        <v>542</v>
      </c>
      <c r="F172" s="158" t="s">
        <v>543</v>
      </c>
      <c r="G172" s="159" t="s">
        <v>238</v>
      </c>
      <c r="H172" s="160">
        <v>4</v>
      </c>
      <c r="I172" s="161"/>
      <c r="J172" s="162">
        <f t="shared" si="10"/>
        <v>0</v>
      </c>
      <c r="K172" s="163"/>
      <c r="L172" s="33"/>
      <c r="M172" s="164" t="s">
        <v>1</v>
      </c>
      <c r="N172" s="165" t="s">
        <v>39</v>
      </c>
      <c r="O172" s="61"/>
      <c r="P172" s="166">
        <f t="shared" si="11"/>
        <v>0</v>
      </c>
      <c r="Q172" s="166">
        <v>0</v>
      </c>
      <c r="R172" s="166">
        <f t="shared" si="12"/>
        <v>0</v>
      </c>
      <c r="S172" s="166">
        <v>0</v>
      </c>
      <c r="T172" s="167">
        <f t="shared" si="13"/>
        <v>0</v>
      </c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R172" s="168" t="s">
        <v>130</v>
      </c>
      <c r="AT172" s="168" t="s">
        <v>191</v>
      </c>
      <c r="AU172" s="168" t="s">
        <v>86</v>
      </c>
      <c r="AY172" s="17" t="s">
        <v>189</v>
      </c>
      <c r="BE172" s="169">
        <f t="shared" si="14"/>
        <v>0</v>
      </c>
      <c r="BF172" s="169">
        <f t="shared" si="15"/>
        <v>0</v>
      </c>
      <c r="BG172" s="169">
        <f t="shared" si="16"/>
        <v>0</v>
      </c>
      <c r="BH172" s="169">
        <f t="shared" si="17"/>
        <v>0</v>
      </c>
      <c r="BI172" s="169">
        <f t="shared" si="18"/>
        <v>0</v>
      </c>
      <c r="BJ172" s="17" t="s">
        <v>86</v>
      </c>
      <c r="BK172" s="169">
        <f t="shared" si="19"/>
        <v>0</v>
      </c>
      <c r="BL172" s="17" t="s">
        <v>130</v>
      </c>
      <c r="BM172" s="168" t="s">
        <v>338</v>
      </c>
    </row>
    <row r="173" spans="1:65" s="2" customFormat="1" ht="33" customHeight="1">
      <c r="A173" s="32"/>
      <c r="B173" s="155"/>
      <c r="C173" s="170" t="s">
        <v>339</v>
      </c>
      <c r="D173" s="170" t="s">
        <v>226</v>
      </c>
      <c r="E173" s="171" t="s">
        <v>544</v>
      </c>
      <c r="F173" s="172" t="s">
        <v>545</v>
      </c>
      <c r="G173" s="173" t="s">
        <v>238</v>
      </c>
      <c r="H173" s="174">
        <v>4</v>
      </c>
      <c r="I173" s="175"/>
      <c r="J173" s="176">
        <f t="shared" si="10"/>
        <v>0</v>
      </c>
      <c r="K173" s="177"/>
      <c r="L173" s="178"/>
      <c r="M173" s="179" t="s">
        <v>1</v>
      </c>
      <c r="N173" s="180" t="s">
        <v>39</v>
      </c>
      <c r="O173" s="61"/>
      <c r="P173" s="166">
        <f t="shared" si="11"/>
        <v>0</v>
      </c>
      <c r="Q173" s="166">
        <v>0</v>
      </c>
      <c r="R173" s="166">
        <f t="shared" si="12"/>
        <v>0</v>
      </c>
      <c r="S173" s="166">
        <v>0</v>
      </c>
      <c r="T173" s="167">
        <f t="shared" si="13"/>
        <v>0</v>
      </c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R173" s="168" t="s">
        <v>201</v>
      </c>
      <c r="AT173" s="168" t="s">
        <v>226</v>
      </c>
      <c r="AU173" s="168" t="s">
        <v>86</v>
      </c>
      <c r="AY173" s="17" t="s">
        <v>189</v>
      </c>
      <c r="BE173" s="169">
        <f t="shared" si="14"/>
        <v>0</v>
      </c>
      <c r="BF173" s="169">
        <f t="shared" si="15"/>
        <v>0</v>
      </c>
      <c r="BG173" s="169">
        <f t="shared" si="16"/>
        <v>0</v>
      </c>
      <c r="BH173" s="169">
        <f t="shared" si="17"/>
        <v>0</v>
      </c>
      <c r="BI173" s="169">
        <f t="shared" si="18"/>
        <v>0</v>
      </c>
      <c r="BJ173" s="17" t="s">
        <v>86</v>
      </c>
      <c r="BK173" s="169">
        <f t="shared" si="19"/>
        <v>0</v>
      </c>
      <c r="BL173" s="17" t="s">
        <v>130</v>
      </c>
      <c r="BM173" s="168" t="s">
        <v>342</v>
      </c>
    </row>
    <row r="174" spans="1:65" s="2" customFormat="1" ht="33" customHeight="1">
      <c r="A174" s="32"/>
      <c r="B174" s="155"/>
      <c r="C174" s="170" t="s">
        <v>268</v>
      </c>
      <c r="D174" s="170" t="s">
        <v>226</v>
      </c>
      <c r="E174" s="171" t="s">
        <v>546</v>
      </c>
      <c r="F174" s="172" t="s">
        <v>547</v>
      </c>
      <c r="G174" s="173" t="s">
        <v>238</v>
      </c>
      <c r="H174" s="174">
        <v>4</v>
      </c>
      <c r="I174" s="175"/>
      <c r="J174" s="176">
        <f t="shared" si="10"/>
        <v>0</v>
      </c>
      <c r="K174" s="177"/>
      <c r="L174" s="178"/>
      <c r="M174" s="179" t="s">
        <v>1</v>
      </c>
      <c r="N174" s="180" t="s">
        <v>39</v>
      </c>
      <c r="O174" s="61"/>
      <c r="P174" s="166">
        <f t="shared" si="11"/>
        <v>0</v>
      </c>
      <c r="Q174" s="166">
        <v>0</v>
      </c>
      <c r="R174" s="166">
        <f t="shared" si="12"/>
        <v>0</v>
      </c>
      <c r="S174" s="166">
        <v>0</v>
      </c>
      <c r="T174" s="167">
        <f t="shared" si="13"/>
        <v>0</v>
      </c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R174" s="168" t="s">
        <v>201</v>
      </c>
      <c r="AT174" s="168" t="s">
        <v>226</v>
      </c>
      <c r="AU174" s="168" t="s">
        <v>86</v>
      </c>
      <c r="AY174" s="17" t="s">
        <v>189</v>
      </c>
      <c r="BE174" s="169">
        <f t="shared" si="14"/>
        <v>0</v>
      </c>
      <c r="BF174" s="169">
        <f t="shared" si="15"/>
        <v>0</v>
      </c>
      <c r="BG174" s="169">
        <f t="shared" si="16"/>
        <v>0</v>
      </c>
      <c r="BH174" s="169">
        <f t="shared" si="17"/>
        <v>0</v>
      </c>
      <c r="BI174" s="169">
        <f t="shared" si="18"/>
        <v>0</v>
      </c>
      <c r="BJ174" s="17" t="s">
        <v>86</v>
      </c>
      <c r="BK174" s="169">
        <f t="shared" si="19"/>
        <v>0</v>
      </c>
      <c r="BL174" s="17" t="s">
        <v>130</v>
      </c>
      <c r="BM174" s="168" t="s">
        <v>345</v>
      </c>
    </row>
    <row r="175" spans="1:65" s="2" customFormat="1" ht="37.9" customHeight="1">
      <c r="A175" s="32"/>
      <c r="B175" s="155"/>
      <c r="C175" s="170" t="s">
        <v>346</v>
      </c>
      <c r="D175" s="170" t="s">
        <v>226</v>
      </c>
      <c r="E175" s="171" t="s">
        <v>548</v>
      </c>
      <c r="F175" s="172" t="s">
        <v>549</v>
      </c>
      <c r="G175" s="173" t="s">
        <v>238</v>
      </c>
      <c r="H175" s="174">
        <v>3</v>
      </c>
      <c r="I175" s="175"/>
      <c r="J175" s="176">
        <f t="shared" si="10"/>
        <v>0</v>
      </c>
      <c r="K175" s="177"/>
      <c r="L175" s="178"/>
      <c r="M175" s="179" t="s">
        <v>1</v>
      </c>
      <c r="N175" s="180" t="s">
        <v>39</v>
      </c>
      <c r="O175" s="61"/>
      <c r="P175" s="166">
        <f t="shared" si="11"/>
        <v>0</v>
      </c>
      <c r="Q175" s="166">
        <v>1.2E-2</v>
      </c>
      <c r="R175" s="166">
        <f t="shared" si="12"/>
        <v>3.6000000000000004E-2</v>
      </c>
      <c r="S175" s="166">
        <v>0</v>
      </c>
      <c r="T175" s="167">
        <f t="shared" si="13"/>
        <v>0</v>
      </c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R175" s="168" t="s">
        <v>201</v>
      </c>
      <c r="AT175" s="168" t="s">
        <v>226</v>
      </c>
      <c r="AU175" s="168" t="s">
        <v>86</v>
      </c>
      <c r="AY175" s="17" t="s">
        <v>189</v>
      </c>
      <c r="BE175" s="169">
        <f t="shared" si="14"/>
        <v>0</v>
      </c>
      <c r="BF175" s="169">
        <f t="shared" si="15"/>
        <v>0</v>
      </c>
      <c r="BG175" s="169">
        <f t="shared" si="16"/>
        <v>0</v>
      </c>
      <c r="BH175" s="169">
        <f t="shared" si="17"/>
        <v>0</v>
      </c>
      <c r="BI175" s="169">
        <f t="shared" si="18"/>
        <v>0</v>
      </c>
      <c r="BJ175" s="17" t="s">
        <v>86</v>
      </c>
      <c r="BK175" s="169">
        <f t="shared" si="19"/>
        <v>0</v>
      </c>
      <c r="BL175" s="17" t="s">
        <v>130</v>
      </c>
      <c r="BM175" s="168" t="s">
        <v>349</v>
      </c>
    </row>
    <row r="176" spans="1:65" s="2" customFormat="1" ht="37.9" customHeight="1">
      <c r="A176" s="32"/>
      <c r="B176" s="155"/>
      <c r="C176" s="170" t="s">
        <v>272</v>
      </c>
      <c r="D176" s="170" t="s">
        <v>226</v>
      </c>
      <c r="E176" s="171" t="s">
        <v>550</v>
      </c>
      <c r="F176" s="172" t="s">
        <v>551</v>
      </c>
      <c r="G176" s="173" t="s">
        <v>238</v>
      </c>
      <c r="H176" s="174">
        <v>1</v>
      </c>
      <c r="I176" s="175"/>
      <c r="J176" s="176">
        <f t="shared" si="10"/>
        <v>0</v>
      </c>
      <c r="K176" s="177"/>
      <c r="L176" s="178"/>
      <c r="M176" s="179" t="s">
        <v>1</v>
      </c>
      <c r="N176" s="180" t="s">
        <v>39</v>
      </c>
      <c r="O176" s="61"/>
      <c r="P176" s="166">
        <f t="shared" si="11"/>
        <v>0</v>
      </c>
      <c r="Q176" s="166">
        <v>1.2E-2</v>
      </c>
      <c r="R176" s="166">
        <f t="shared" si="12"/>
        <v>1.2E-2</v>
      </c>
      <c r="S176" s="166">
        <v>0</v>
      </c>
      <c r="T176" s="167">
        <f t="shared" si="13"/>
        <v>0</v>
      </c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R176" s="168" t="s">
        <v>201</v>
      </c>
      <c r="AT176" s="168" t="s">
        <v>226</v>
      </c>
      <c r="AU176" s="168" t="s">
        <v>86</v>
      </c>
      <c r="AY176" s="17" t="s">
        <v>189</v>
      </c>
      <c r="BE176" s="169">
        <f t="shared" si="14"/>
        <v>0</v>
      </c>
      <c r="BF176" s="169">
        <f t="shared" si="15"/>
        <v>0</v>
      </c>
      <c r="BG176" s="169">
        <f t="shared" si="16"/>
        <v>0</v>
      </c>
      <c r="BH176" s="169">
        <f t="shared" si="17"/>
        <v>0</v>
      </c>
      <c r="BI176" s="169">
        <f t="shared" si="18"/>
        <v>0</v>
      </c>
      <c r="BJ176" s="17" t="s">
        <v>86</v>
      </c>
      <c r="BK176" s="169">
        <f t="shared" si="19"/>
        <v>0</v>
      </c>
      <c r="BL176" s="17" t="s">
        <v>130</v>
      </c>
      <c r="BM176" s="168" t="s">
        <v>354</v>
      </c>
    </row>
    <row r="177" spans="1:65" s="2" customFormat="1" ht="24.2" customHeight="1">
      <c r="A177" s="32"/>
      <c r="B177" s="155"/>
      <c r="C177" s="156" t="s">
        <v>355</v>
      </c>
      <c r="D177" s="156" t="s">
        <v>191</v>
      </c>
      <c r="E177" s="157" t="s">
        <v>552</v>
      </c>
      <c r="F177" s="158" t="s">
        <v>553</v>
      </c>
      <c r="G177" s="159" t="s">
        <v>238</v>
      </c>
      <c r="H177" s="160">
        <v>5</v>
      </c>
      <c r="I177" s="161"/>
      <c r="J177" s="162">
        <f t="shared" si="10"/>
        <v>0</v>
      </c>
      <c r="K177" s="163"/>
      <c r="L177" s="33"/>
      <c r="M177" s="164" t="s">
        <v>1</v>
      </c>
      <c r="N177" s="165" t="s">
        <v>39</v>
      </c>
      <c r="O177" s="61"/>
      <c r="P177" s="166">
        <f t="shared" si="11"/>
        <v>0</v>
      </c>
      <c r="Q177" s="166">
        <v>6.3E-3</v>
      </c>
      <c r="R177" s="166">
        <f t="shared" si="12"/>
        <v>3.15E-2</v>
      </c>
      <c r="S177" s="166">
        <v>0</v>
      </c>
      <c r="T177" s="167">
        <f t="shared" si="13"/>
        <v>0</v>
      </c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R177" s="168" t="s">
        <v>130</v>
      </c>
      <c r="AT177" s="168" t="s">
        <v>191</v>
      </c>
      <c r="AU177" s="168" t="s">
        <v>86</v>
      </c>
      <c r="AY177" s="17" t="s">
        <v>189</v>
      </c>
      <c r="BE177" s="169">
        <f t="shared" si="14"/>
        <v>0</v>
      </c>
      <c r="BF177" s="169">
        <f t="shared" si="15"/>
        <v>0</v>
      </c>
      <c r="BG177" s="169">
        <f t="shared" si="16"/>
        <v>0</v>
      </c>
      <c r="BH177" s="169">
        <f t="shared" si="17"/>
        <v>0</v>
      </c>
      <c r="BI177" s="169">
        <f t="shared" si="18"/>
        <v>0</v>
      </c>
      <c r="BJ177" s="17" t="s">
        <v>86</v>
      </c>
      <c r="BK177" s="169">
        <f t="shared" si="19"/>
        <v>0</v>
      </c>
      <c r="BL177" s="17" t="s">
        <v>130</v>
      </c>
      <c r="BM177" s="168" t="s">
        <v>358</v>
      </c>
    </row>
    <row r="178" spans="1:65" s="2" customFormat="1" ht="21.75" customHeight="1">
      <c r="A178" s="32"/>
      <c r="B178" s="155"/>
      <c r="C178" s="170" t="s">
        <v>275</v>
      </c>
      <c r="D178" s="170" t="s">
        <v>226</v>
      </c>
      <c r="E178" s="171" t="s">
        <v>554</v>
      </c>
      <c r="F178" s="172" t="s">
        <v>555</v>
      </c>
      <c r="G178" s="173" t="s">
        <v>238</v>
      </c>
      <c r="H178" s="174">
        <v>5</v>
      </c>
      <c r="I178" s="175"/>
      <c r="J178" s="176">
        <f t="shared" si="10"/>
        <v>0</v>
      </c>
      <c r="K178" s="177"/>
      <c r="L178" s="178"/>
      <c r="M178" s="179" t="s">
        <v>1</v>
      </c>
      <c r="N178" s="180" t="s">
        <v>39</v>
      </c>
      <c r="O178" s="61"/>
      <c r="P178" s="166">
        <f t="shared" si="11"/>
        <v>0</v>
      </c>
      <c r="Q178" s="166">
        <v>0</v>
      </c>
      <c r="R178" s="166">
        <f t="shared" si="12"/>
        <v>0</v>
      </c>
      <c r="S178" s="166">
        <v>0</v>
      </c>
      <c r="T178" s="167">
        <f t="shared" si="13"/>
        <v>0</v>
      </c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R178" s="168" t="s">
        <v>201</v>
      </c>
      <c r="AT178" s="168" t="s">
        <v>226</v>
      </c>
      <c r="AU178" s="168" t="s">
        <v>86</v>
      </c>
      <c r="AY178" s="17" t="s">
        <v>189</v>
      </c>
      <c r="BE178" s="169">
        <f t="shared" si="14"/>
        <v>0</v>
      </c>
      <c r="BF178" s="169">
        <f t="shared" si="15"/>
        <v>0</v>
      </c>
      <c r="BG178" s="169">
        <f t="shared" si="16"/>
        <v>0</v>
      </c>
      <c r="BH178" s="169">
        <f t="shared" si="17"/>
        <v>0</v>
      </c>
      <c r="BI178" s="169">
        <f t="shared" si="18"/>
        <v>0</v>
      </c>
      <c r="BJ178" s="17" t="s">
        <v>86</v>
      </c>
      <c r="BK178" s="169">
        <f t="shared" si="19"/>
        <v>0</v>
      </c>
      <c r="BL178" s="17" t="s">
        <v>130</v>
      </c>
      <c r="BM178" s="168" t="s">
        <v>361</v>
      </c>
    </row>
    <row r="179" spans="1:65" s="2" customFormat="1" ht="24.2" customHeight="1">
      <c r="A179" s="32"/>
      <c r="B179" s="155"/>
      <c r="C179" s="156" t="s">
        <v>366</v>
      </c>
      <c r="D179" s="156" t="s">
        <v>191</v>
      </c>
      <c r="E179" s="157" t="s">
        <v>556</v>
      </c>
      <c r="F179" s="158" t="s">
        <v>557</v>
      </c>
      <c r="G179" s="159" t="s">
        <v>243</v>
      </c>
      <c r="H179" s="160">
        <v>128</v>
      </c>
      <c r="I179" s="161"/>
      <c r="J179" s="162">
        <f t="shared" si="10"/>
        <v>0</v>
      </c>
      <c r="K179" s="163"/>
      <c r="L179" s="33"/>
      <c r="M179" s="164" t="s">
        <v>1</v>
      </c>
      <c r="N179" s="165" t="s">
        <v>39</v>
      </c>
      <c r="O179" s="61"/>
      <c r="P179" s="166">
        <f t="shared" si="11"/>
        <v>0</v>
      </c>
      <c r="Q179" s="166">
        <v>1E-4</v>
      </c>
      <c r="R179" s="166">
        <f t="shared" si="12"/>
        <v>1.2800000000000001E-2</v>
      </c>
      <c r="S179" s="166">
        <v>0</v>
      </c>
      <c r="T179" s="167">
        <f t="shared" si="13"/>
        <v>0</v>
      </c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R179" s="168" t="s">
        <v>130</v>
      </c>
      <c r="AT179" s="168" t="s">
        <v>191</v>
      </c>
      <c r="AU179" s="168" t="s">
        <v>86</v>
      </c>
      <c r="AY179" s="17" t="s">
        <v>189</v>
      </c>
      <c r="BE179" s="169">
        <f t="shared" si="14"/>
        <v>0</v>
      </c>
      <c r="BF179" s="169">
        <f t="shared" si="15"/>
        <v>0</v>
      </c>
      <c r="BG179" s="169">
        <f t="shared" si="16"/>
        <v>0</v>
      </c>
      <c r="BH179" s="169">
        <f t="shared" si="17"/>
        <v>0</v>
      </c>
      <c r="BI179" s="169">
        <f t="shared" si="18"/>
        <v>0</v>
      </c>
      <c r="BJ179" s="17" t="s">
        <v>86</v>
      </c>
      <c r="BK179" s="169">
        <f t="shared" si="19"/>
        <v>0</v>
      </c>
      <c r="BL179" s="17" t="s">
        <v>130</v>
      </c>
      <c r="BM179" s="168" t="s">
        <v>370</v>
      </c>
    </row>
    <row r="180" spans="1:65" s="12" customFormat="1" ht="22.9" customHeight="1">
      <c r="B180" s="142"/>
      <c r="D180" s="143" t="s">
        <v>72</v>
      </c>
      <c r="E180" s="153" t="s">
        <v>215</v>
      </c>
      <c r="F180" s="153" t="s">
        <v>558</v>
      </c>
      <c r="I180" s="145"/>
      <c r="J180" s="154">
        <f>BK180</f>
        <v>0</v>
      </c>
      <c r="L180" s="142"/>
      <c r="M180" s="147"/>
      <c r="N180" s="148"/>
      <c r="O180" s="148"/>
      <c r="P180" s="149">
        <f>SUM(P181:P183)</f>
        <v>0</v>
      </c>
      <c r="Q180" s="148"/>
      <c r="R180" s="149">
        <f>SUM(R181:R183)</f>
        <v>1.088802E-3</v>
      </c>
      <c r="S180" s="148"/>
      <c r="T180" s="150">
        <f>SUM(T181:T183)</f>
        <v>1.5699999999999999E-2</v>
      </c>
      <c r="AR180" s="143" t="s">
        <v>80</v>
      </c>
      <c r="AT180" s="151" t="s">
        <v>72</v>
      </c>
      <c r="AU180" s="151" t="s">
        <v>80</v>
      </c>
      <c r="AY180" s="143" t="s">
        <v>189</v>
      </c>
      <c r="BK180" s="152">
        <f>SUM(BK181:BK183)</f>
        <v>0</v>
      </c>
    </row>
    <row r="181" spans="1:65" s="2" customFormat="1" ht="24.2" customHeight="1">
      <c r="A181" s="32"/>
      <c r="B181" s="155"/>
      <c r="C181" s="156" t="s">
        <v>279</v>
      </c>
      <c r="D181" s="156" t="s">
        <v>191</v>
      </c>
      <c r="E181" s="157" t="s">
        <v>559</v>
      </c>
      <c r="F181" s="158" t="s">
        <v>560</v>
      </c>
      <c r="G181" s="159" t="s">
        <v>561</v>
      </c>
      <c r="H181" s="160">
        <v>20</v>
      </c>
      <c r="I181" s="161"/>
      <c r="J181" s="162">
        <f>ROUND(I181*H181,2)</f>
        <v>0</v>
      </c>
      <c r="K181" s="163"/>
      <c r="L181" s="33"/>
      <c r="M181" s="164" t="s">
        <v>1</v>
      </c>
      <c r="N181" s="165" t="s">
        <v>39</v>
      </c>
      <c r="O181" s="61"/>
      <c r="P181" s="166">
        <f>O181*H181</f>
        <v>0</v>
      </c>
      <c r="Q181" s="166">
        <v>3.5759800000000003E-5</v>
      </c>
      <c r="R181" s="166">
        <f>Q181*H181</f>
        <v>7.1519600000000008E-4</v>
      </c>
      <c r="S181" s="166">
        <v>4.4000000000000002E-4</v>
      </c>
      <c r="T181" s="167">
        <f>S181*H181</f>
        <v>8.8000000000000005E-3</v>
      </c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R181" s="168" t="s">
        <v>130</v>
      </c>
      <c r="AT181" s="168" t="s">
        <v>191</v>
      </c>
      <c r="AU181" s="168" t="s">
        <v>86</v>
      </c>
      <c r="AY181" s="17" t="s">
        <v>189</v>
      </c>
      <c r="BE181" s="169">
        <f>IF(N181="základná",J181,0)</f>
        <v>0</v>
      </c>
      <c r="BF181" s="169">
        <f>IF(N181="znížená",J181,0)</f>
        <v>0</v>
      </c>
      <c r="BG181" s="169">
        <f>IF(N181="zákl. prenesená",J181,0)</f>
        <v>0</v>
      </c>
      <c r="BH181" s="169">
        <f>IF(N181="zníž. prenesená",J181,0)</f>
        <v>0</v>
      </c>
      <c r="BI181" s="169">
        <f>IF(N181="nulová",J181,0)</f>
        <v>0</v>
      </c>
      <c r="BJ181" s="17" t="s">
        <v>86</v>
      </c>
      <c r="BK181" s="169">
        <f>ROUND(I181*H181,2)</f>
        <v>0</v>
      </c>
      <c r="BL181" s="17" t="s">
        <v>130</v>
      </c>
      <c r="BM181" s="168" t="s">
        <v>374</v>
      </c>
    </row>
    <row r="182" spans="1:65" s="2" customFormat="1" ht="24.2" customHeight="1">
      <c r="A182" s="32"/>
      <c r="B182" s="155"/>
      <c r="C182" s="156" t="s">
        <v>375</v>
      </c>
      <c r="D182" s="156" t="s">
        <v>191</v>
      </c>
      <c r="E182" s="157" t="s">
        <v>562</v>
      </c>
      <c r="F182" s="158" t="s">
        <v>563</v>
      </c>
      <c r="G182" s="159" t="s">
        <v>561</v>
      </c>
      <c r="H182" s="160">
        <v>10</v>
      </c>
      <c r="I182" s="161"/>
      <c r="J182" s="162">
        <f>ROUND(I182*H182,2)</f>
        <v>0</v>
      </c>
      <c r="K182" s="163"/>
      <c r="L182" s="33"/>
      <c r="M182" s="164" t="s">
        <v>1</v>
      </c>
      <c r="N182" s="165" t="s">
        <v>39</v>
      </c>
      <c r="O182" s="61"/>
      <c r="P182" s="166">
        <f>O182*H182</f>
        <v>0</v>
      </c>
      <c r="Q182" s="166">
        <v>3.7360600000000003E-5</v>
      </c>
      <c r="R182" s="166">
        <f>Q182*H182</f>
        <v>3.7360600000000001E-4</v>
      </c>
      <c r="S182" s="166">
        <v>6.8999999999999997E-4</v>
      </c>
      <c r="T182" s="167">
        <f>S182*H182</f>
        <v>6.8999999999999999E-3</v>
      </c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R182" s="168" t="s">
        <v>130</v>
      </c>
      <c r="AT182" s="168" t="s">
        <v>191</v>
      </c>
      <c r="AU182" s="168" t="s">
        <v>86</v>
      </c>
      <c r="AY182" s="17" t="s">
        <v>189</v>
      </c>
      <c r="BE182" s="169">
        <f>IF(N182="základná",J182,0)</f>
        <v>0</v>
      </c>
      <c r="BF182" s="169">
        <f>IF(N182="znížená",J182,0)</f>
        <v>0</v>
      </c>
      <c r="BG182" s="169">
        <f>IF(N182="zákl. prenesená",J182,0)</f>
        <v>0</v>
      </c>
      <c r="BH182" s="169">
        <f>IF(N182="zníž. prenesená",J182,0)</f>
        <v>0</v>
      </c>
      <c r="BI182" s="169">
        <f>IF(N182="nulová",J182,0)</f>
        <v>0</v>
      </c>
      <c r="BJ182" s="17" t="s">
        <v>86</v>
      </c>
      <c r="BK182" s="169">
        <f>ROUND(I182*H182,2)</f>
        <v>0</v>
      </c>
      <c r="BL182" s="17" t="s">
        <v>130</v>
      </c>
      <c r="BM182" s="168" t="s">
        <v>378</v>
      </c>
    </row>
    <row r="183" spans="1:65" s="2" customFormat="1" ht="16.5" customHeight="1">
      <c r="A183" s="32"/>
      <c r="B183" s="155"/>
      <c r="C183" s="156" t="s">
        <v>282</v>
      </c>
      <c r="D183" s="156" t="s">
        <v>191</v>
      </c>
      <c r="E183" s="157" t="s">
        <v>564</v>
      </c>
      <c r="F183" s="158" t="s">
        <v>565</v>
      </c>
      <c r="G183" s="159" t="s">
        <v>238</v>
      </c>
      <c r="H183" s="160">
        <v>3</v>
      </c>
      <c r="I183" s="161"/>
      <c r="J183" s="162">
        <f>ROUND(I183*H183,2)</f>
        <v>0</v>
      </c>
      <c r="K183" s="163"/>
      <c r="L183" s="33"/>
      <c r="M183" s="164" t="s">
        <v>1</v>
      </c>
      <c r="N183" s="165" t="s">
        <v>39</v>
      </c>
      <c r="O183" s="61"/>
      <c r="P183" s="166">
        <f>O183*H183</f>
        <v>0</v>
      </c>
      <c r="Q183" s="166">
        <v>0</v>
      </c>
      <c r="R183" s="166">
        <f>Q183*H183</f>
        <v>0</v>
      </c>
      <c r="S183" s="166">
        <v>0</v>
      </c>
      <c r="T183" s="167">
        <f>S183*H183</f>
        <v>0</v>
      </c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R183" s="168" t="s">
        <v>130</v>
      </c>
      <c r="AT183" s="168" t="s">
        <v>191</v>
      </c>
      <c r="AU183" s="168" t="s">
        <v>86</v>
      </c>
      <c r="AY183" s="17" t="s">
        <v>189</v>
      </c>
      <c r="BE183" s="169">
        <f>IF(N183="základná",J183,0)</f>
        <v>0</v>
      </c>
      <c r="BF183" s="169">
        <f>IF(N183="znížená",J183,0)</f>
        <v>0</v>
      </c>
      <c r="BG183" s="169">
        <f>IF(N183="zákl. prenesená",J183,0)</f>
        <v>0</v>
      </c>
      <c r="BH183" s="169">
        <f>IF(N183="zníž. prenesená",J183,0)</f>
        <v>0</v>
      </c>
      <c r="BI183" s="169">
        <f>IF(N183="nulová",J183,0)</f>
        <v>0</v>
      </c>
      <c r="BJ183" s="17" t="s">
        <v>86</v>
      </c>
      <c r="BK183" s="169">
        <f>ROUND(I183*H183,2)</f>
        <v>0</v>
      </c>
      <c r="BL183" s="17" t="s">
        <v>130</v>
      </c>
      <c r="BM183" s="168" t="s">
        <v>383</v>
      </c>
    </row>
    <row r="184" spans="1:65" s="12" customFormat="1" ht="22.9" customHeight="1">
      <c r="B184" s="142"/>
      <c r="D184" s="143" t="s">
        <v>72</v>
      </c>
      <c r="E184" s="153" t="s">
        <v>350</v>
      </c>
      <c r="F184" s="153" t="s">
        <v>351</v>
      </c>
      <c r="I184" s="145"/>
      <c r="J184" s="154">
        <f>BK184</f>
        <v>0</v>
      </c>
      <c r="L184" s="142"/>
      <c r="M184" s="147"/>
      <c r="N184" s="148"/>
      <c r="O184" s="148"/>
      <c r="P184" s="149">
        <f>SUM(P185:P188)</f>
        <v>0</v>
      </c>
      <c r="Q184" s="148"/>
      <c r="R184" s="149">
        <f>SUM(R185:R188)</f>
        <v>0</v>
      </c>
      <c r="S184" s="148"/>
      <c r="T184" s="150">
        <f>SUM(T185:T188)</f>
        <v>0</v>
      </c>
      <c r="AR184" s="143" t="s">
        <v>80</v>
      </c>
      <c r="AT184" s="151" t="s">
        <v>72</v>
      </c>
      <c r="AU184" s="151" t="s">
        <v>80</v>
      </c>
      <c r="AY184" s="143" t="s">
        <v>189</v>
      </c>
      <c r="BK184" s="152">
        <f>SUM(BK185:BK188)</f>
        <v>0</v>
      </c>
    </row>
    <row r="185" spans="1:65" s="2" customFormat="1" ht="33" customHeight="1">
      <c r="A185" s="32"/>
      <c r="B185" s="155"/>
      <c r="C185" s="156" t="s">
        <v>384</v>
      </c>
      <c r="D185" s="156" t="s">
        <v>191</v>
      </c>
      <c r="E185" s="157" t="s">
        <v>352</v>
      </c>
      <c r="F185" s="158" t="s">
        <v>353</v>
      </c>
      <c r="G185" s="159" t="s">
        <v>218</v>
      </c>
      <c r="H185" s="160">
        <v>19.48</v>
      </c>
      <c r="I185" s="161"/>
      <c r="J185" s="162">
        <f>ROUND(I185*H185,2)</f>
        <v>0</v>
      </c>
      <c r="K185" s="163"/>
      <c r="L185" s="33"/>
      <c r="M185" s="164" t="s">
        <v>1</v>
      </c>
      <c r="N185" s="165" t="s">
        <v>39</v>
      </c>
      <c r="O185" s="61"/>
      <c r="P185" s="166">
        <f>O185*H185</f>
        <v>0</v>
      </c>
      <c r="Q185" s="166">
        <v>0</v>
      </c>
      <c r="R185" s="166">
        <f>Q185*H185</f>
        <v>0</v>
      </c>
      <c r="S185" s="166">
        <v>0</v>
      </c>
      <c r="T185" s="167">
        <f>S185*H185</f>
        <v>0</v>
      </c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R185" s="168" t="s">
        <v>130</v>
      </c>
      <c r="AT185" s="168" t="s">
        <v>191</v>
      </c>
      <c r="AU185" s="168" t="s">
        <v>86</v>
      </c>
      <c r="AY185" s="17" t="s">
        <v>189</v>
      </c>
      <c r="BE185" s="169">
        <f>IF(N185="základná",J185,0)</f>
        <v>0</v>
      </c>
      <c r="BF185" s="169">
        <f>IF(N185="znížená",J185,0)</f>
        <v>0</v>
      </c>
      <c r="BG185" s="169">
        <f>IF(N185="zákl. prenesená",J185,0)</f>
        <v>0</v>
      </c>
      <c r="BH185" s="169">
        <f>IF(N185="zníž. prenesená",J185,0)</f>
        <v>0</v>
      </c>
      <c r="BI185" s="169">
        <f>IF(N185="nulová",J185,0)</f>
        <v>0</v>
      </c>
      <c r="BJ185" s="17" t="s">
        <v>86</v>
      </c>
      <c r="BK185" s="169">
        <f>ROUND(I185*H185,2)</f>
        <v>0</v>
      </c>
      <c r="BL185" s="17" t="s">
        <v>130</v>
      </c>
      <c r="BM185" s="168" t="s">
        <v>387</v>
      </c>
    </row>
    <row r="186" spans="1:65" s="2" customFormat="1" ht="49.15" customHeight="1">
      <c r="A186" s="32"/>
      <c r="B186" s="155"/>
      <c r="C186" s="156" t="s">
        <v>286</v>
      </c>
      <c r="D186" s="156" t="s">
        <v>191</v>
      </c>
      <c r="E186" s="157" t="s">
        <v>356</v>
      </c>
      <c r="F186" s="158" t="s">
        <v>357</v>
      </c>
      <c r="G186" s="159" t="s">
        <v>218</v>
      </c>
      <c r="H186" s="160">
        <v>19.48</v>
      </c>
      <c r="I186" s="161"/>
      <c r="J186" s="162">
        <f>ROUND(I186*H186,2)</f>
        <v>0</v>
      </c>
      <c r="K186" s="163"/>
      <c r="L186" s="33"/>
      <c r="M186" s="164" t="s">
        <v>1</v>
      </c>
      <c r="N186" s="165" t="s">
        <v>39</v>
      </c>
      <c r="O186" s="61"/>
      <c r="P186" s="166">
        <f>O186*H186</f>
        <v>0</v>
      </c>
      <c r="Q186" s="166">
        <v>0</v>
      </c>
      <c r="R186" s="166">
        <f>Q186*H186</f>
        <v>0</v>
      </c>
      <c r="S186" s="166">
        <v>0</v>
      </c>
      <c r="T186" s="167">
        <f>S186*H186</f>
        <v>0</v>
      </c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R186" s="168" t="s">
        <v>130</v>
      </c>
      <c r="AT186" s="168" t="s">
        <v>191</v>
      </c>
      <c r="AU186" s="168" t="s">
        <v>86</v>
      </c>
      <c r="AY186" s="17" t="s">
        <v>189</v>
      </c>
      <c r="BE186" s="169">
        <f>IF(N186="základná",J186,0)</f>
        <v>0</v>
      </c>
      <c r="BF186" s="169">
        <f>IF(N186="znížená",J186,0)</f>
        <v>0</v>
      </c>
      <c r="BG186" s="169">
        <f>IF(N186="zákl. prenesená",J186,0)</f>
        <v>0</v>
      </c>
      <c r="BH186" s="169">
        <f>IF(N186="zníž. prenesená",J186,0)</f>
        <v>0</v>
      </c>
      <c r="BI186" s="169">
        <f>IF(N186="nulová",J186,0)</f>
        <v>0</v>
      </c>
      <c r="BJ186" s="17" t="s">
        <v>86</v>
      </c>
      <c r="BK186" s="169">
        <f>ROUND(I186*H186,2)</f>
        <v>0</v>
      </c>
      <c r="BL186" s="17" t="s">
        <v>130</v>
      </c>
      <c r="BM186" s="168" t="s">
        <v>390</v>
      </c>
    </row>
    <row r="187" spans="1:65" s="2" customFormat="1" ht="37.9" customHeight="1">
      <c r="A187" s="32"/>
      <c r="B187" s="155"/>
      <c r="C187" s="156" t="s">
        <v>391</v>
      </c>
      <c r="D187" s="156" t="s">
        <v>191</v>
      </c>
      <c r="E187" s="157" t="s">
        <v>359</v>
      </c>
      <c r="F187" s="158" t="s">
        <v>360</v>
      </c>
      <c r="G187" s="159" t="s">
        <v>218</v>
      </c>
      <c r="H187" s="160">
        <v>19.48</v>
      </c>
      <c r="I187" s="161"/>
      <c r="J187" s="162">
        <f>ROUND(I187*H187,2)</f>
        <v>0</v>
      </c>
      <c r="K187" s="163"/>
      <c r="L187" s="33"/>
      <c r="M187" s="164" t="s">
        <v>1</v>
      </c>
      <c r="N187" s="165" t="s">
        <v>39</v>
      </c>
      <c r="O187" s="61"/>
      <c r="P187" s="166">
        <f>O187*H187</f>
        <v>0</v>
      </c>
      <c r="Q187" s="166">
        <v>0</v>
      </c>
      <c r="R187" s="166">
        <f>Q187*H187</f>
        <v>0</v>
      </c>
      <c r="S187" s="166">
        <v>0</v>
      </c>
      <c r="T187" s="167">
        <f>S187*H187</f>
        <v>0</v>
      </c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R187" s="168" t="s">
        <v>130</v>
      </c>
      <c r="AT187" s="168" t="s">
        <v>191</v>
      </c>
      <c r="AU187" s="168" t="s">
        <v>86</v>
      </c>
      <c r="AY187" s="17" t="s">
        <v>189</v>
      </c>
      <c r="BE187" s="169">
        <f>IF(N187="základná",J187,0)</f>
        <v>0</v>
      </c>
      <c r="BF187" s="169">
        <f>IF(N187="znížená",J187,0)</f>
        <v>0</v>
      </c>
      <c r="BG187" s="169">
        <f>IF(N187="zákl. prenesená",J187,0)</f>
        <v>0</v>
      </c>
      <c r="BH187" s="169">
        <f>IF(N187="zníž. prenesená",J187,0)</f>
        <v>0</v>
      </c>
      <c r="BI187" s="169">
        <f>IF(N187="nulová",J187,0)</f>
        <v>0</v>
      </c>
      <c r="BJ187" s="17" t="s">
        <v>86</v>
      </c>
      <c r="BK187" s="169">
        <f>ROUND(I187*H187,2)</f>
        <v>0</v>
      </c>
      <c r="BL187" s="17" t="s">
        <v>130</v>
      </c>
      <c r="BM187" s="168" t="s">
        <v>394</v>
      </c>
    </row>
    <row r="188" spans="1:65" s="2" customFormat="1" ht="16.5" customHeight="1">
      <c r="A188" s="32"/>
      <c r="B188" s="155"/>
      <c r="C188" s="156" t="s">
        <v>289</v>
      </c>
      <c r="D188" s="156" t="s">
        <v>191</v>
      </c>
      <c r="E188" s="157" t="s">
        <v>566</v>
      </c>
      <c r="F188" s="158" t="s">
        <v>567</v>
      </c>
      <c r="G188" s="159" t="s">
        <v>568</v>
      </c>
      <c r="H188" s="160">
        <v>1</v>
      </c>
      <c r="I188" s="161"/>
      <c r="J188" s="162">
        <f>ROUND(I188*H188,2)</f>
        <v>0</v>
      </c>
      <c r="K188" s="163"/>
      <c r="L188" s="33"/>
      <c r="M188" s="181" t="s">
        <v>1</v>
      </c>
      <c r="N188" s="182" t="s">
        <v>39</v>
      </c>
      <c r="O188" s="183"/>
      <c r="P188" s="184">
        <f>O188*H188</f>
        <v>0</v>
      </c>
      <c r="Q188" s="184">
        <v>0</v>
      </c>
      <c r="R188" s="184">
        <f>Q188*H188</f>
        <v>0</v>
      </c>
      <c r="S188" s="184">
        <v>0</v>
      </c>
      <c r="T188" s="185">
        <f>S188*H188</f>
        <v>0</v>
      </c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R188" s="168" t="s">
        <v>130</v>
      </c>
      <c r="AT188" s="168" t="s">
        <v>191</v>
      </c>
      <c r="AU188" s="168" t="s">
        <v>86</v>
      </c>
      <c r="AY188" s="17" t="s">
        <v>189</v>
      </c>
      <c r="BE188" s="169">
        <f>IF(N188="základná",J188,0)</f>
        <v>0</v>
      </c>
      <c r="BF188" s="169">
        <f>IF(N188="znížená",J188,0)</f>
        <v>0</v>
      </c>
      <c r="BG188" s="169">
        <f>IF(N188="zákl. prenesená",J188,0)</f>
        <v>0</v>
      </c>
      <c r="BH188" s="169">
        <f>IF(N188="zníž. prenesená",J188,0)</f>
        <v>0</v>
      </c>
      <c r="BI188" s="169">
        <f>IF(N188="nulová",J188,0)</f>
        <v>0</v>
      </c>
      <c r="BJ188" s="17" t="s">
        <v>86</v>
      </c>
      <c r="BK188" s="169">
        <f>ROUND(I188*H188,2)</f>
        <v>0</v>
      </c>
      <c r="BL188" s="17" t="s">
        <v>130</v>
      </c>
      <c r="BM188" s="168" t="s">
        <v>397</v>
      </c>
    </row>
    <row r="189" spans="1:65" s="2" customFormat="1" ht="6.95" customHeight="1">
      <c r="A189" s="32"/>
      <c r="B189" s="50"/>
      <c r="C189" s="51"/>
      <c r="D189" s="51"/>
      <c r="E189" s="51"/>
      <c r="F189" s="51"/>
      <c r="G189" s="51"/>
      <c r="H189" s="51"/>
      <c r="I189" s="51"/>
      <c r="J189" s="51"/>
      <c r="K189" s="51"/>
      <c r="L189" s="33"/>
      <c r="M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</row>
  </sheetData>
  <autoFilter ref="C125:K188" xr:uid="{00000000-0009-0000-0000-000002000000}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207"/>
  <sheetViews>
    <sheetView showGridLines="0" workbookViewId="0">
      <selection activeCell="F132" sqref="F132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65" t="s">
        <v>5</v>
      </c>
      <c r="M2" s="247"/>
      <c r="N2" s="247"/>
      <c r="O2" s="247"/>
      <c r="P2" s="247"/>
      <c r="Q2" s="247"/>
      <c r="R2" s="247"/>
      <c r="S2" s="247"/>
      <c r="T2" s="247"/>
      <c r="U2" s="247"/>
      <c r="V2" s="247"/>
      <c r="AT2" s="17" t="s">
        <v>93</v>
      </c>
    </row>
    <row r="3" spans="1:46" s="1" customFormat="1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73</v>
      </c>
    </row>
    <row r="4" spans="1:46" s="1" customFormat="1" ht="24.95" hidden="1" customHeight="1">
      <c r="B4" s="20"/>
      <c r="D4" s="21" t="s">
        <v>154</v>
      </c>
      <c r="L4" s="20"/>
      <c r="M4" s="101" t="s">
        <v>9</v>
      </c>
      <c r="AT4" s="17" t="s">
        <v>3</v>
      </c>
    </row>
    <row r="5" spans="1:46" s="1" customFormat="1" ht="6.95" hidden="1" customHeight="1">
      <c r="B5" s="20"/>
      <c r="L5" s="20"/>
    </row>
    <row r="6" spans="1:46" s="1" customFormat="1" ht="12" hidden="1" customHeight="1">
      <c r="B6" s="20"/>
      <c r="D6" s="27" t="s">
        <v>15</v>
      </c>
      <c r="L6" s="20"/>
    </row>
    <row r="7" spans="1:46" s="1" customFormat="1" ht="16.5" hidden="1" customHeight="1">
      <c r="B7" s="20"/>
      <c r="E7" s="266" t="str">
        <f>'Rekapitulácia stavby'!K6</f>
        <v>Prístavba materskej škôlky v meste Podolínec</v>
      </c>
      <c r="F7" s="267"/>
      <c r="G7" s="267"/>
      <c r="H7" s="267"/>
      <c r="L7" s="20"/>
    </row>
    <row r="8" spans="1:46" s="1" customFormat="1" ht="12" hidden="1" customHeight="1">
      <c r="B8" s="20"/>
      <c r="D8" s="27" t="s">
        <v>155</v>
      </c>
      <c r="L8" s="20"/>
    </row>
    <row r="9" spans="1:46" s="2" customFormat="1" ht="16.5" hidden="1" customHeight="1">
      <c r="A9" s="32"/>
      <c r="B9" s="33"/>
      <c r="C9" s="32"/>
      <c r="D9" s="32"/>
      <c r="E9" s="266" t="s">
        <v>156</v>
      </c>
      <c r="F9" s="268"/>
      <c r="G9" s="268"/>
      <c r="H9" s="268"/>
      <c r="I9" s="32"/>
      <c r="J9" s="32"/>
      <c r="K9" s="32"/>
      <c r="L9" s="45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hidden="1" customHeight="1">
      <c r="A10" s="32"/>
      <c r="B10" s="33"/>
      <c r="C10" s="32"/>
      <c r="D10" s="27" t="s">
        <v>157</v>
      </c>
      <c r="E10" s="32"/>
      <c r="F10" s="32"/>
      <c r="G10" s="32"/>
      <c r="H10" s="32"/>
      <c r="I10" s="32"/>
      <c r="J10" s="32"/>
      <c r="K10" s="32"/>
      <c r="L10" s="45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hidden="1" customHeight="1">
      <c r="A11" s="32"/>
      <c r="B11" s="33"/>
      <c r="C11" s="32"/>
      <c r="D11" s="32"/>
      <c r="E11" s="227" t="s">
        <v>569</v>
      </c>
      <c r="F11" s="268"/>
      <c r="G11" s="268"/>
      <c r="H11" s="268"/>
      <c r="I11" s="32"/>
      <c r="J11" s="32"/>
      <c r="K11" s="32"/>
      <c r="L11" s="45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1.25" hidden="1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5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hidden="1" customHeight="1">
      <c r="A13" s="32"/>
      <c r="B13" s="33"/>
      <c r="C13" s="32"/>
      <c r="D13" s="27" t="s">
        <v>17</v>
      </c>
      <c r="E13" s="32"/>
      <c r="F13" s="25" t="s">
        <v>1</v>
      </c>
      <c r="G13" s="32"/>
      <c r="H13" s="32"/>
      <c r="I13" s="27" t="s">
        <v>18</v>
      </c>
      <c r="J13" s="25" t="s">
        <v>1</v>
      </c>
      <c r="K13" s="32"/>
      <c r="L13" s="45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hidden="1" customHeight="1">
      <c r="A14" s="32"/>
      <c r="B14" s="33"/>
      <c r="C14" s="32"/>
      <c r="D14" s="27" t="s">
        <v>19</v>
      </c>
      <c r="E14" s="32"/>
      <c r="F14" s="25" t="s">
        <v>20</v>
      </c>
      <c r="G14" s="32"/>
      <c r="H14" s="32"/>
      <c r="I14" s="27" t="s">
        <v>21</v>
      </c>
      <c r="J14" s="58" t="str">
        <f>'Rekapitulácia stavby'!AN8</f>
        <v>05_2022</v>
      </c>
      <c r="K14" s="32"/>
      <c r="L14" s="45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hidden="1" customHeight="1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5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hidden="1" customHeight="1">
      <c r="A16" s="32"/>
      <c r="B16" s="33"/>
      <c r="C16" s="32"/>
      <c r="D16" s="27" t="s">
        <v>22</v>
      </c>
      <c r="E16" s="32"/>
      <c r="F16" s="32"/>
      <c r="G16" s="32"/>
      <c r="H16" s="32"/>
      <c r="I16" s="27" t="s">
        <v>23</v>
      </c>
      <c r="J16" s="25" t="s">
        <v>1</v>
      </c>
      <c r="K16" s="32"/>
      <c r="L16" s="45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hidden="1" customHeight="1">
      <c r="A17" s="32"/>
      <c r="B17" s="33"/>
      <c r="C17" s="32"/>
      <c r="D17" s="32"/>
      <c r="E17" s="25" t="s">
        <v>24</v>
      </c>
      <c r="F17" s="32"/>
      <c r="G17" s="32"/>
      <c r="H17" s="32"/>
      <c r="I17" s="27" t="s">
        <v>25</v>
      </c>
      <c r="J17" s="25" t="s">
        <v>1</v>
      </c>
      <c r="K17" s="32"/>
      <c r="L17" s="45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6.95" hidden="1" customHeight="1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5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hidden="1" customHeight="1">
      <c r="A19" s="32"/>
      <c r="B19" s="33"/>
      <c r="C19" s="32"/>
      <c r="D19" s="27" t="s">
        <v>26</v>
      </c>
      <c r="E19" s="32"/>
      <c r="F19" s="32"/>
      <c r="G19" s="32"/>
      <c r="H19" s="32"/>
      <c r="I19" s="27" t="s">
        <v>23</v>
      </c>
      <c r="J19" s="28">
        <f>'Rekapitulácia stavby'!AN13</f>
        <v>0</v>
      </c>
      <c r="K19" s="32"/>
      <c r="L19" s="45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hidden="1" customHeight="1">
      <c r="A20" s="32"/>
      <c r="B20" s="33"/>
      <c r="C20" s="32"/>
      <c r="D20" s="32"/>
      <c r="E20" s="269">
        <f>'Rekapitulácia stavby'!E14</f>
        <v>0</v>
      </c>
      <c r="F20" s="246"/>
      <c r="G20" s="246"/>
      <c r="H20" s="246"/>
      <c r="I20" s="27" t="s">
        <v>25</v>
      </c>
      <c r="J20" s="28">
        <f>'Rekapitulácia stavby'!AN14</f>
        <v>0</v>
      </c>
      <c r="K20" s="32"/>
      <c r="L20" s="45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6.95" hidden="1" customHeight="1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5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hidden="1" customHeight="1">
      <c r="A22" s="32"/>
      <c r="B22" s="33"/>
      <c r="C22" s="32"/>
      <c r="D22" s="27" t="s">
        <v>27</v>
      </c>
      <c r="E22" s="32"/>
      <c r="F22" s="32"/>
      <c r="G22" s="32"/>
      <c r="H22" s="32"/>
      <c r="I22" s="27" t="s">
        <v>23</v>
      </c>
      <c r="J22" s="25" t="s">
        <v>1</v>
      </c>
      <c r="K22" s="32"/>
      <c r="L22" s="45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hidden="1" customHeight="1">
      <c r="A23" s="32"/>
      <c r="B23" s="33"/>
      <c r="C23" s="32"/>
      <c r="D23" s="32"/>
      <c r="E23" s="25" t="s">
        <v>28</v>
      </c>
      <c r="F23" s="32"/>
      <c r="G23" s="32"/>
      <c r="H23" s="32"/>
      <c r="I23" s="27" t="s">
        <v>25</v>
      </c>
      <c r="J23" s="25" t="s">
        <v>1</v>
      </c>
      <c r="K23" s="32"/>
      <c r="L23" s="45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6.95" hidden="1" customHeight="1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5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hidden="1" customHeight="1">
      <c r="A25" s="32"/>
      <c r="B25" s="33"/>
      <c r="C25" s="32"/>
      <c r="D25" s="27" t="s">
        <v>30</v>
      </c>
      <c r="E25" s="32"/>
      <c r="F25" s="32"/>
      <c r="G25" s="32"/>
      <c r="H25" s="32"/>
      <c r="I25" s="27" t="s">
        <v>23</v>
      </c>
      <c r="J25" s="25" t="str">
        <f>IF('Rekapitulácia stavby'!AN19="","",'Rekapitulácia stavby'!AN19)</f>
        <v/>
      </c>
      <c r="K25" s="32"/>
      <c r="L25" s="45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hidden="1" customHeight="1">
      <c r="A26" s="32"/>
      <c r="B26" s="33"/>
      <c r="C26" s="32"/>
      <c r="D26" s="32"/>
      <c r="E26" s="25" t="str">
        <f>IF('Rekapitulácia stavby'!E20="","",'Rekapitulácia stavby'!E20)</f>
        <v xml:space="preserve"> </v>
      </c>
      <c r="F26" s="32"/>
      <c r="G26" s="32"/>
      <c r="H26" s="32"/>
      <c r="I26" s="27" t="s">
        <v>25</v>
      </c>
      <c r="J26" s="25" t="str">
        <f>IF('Rekapitulácia stavby'!AN20="","",'Rekapitulácia stavby'!AN20)</f>
        <v/>
      </c>
      <c r="K26" s="32"/>
      <c r="L26" s="45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5" hidden="1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5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hidden="1" customHeight="1">
      <c r="A28" s="32"/>
      <c r="B28" s="33"/>
      <c r="C28" s="32"/>
      <c r="D28" s="27" t="s">
        <v>32</v>
      </c>
      <c r="E28" s="32"/>
      <c r="F28" s="32"/>
      <c r="G28" s="32"/>
      <c r="H28" s="32"/>
      <c r="I28" s="32"/>
      <c r="J28" s="32"/>
      <c r="K28" s="32"/>
      <c r="L28" s="45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hidden="1" customHeight="1">
      <c r="A29" s="102"/>
      <c r="B29" s="103"/>
      <c r="C29" s="102"/>
      <c r="D29" s="102"/>
      <c r="E29" s="251" t="s">
        <v>1</v>
      </c>
      <c r="F29" s="251"/>
      <c r="G29" s="251"/>
      <c r="H29" s="251"/>
      <c r="I29" s="102"/>
      <c r="J29" s="102"/>
      <c r="K29" s="102"/>
      <c r="L29" s="104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</row>
    <row r="30" spans="1:31" s="2" customFormat="1" ht="6.95" hidden="1" customHeight="1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5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hidden="1" customHeight="1">
      <c r="A31" s="32"/>
      <c r="B31" s="33"/>
      <c r="C31" s="32"/>
      <c r="D31" s="69"/>
      <c r="E31" s="69"/>
      <c r="F31" s="69"/>
      <c r="G31" s="69"/>
      <c r="H31" s="69"/>
      <c r="I31" s="69"/>
      <c r="J31" s="69"/>
      <c r="K31" s="69"/>
      <c r="L31" s="45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35" hidden="1" customHeight="1">
      <c r="A32" s="32"/>
      <c r="B32" s="33"/>
      <c r="C32" s="32"/>
      <c r="D32" s="105" t="s">
        <v>33</v>
      </c>
      <c r="E32" s="32"/>
      <c r="F32" s="32"/>
      <c r="G32" s="32"/>
      <c r="H32" s="32"/>
      <c r="I32" s="32"/>
      <c r="J32" s="74">
        <f>ROUND(J135, 2)</f>
        <v>0</v>
      </c>
      <c r="K32" s="32"/>
      <c r="L32" s="45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hidden="1" customHeight="1">
      <c r="A33" s="32"/>
      <c r="B33" s="33"/>
      <c r="C33" s="32"/>
      <c r="D33" s="69"/>
      <c r="E33" s="69"/>
      <c r="F33" s="69"/>
      <c r="G33" s="69"/>
      <c r="H33" s="69"/>
      <c r="I33" s="69"/>
      <c r="J33" s="69"/>
      <c r="K33" s="69"/>
      <c r="L33" s="45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hidden="1" customHeight="1">
      <c r="A34" s="32"/>
      <c r="B34" s="33"/>
      <c r="C34" s="32"/>
      <c r="D34" s="32"/>
      <c r="E34" s="32"/>
      <c r="F34" s="36" t="s">
        <v>35</v>
      </c>
      <c r="G34" s="32"/>
      <c r="H34" s="32"/>
      <c r="I34" s="36" t="s">
        <v>34</v>
      </c>
      <c r="J34" s="36" t="s">
        <v>36</v>
      </c>
      <c r="K34" s="32"/>
      <c r="L34" s="45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3"/>
      <c r="C35" s="32"/>
      <c r="D35" s="106" t="s">
        <v>37</v>
      </c>
      <c r="E35" s="38" t="s">
        <v>38</v>
      </c>
      <c r="F35" s="107">
        <f>ROUND((SUM(BE135:BE206)),  2)</f>
        <v>0</v>
      </c>
      <c r="G35" s="108"/>
      <c r="H35" s="108"/>
      <c r="I35" s="109">
        <v>0.2</v>
      </c>
      <c r="J35" s="107">
        <f>ROUND(((SUM(BE135:BE206))*I35),  2)</f>
        <v>0</v>
      </c>
      <c r="K35" s="32"/>
      <c r="L35" s="45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3"/>
      <c r="C36" s="32"/>
      <c r="D36" s="32"/>
      <c r="E36" s="38" t="s">
        <v>39</v>
      </c>
      <c r="F36" s="107">
        <f>ROUND((SUM(BF135:BF206)),  2)</f>
        <v>0</v>
      </c>
      <c r="G36" s="108"/>
      <c r="H36" s="108"/>
      <c r="I36" s="109">
        <v>0.2</v>
      </c>
      <c r="J36" s="107">
        <f>ROUND(((SUM(BF135:BF206))*I36),  2)</f>
        <v>0</v>
      </c>
      <c r="K36" s="32"/>
      <c r="L36" s="45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40</v>
      </c>
      <c r="F37" s="110">
        <f>ROUND((SUM(BG135:BG206)),  2)</f>
        <v>0</v>
      </c>
      <c r="G37" s="32"/>
      <c r="H37" s="32"/>
      <c r="I37" s="111">
        <v>0.2</v>
      </c>
      <c r="J37" s="110">
        <f>0</f>
        <v>0</v>
      </c>
      <c r="K37" s="32"/>
      <c r="L37" s="45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hidden="1" customHeight="1">
      <c r="A38" s="32"/>
      <c r="B38" s="33"/>
      <c r="C38" s="32"/>
      <c r="D38" s="32"/>
      <c r="E38" s="27" t="s">
        <v>41</v>
      </c>
      <c r="F38" s="110">
        <f>ROUND((SUM(BH135:BH206)),  2)</f>
        <v>0</v>
      </c>
      <c r="G38" s="32"/>
      <c r="H38" s="32"/>
      <c r="I38" s="111">
        <v>0.2</v>
      </c>
      <c r="J38" s="110">
        <f>0</f>
        <v>0</v>
      </c>
      <c r="K38" s="32"/>
      <c r="L38" s="45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38" t="s">
        <v>42</v>
      </c>
      <c r="F39" s="107">
        <f>ROUND((SUM(BI135:BI206)),  2)</f>
        <v>0</v>
      </c>
      <c r="G39" s="108"/>
      <c r="H39" s="108"/>
      <c r="I39" s="109">
        <v>0</v>
      </c>
      <c r="J39" s="107">
        <f>0</f>
        <v>0</v>
      </c>
      <c r="K39" s="32"/>
      <c r="L39" s="45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6.95" hidden="1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5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35" hidden="1" customHeight="1">
      <c r="A41" s="32"/>
      <c r="B41" s="33"/>
      <c r="C41" s="112"/>
      <c r="D41" s="113" t="s">
        <v>43</v>
      </c>
      <c r="E41" s="63"/>
      <c r="F41" s="63"/>
      <c r="G41" s="114" t="s">
        <v>44</v>
      </c>
      <c r="H41" s="115" t="s">
        <v>45</v>
      </c>
      <c r="I41" s="63"/>
      <c r="J41" s="116">
        <f>SUM(J32:J39)</f>
        <v>0</v>
      </c>
      <c r="K41" s="117"/>
      <c r="L41" s="45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45" hidden="1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5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45" hidden="1" customHeight="1">
      <c r="B43" s="20"/>
      <c r="L43" s="20"/>
    </row>
    <row r="44" spans="1:31" s="1" customFormat="1" ht="14.45" hidden="1" customHeight="1">
      <c r="B44" s="20"/>
      <c r="L44" s="20"/>
    </row>
    <row r="45" spans="1:31" s="1" customFormat="1" ht="14.45" hidden="1" customHeight="1">
      <c r="B45" s="20"/>
      <c r="L45" s="20"/>
    </row>
    <row r="46" spans="1:31" s="1" customFormat="1" ht="14.45" hidden="1" customHeight="1">
      <c r="B46" s="20"/>
      <c r="L46" s="20"/>
    </row>
    <row r="47" spans="1:31" s="1" customFormat="1" ht="14.45" hidden="1" customHeight="1">
      <c r="B47" s="20"/>
      <c r="L47" s="20"/>
    </row>
    <row r="48" spans="1:31" s="1" customFormat="1" ht="14.45" hidden="1" customHeight="1">
      <c r="B48" s="20"/>
      <c r="L48" s="20"/>
    </row>
    <row r="49" spans="1:31" s="1" customFormat="1" ht="14.45" hidden="1" customHeight="1">
      <c r="B49" s="20"/>
      <c r="L49" s="20"/>
    </row>
    <row r="50" spans="1:31" s="2" customFormat="1" ht="14.45" hidden="1" customHeight="1">
      <c r="B50" s="45"/>
      <c r="D50" s="46" t="s">
        <v>46</v>
      </c>
      <c r="E50" s="47"/>
      <c r="F50" s="47"/>
      <c r="G50" s="46" t="s">
        <v>47</v>
      </c>
      <c r="H50" s="47"/>
      <c r="I50" s="47"/>
      <c r="J50" s="47"/>
      <c r="K50" s="47"/>
      <c r="L50" s="45"/>
    </row>
    <row r="51" spans="1:31" ht="11.25" hidden="1">
      <c r="B51" s="20"/>
      <c r="L51" s="20"/>
    </row>
    <row r="52" spans="1:31" ht="11.25" hidden="1">
      <c r="B52" s="20"/>
      <c r="L52" s="20"/>
    </row>
    <row r="53" spans="1:31" ht="11.25" hidden="1">
      <c r="B53" s="20"/>
      <c r="L53" s="20"/>
    </row>
    <row r="54" spans="1:31" ht="11.25" hidden="1">
      <c r="B54" s="20"/>
      <c r="L54" s="20"/>
    </row>
    <row r="55" spans="1:31" ht="11.25" hidden="1">
      <c r="B55" s="20"/>
      <c r="L55" s="20"/>
    </row>
    <row r="56" spans="1:31" ht="11.25" hidden="1">
      <c r="B56" s="20"/>
      <c r="L56" s="20"/>
    </row>
    <row r="57" spans="1:31" ht="11.25" hidden="1">
      <c r="B57" s="20"/>
      <c r="L57" s="20"/>
    </row>
    <row r="58" spans="1:31" ht="11.25" hidden="1">
      <c r="B58" s="20"/>
      <c r="L58" s="20"/>
    </row>
    <row r="59" spans="1:31" ht="11.25" hidden="1">
      <c r="B59" s="20"/>
      <c r="L59" s="20"/>
    </row>
    <row r="60" spans="1:31" ht="11.25" hidden="1">
      <c r="B60" s="20"/>
      <c r="L60" s="20"/>
    </row>
    <row r="61" spans="1:31" s="2" customFormat="1" ht="12.75" hidden="1">
      <c r="A61" s="32"/>
      <c r="B61" s="33"/>
      <c r="C61" s="32"/>
      <c r="D61" s="48" t="s">
        <v>48</v>
      </c>
      <c r="E61" s="35"/>
      <c r="F61" s="118" t="s">
        <v>49</v>
      </c>
      <c r="G61" s="48" t="s">
        <v>48</v>
      </c>
      <c r="H61" s="35"/>
      <c r="I61" s="35"/>
      <c r="J61" s="119" t="s">
        <v>49</v>
      </c>
      <c r="K61" s="35"/>
      <c r="L61" s="45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 hidden="1">
      <c r="B62" s="20"/>
      <c r="L62" s="20"/>
    </row>
    <row r="63" spans="1:31" ht="11.25" hidden="1">
      <c r="B63" s="20"/>
      <c r="L63" s="20"/>
    </row>
    <row r="64" spans="1:31" ht="11.25" hidden="1">
      <c r="B64" s="20"/>
      <c r="L64" s="20"/>
    </row>
    <row r="65" spans="1:31" s="2" customFormat="1" ht="12.75" hidden="1">
      <c r="A65" s="32"/>
      <c r="B65" s="33"/>
      <c r="C65" s="32"/>
      <c r="D65" s="46" t="s">
        <v>50</v>
      </c>
      <c r="E65" s="49"/>
      <c r="F65" s="49"/>
      <c r="G65" s="46" t="s">
        <v>51</v>
      </c>
      <c r="H65" s="49"/>
      <c r="I65" s="49"/>
      <c r="J65" s="49"/>
      <c r="K65" s="49"/>
      <c r="L65" s="45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 hidden="1">
      <c r="B66" s="20"/>
      <c r="L66" s="20"/>
    </row>
    <row r="67" spans="1:31" ht="11.25" hidden="1">
      <c r="B67" s="20"/>
      <c r="L67" s="20"/>
    </row>
    <row r="68" spans="1:31" ht="11.25" hidden="1">
      <c r="B68" s="20"/>
      <c r="L68" s="20"/>
    </row>
    <row r="69" spans="1:31" ht="11.25" hidden="1">
      <c r="B69" s="20"/>
      <c r="L69" s="20"/>
    </row>
    <row r="70" spans="1:31" ht="11.25" hidden="1">
      <c r="B70" s="20"/>
      <c r="L70" s="20"/>
    </row>
    <row r="71" spans="1:31" ht="11.25" hidden="1">
      <c r="B71" s="20"/>
      <c r="L71" s="20"/>
    </row>
    <row r="72" spans="1:31" ht="11.25" hidden="1">
      <c r="B72" s="20"/>
      <c r="L72" s="20"/>
    </row>
    <row r="73" spans="1:31" ht="11.25" hidden="1">
      <c r="B73" s="20"/>
      <c r="L73" s="20"/>
    </row>
    <row r="74" spans="1:31" ht="11.25" hidden="1">
      <c r="B74" s="20"/>
      <c r="L74" s="20"/>
    </row>
    <row r="75" spans="1:31" ht="11.25" hidden="1">
      <c r="B75" s="20"/>
      <c r="L75" s="20"/>
    </row>
    <row r="76" spans="1:31" s="2" customFormat="1" ht="12.75" hidden="1">
      <c r="A76" s="32"/>
      <c r="B76" s="33"/>
      <c r="C76" s="32"/>
      <c r="D76" s="48" t="s">
        <v>48</v>
      </c>
      <c r="E76" s="35"/>
      <c r="F76" s="118" t="s">
        <v>49</v>
      </c>
      <c r="G76" s="48" t="s">
        <v>48</v>
      </c>
      <c r="H76" s="35"/>
      <c r="I76" s="35"/>
      <c r="J76" s="119" t="s">
        <v>49</v>
      </c>
      <c r="K76" s="35"/>
      <c r="L76" s="45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hidden="1" customHeight="1">
      <c r="A77" s="32"/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45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78" spans="1:31" ht="11.25" hidden="1"/>
    <row r="79" spans="1:31" ht="11.25" hidden="1"/>
    <row r="80" spans="1:31" ht="11.25" hidden="1"/>
    <row r="81" spans="1:31" s="2" customFormat="1" ht="6.95" hidden="1" customHeight="1">
      <c r="A81" s="32"/>
      <c r="B81" s="52"/>
      <c r="C81" s="53"/>
      <c r="D81" s="53"/>
      <c r="E81" s="53"/>
      <c r="F81" s="53"/>
      <c r="G81" s="53"/>
      <c r="H81" s="53"/>
      <c r="I81" s="53"/>
      <c r="J81" s="53"/>
      <c r="K81" s="53"/>
      <c r="L81" s="45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5" hidden="1" customHeight="1">
      <c r="A82" s="32"/>
      <c r="B82" s="33"/>
      <c r="C82" s="21" t="s">
        <v>159</v>
      </c>
      <c r="D82" s="32"/>
      <c r="E82" s="32"/>
      <c r="F82" s="32"/>
      <c r="G82" s="32"/>
      <c r="H82" s="32"/>
      <c r="I82" s="32"/>
      <c r="J82" s="32"/>
      <c r="K82" s="32"/>
      <c r="L82" s="45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5" hidden="1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5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hidden="1" customHeight="1">
      <c r="A84" s="32"/>
      <c r="B84" s="33"/>
      <c r="C84" s="27" t="s">
        <v>15</v>
      </c>
      <c r="D84" s="32"/>
      <c r="E84" s="32"/>
      <c r="F84" s="32"/>
      <c r="G84" s="32"/>
      <c r="H84" s="32"/>
      <c r="I84" s="32"/>
      <c r="J84" s="32"/>
      <c r="K84" s="32"/>
      <c r="L84" s="45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hidden="1" customHeight="1">
      <c r="A85" s="32"/>
      <c r="B85" s="33"/>
      <c r="C85" s="32"/>
      <c r="D85" s="32"/>
      <c r="E85" s="266" t="str">
        <f>E7</f>
        <v>Prístavba materskej škôlky v meste Podolínec</v>
      </c>
      <c r="F85" s="267"/>
      <c r="G85" s="267"/>
      <c r="H85" s="267"/>
      <c r="I85" s="32"/>
      <c r="J85" s="32"/>
      <c r="K85" s="32"/>
      <c r="L85" s="45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hidden="1" customHeight="1">
      <c r="B86" s="20"/>
      <c r="C86" s="27" t="s">
        <v>155</v>
      </c>
      <c r="L86" s="20"/>
    </row>
    <row r="87" spans="1:31" s="2" customFormat="1" ht="16.5" hidden="1" customHeight="1">
      <c r="A87" s="32"/>
      <c r="B87" s="33"/>
      <c r="C87" s="32"/>
      <c r="D87" s="32"/>
      <c r="E87" s="266" t="s">
        <v>156</v>
      </c>
      <c r="F87" s="268"/>
      <c r="G87" s="268"/>
      <c r="H87" s="268"/>
      <c r="I87" s="32"/>
      <c r="J87" s="32"/>
      <c r="K87" s="32"/>
      <c r="L87" s="45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hidden="1" customHeight="1">
      <c r="A88" s="32"/>
      <c r="B88" s="33"/>
      <c r="C88" s="27" t="s">
        <v>157</v>
      </c>
      <c r="D88" s="32"/>
      <c r="E88" s="32"/>
      <c r="F88" s="32"/>
      <c r="G88" s="32"/>
      <c r="H88" s="32"/>
      <c r="I88" s="32"/>
      <c r="J88" s="32"/>
      <c r="K88" s="32"/>
      <c r="L88" s="45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hidden="1" customHeight="1">
      <c r="A89" s="32"/>
      <c r="B89" s="33"/>
      <c r="C89" s="32"/>
      <c r="D89" s="32"/>
      <c r="E89" s="227" t="str">
        <f>E11</f>
        <v>03 - OPZ - Odberné plynové zariadenie</v>
      </c>
      <c r="F89" s="268"/>
      <c r="G89" s="268"/>
      <c r="H89" s="268"/>
      <c r="I89" s="32"/>
      <c r="J89" s="32"/>
      <c r="K89" s="32"/>
      <c r="L89" s="45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6.95" hidden="1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5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hidden="1" customHeight="1">
      <c r="A91" s="32"/>
      <c r="B91" s="33"/>
      <c r="C91" s="27" t="s">
        <v>19</v>
      </c>
      <c r="D91" s="32"/>
      <c r="E91" s="32"/>
      <c r="F91" s="25" t="str">
        <f>F14</f>
        <v>Podolínec</v>
      </c>
      <c r="G91" s="32"/>
      <c r="H91" s="32"/>
      <c r="I91" s="27" t="s">
        <v>21</v>
      </c>
      <c r="J91" s="58" t="str">
        <f>IF(J14="","",J14)</f>
        <v>05_2022</v>
      </c>
      <c r="K91" s="32"/>
      <c r="L91" s="45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5" hidden="1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5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5.2" hidden="1" customHeight="1">
      <c r="A93" s="32"/>
      <c r="B93" s="33"/>
      <c r="C93" s="27" t="s">
        <v>22</v>
      </c>
      <c r="D93" s="32"/>
      <c r="E93" s="32"/>
      <c r="F93" s="25" t="str">
        <f>E17</f>
        <v>Mesto Podolínec</v>
      </c>
      <c r="G93" s="32"/>
      <c r="H93" s="32"/>
      <c r="I93" s="27" t="s">
        <v>27</v>
      </c>
      <c r="J93" s="30" t="str">
        <f>E23</f>
        <v>AIP projekt s.r.o.</v>
      </c>
      <c r="K93" s="32"/>
      <c r="L93" s="45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15.2" hidden="1" customHeight="1">
      <c r="A94" s="32"/>
      <c r="B94" s="33"/>
      <c r="C94" s="27" t="s">
        <v>26</v>
      </c>
      <c r="D94" s="32"/>
      <c r="E94" s="32"/>
      <c r="F94" s="25">
        <f>IF(E20="","",E20)</f>
        <v>0</v>
      </c>
      <c r="G94" s="32"/>
      <c r="H94" s="32"/>
      <c r="I94" s="27" t="s">
        <v>30</v>
      </c>
      <c r="J94" s="30" t="str">
        <f>E26</f>
        <v xml:space="preserve"> </v>
      </c>
      <c r="K94" s="32"/>
      <c r="L94" s="45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35" hidden="1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5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hidden="1" customHeight="1">
      <c r="A96" s="32"/>
      <c r="B96" s="33"/>
      <c r="C96" s="120" t="s">
        <v>160</v>
      </c>
      <c r="D96" s="112"/>
      <c r="E96" s="112"/>
      <c r="F96" s="112"/>
      <c r="G96" s="112"/>
      <c r="H96" s="112"/>
      <c r="I96" s="112"/>
      <c r="J96" s="121" t="s">
        <v>161</v>
      </c>
      <c r="K96" s="112"/>
      <c r="L96" s="45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hidden="1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5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hidden="1" customHeight="1">
      <c r="A98" s="32"/>
      <c r="B98" s="33"/>
      <c r="C98" s="122" t="s">
        <v>162</v>
      </c>
      <c r="D98" s="32"/>
      <c r="E98" s="32"/>
      <c r="F98" s="32"/>
      <c r="G98" s="32"/>
      <c r="H98" s="32"/>
      <c r="I98" s="32"/>
      <c r="J98" s="74">
        <f>J135</f>
        <v>0</v>
      </c>
      <c r="K98" s="32"/>
      <c r="L98" s="45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163</v>
      </c>
    </row>
    <row r="99" spans="1:47" s="9" customFormat="1" ht="24.95" hidden="1" customHeight="1">
      <c r="B99" s="123"/>
      <c r="D99" s="124" t="s">
        <v>164</v>
      </c>
      <c r="E99" s="125"/>
      <c r="F99" s="125"/>
      <c r="G99" s="125"/>
      <c r="H99" s="125"/>
      <c r="I99" s="125"/>
      <c r="J99" s="126">
        <f>J136</f>
        <v>0</v>
      </c>
      <c r="L99" s="123"/>
    </row>
    <row r="100" spans="1:47" s="10" customFormat="1" ht="19.899999999999999" hidden="1" customHeight="1">
      <c r="B100" s="127"/>
      <c r="D100" s="128" t="s">
        <v>165</v>
      </c>
      <c r="E100" s="129"/>
      <c r="F100" s="129"/>
      <c r="G100" s="129"/>
      <c r="H100" s="129"/>
      <c r="I100" s="129"/>
      <c r="J100" s="130">
        <f>J137</f>
        <v>0</v>
      </c>
      <c r="L100" s="127"/>
    </row>
    <row r="101" spans="1:47" s="10" customFormat="1" ht="19.899999999999999" hidden="1" customHeight="1">
      <c r="B101" s="127"/>
      <c r="D101" s="128" t="s">
        <v>166</v>
      </c>
      <c r="E101" s="129"/>
      <c r="F101" s="129"/>
      <c r="G101" s="129"/>
      <c r="H101" s="129"/>
      <c r="I101" s="129"/>
      <c r="J101" s="130">
        <f>J149</f>
        <v>0</v>
      </c>
      <c r="L101" s="127"/>
    </row>
    <row r="102" spans="1:47" s="10" customFormat="1" ht="19.899999999999999" hidden="1" customHeight="1">
      <c r="B102" s="127"/>
      <c r="D102" s="128" t="s">
        <v>167</v>
      </c>
      <c r="E102" s="129"/>
      <c r="F102" s="129"/>
      <c r="G102" s="129"/>
      <c r="H102" s="129"/>
      <c r="I102" s="129"/>
      <c r="J102" s="130">
        <f>J151</f>
        <v>0</v>
      </c>
      <c r="L102" s="127"/>
    </row>
    <row r="103" spans="1:47" s="10" customFormat="1" ht="19.899999999999999" hidden="1" customHeight="1">
      <c r="B103" s="127"/>
      <c r="D103" s="128" t="s">
        <v>467</v>
      </c>
      <c r="E103" s="129"/>
      <c r="F103" s="129"/>
      <c r="G103" s="129"/>
      <c r="H103" s="129"/>
      <c r="I103" s="129"/>
      <c r="J103" s="130">
        <f>J157</f>
        <v>0</v>
      </c>
      <c r="L103" s="127"/>
    </row>
    <row r="104" spans="1:47" s="10" customFormat="1" ht="19.899999999999999" hidden="1" customHeight="1">
      <c r="B104" s="127"/>
      <c r="D104" s="128" t="s">
        <v>168</v>
      </c>
      <c r="E104" s="129"/>
      <c r="F104" s="129"/>
      <c r="G104" s="129"/>
      <c r="H104" s="129"/>
      <c r="I104" s="129"/>
      <c r="J104" s="130">
        <f>J160</f>
        <v>0</v>
      </c>
      <c r="L104" s="127"/>
    </row>
    <row r="105" spans="1:47" s="9" customFormat="1" ht="24.95" hidden="1" customHeight="1">
      <c r="B105" s="123"/>
      <c r="D105" s="124" t="s">
        <v>169</v>
      </c>
      <c r="E105" s="125"/>
      <c r="F105" s="125"/>
      <c r="G105" s="125"/>
      <c r="H105" s="125"/>
      <c r="I105" s="125"/>
      <c r="J105" s="126">
        <f>J162</f>
        <v>0</v>
      </c>
      <c r="L105" s="123"/>
    </row>
    <row r="106" spans="1:47" s="10" customFormat="1" ht="19.899999999999999" hidden="1" customHeight="1">
      <c r="B106" s="127"/>
      <c r="D106" s="128" t="s">
        <v>570</v>
      </c>
      <c r="E106" s="129"/>
      <c r="F106" s="129"/>
      <c r="G106" s="129"/>
      <c r="H106" s="129"/>
      <c r="I106" s="129"/>
      <c r="J106" s="130">
        <f>J163</f>
        <v>0</v>
      </c>
      <c r="L106" s="127"/>
    </row>
    <row r="107" spans="1:47" s="10" customFormat="1" ht="19.899999999999999" hidden="1" customHeight="1">
      <c r="B107" s="127"/>
      <c r="D107" s="128" t="s">
        <v>571</v>
      </c>
      <c r="E107" s="129"/>
      <c r="F107" s="129"/>
      <c r="G107" s="129"/>
      <c r="H107" s="129"/>
      <c r="I107" s="129"/>
      <c r="J107" s="130">
        <f>J179</f>
        <v>0</v>
      </c>
      <c r="L107" s="127"/>
    </row>
    <row r="108" spans="1:47" s="10" customFormat="1" ht="19.899999999999999" hidden="1" customHeight="1">
      <c r="B108" s="127"/>
      <c r="D108" s="128" t="s">
        <v>572</v>
      </c>
      <c r="E108" s="129"/>
      <c r="F108" s="129"/>
      <c r="G108" s="129"/>
      <c r="H108" s="129"/>
      <c r="I108" s="129"/>
      <c r="J108" s="130">
        <f>J186</f>
        <v>0</v>
      </c>
      <c r="L108" s="127"/>
    </row>
    <row r="109" spans="1:47" s="10" customFormat="1" ht="19.899999999999999" hidden="1" customHeight="1">
      <c r="B109" s="127"/>
      <c r="D109" s="128" t="s">
        <v>573</v>
      </c>
      <c r="E109" s="129"/>
      <c r="F109" s="129"/>
      <c r="G109" s="129"/>
      <c r="H109" s="129"/>
      <c r="I109" s="129"/>
      <c r="J109" s="130">
        <f>J190</f>
        <v>0</v>
      </c>
      <c r="L109" s="127"/>
    </row>
    <row r="110" spans="1:47" s="9" customFormat="1" ht="24.95" hidden="1" customHeight="1">
      <c r="B110" s="123"/>
      <c r="D110" s="124" t="s">
        <v>172</v>
      </c>
      <c r="E110" s="125"/>
      <c r="F110" s="125"/>
      <c r="G110" s="125"/>
      <c r="H110" s="125"/>
      <c r="I110" s="125"/>
      <c r="J110" s="126">
        <f>J192</f>
        <v>0</v>
      </c>
      <c r="L110" s="123"/>
    </row>
    <row r="111" spans="1:47" s="10" customFormat="1" ht="19.899999999999999" hidden="1" customHeight="1">
      <c r="B111" s="127"/>
      <c r="D111" s="128" t="s">
        <v>173</v>
      </c>
      <c r="E111" s="129"/>
      <c r="F111" s="129"/>
      <c r="G111" s="129"/>
      <c r="H111" s="129"/>
      <c r="I111" s="129"/>
      <c r="J111" s="130">
        <f>J193</f>
        <v>0</v>
      </c>
      <c r="L111" s="127"/>
    </row>
    <row r="112" spans="1:47" s="9" customFormat="1" ht="24.95" hidden="1" customHeight="1">
      <c r="B112" s="123"/>
      <c r="D112" s="124" t="s">
        <v>174</v>
      </c>
      <c r="E112" s="125"/>
      <c r="F112" s="125"/>
      <c r="G112" s="125"/>
      <c r="H112" s="125"/>
      <c r="I112" s="125"/>
      <c r="J112" s="126">
        <f>J200</f>
        <v>0</v>
      </c>
      <c r="L112" s="123"/>
    </row>
    <row r="113" spans="1:31" s="9" customFormat="1" ht="24.95" hidden="1" customHeight="1">
      <c r="B113" s="123"/>
      <c r="D113" s="124" t="s">
        <v>574</v>
      </c>
      <c r="E113" s="125"/>
      <c r="F113" s="125"/>
      <c r="G113" s="125"/>
      <c r="H113" s="125"/>
      <c r="I113" s="125"/>
      <c r="J113" s="126">
        <f>J202</f>
        <v>0</v>
      </c>
      <c r="L113" s="123"/>
    </row>
    <row r="114" spans="1:31" s="2" customFormat="1" ht="21.75" hidden="1" customHeight="1">
      <c r="A114" s="32"/>
      <c r="B114" s="33"/>
      <c r="C114" s="32"/>
      <c r="D114" s="32"/>
      <c r="E114" s="32"/>
      <c r="F114" s="32"/>
      <c r="G114" s="32"/>
      <c r="H114" s="32"/>
      <c r="I114" s="32"/>
      <c r="J114" s="32"/>
      <c r="K114" s="32"/>
      <c r="L114" s="45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31" s="2" customFormat="1" ht="6.95" hidden="1" customHeight="1">
      <c r="A115" s="32"/>
      <c r="B115" s="50"/>
      <c r="C115" s="51"/>
      <c r="D115" s="51"/>
      <c r="E115" s="51"/>
      <c r="F115" s="51"/>
      <c r="G115" s="51"/>
      <c r="H115" s="51"/>
      <c r="I115" s="51"/>
      <c r="J115" s="51"/>
      <c r="K115" s="51"/>
      <c r="L115" s="45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31" ht="11.25" hidden="1"/>
    <row r="117" spans="1:31" ht="11.25" hidden="1"/>
    <row r="118" spans="1:31" ht="11.25" hidden="1"/>
    <row r="119" spans="1:31" s="2" customFormat="1" ht="6.95" customHeight="1">
      <c r="A119" s="32"/>
      <c r="B119" s="52"/>
      <c r="C119" s="53"/>
      <c r="D119" s="53"/>
      <c r="E119" s="53"/>
      <c r="F119" s="53"/>
      <c r="G119" s="53"/>
      <c r="H119" s="53"/>
      <c r="I119" s="53"/>
      <c r="J119" s="53"/>
      <c r="K119" s="53"/>
      <c r="L119" s="45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31" s="2" customFormat="1" ht="24.95" customHeight="1">
      <c r="A120" s="32"/>
      <c r="B120" s="33"/>
      <c r="C120" s="21" t="s">
        <v>175</v>
      </c>
      <c r="D120" s="32"/>
      <c r="E120" s="32"/>
      <c r="F120" s="32"/>
      <c r="G120" s="32"/>
      <c r="H120" s="32"/>
      <c r="I120" s="32"/>
      <c r="J120" s="32"/>
      <c r="K120" s="32"/>
      <c r="L120" s="45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31" s="2" customFormat="1" ht="6.95" customHeight="1">
      <c r="A121" s="32"/>
      <c r="B121" s="33"/>
      <c r="C121" s="32"/>
      <c r="D121" s="32"/>
      <c r="E121" s="32"/>
      <c r="F121" s="32"/>
      <c r="G121" s="32"/>
      <c r="H121" s="32"/>
      <c r="I121" s="32"/>
      <c r="J121" s="32"/>
      <c r="K121" s="32"/>
      <c r="L121" s="45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31" s="2" customFormat="1" ht="12" customHeight="1">
      <c r="A122" s="32"/>
      <c r="B122" s="33"/>
      <c r="C122" s="27" t="s">
        <v>15</v>
      </c>
      <c r="D122" s="32"/>
      <c r="E122" s="32"/>
      <c r="F122" s="32"/>
      <c r="G122" s="32"/>
      <c r="H122" s="32"/>
      <c r="I122" s="32"/>
      <c r="J122" s="32"/>
      <c r="K122" s="32"/>
      <c r="L122" s="45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31" s="2" customFormat="1" ht="16.5" customHeight="1">
      <c r="A123" s="32"/>
      <c r="B123" s="33"/>
      <c r="C123" s="32"/>
      <c r="D123" s="32"/>
      <c r="E123" s="266" t="str">
        <f>E7</f>
        <v>Prístavba materskej škôlky v meste Podolínec</v>
      </c>
      <c r="F123" s="267"/>
      <c r="G123" s="267"/>
      <c r="H123" s="267"/>
      <c r="I123" s="32"/>
      <c r="J123" s="32"/>
      <c r="K123" s="32"/>
      <c r="L123" s="45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31" s="1" customFormat="1" ht="12" customHeight="1">
      <c r="B124" s="20"/>
      <c r="C124" s="27" t="s">
        <v>155</v>
      </c>
      <c r="L124" s="20"/>
    </row>
    <row r="125" spans="1:31" s="2" customFormat="1" ht="16.5" customHeight="1">
      <c r="A125" s="32"/>
      <c r="B125" s="33"/>
      <c r="C125" s="32"/>
      <c r="D125" s="32"/>
      <c r="E125" s="266" t="s">
        <v>156</v>
      </c>
      <c r="F125" s="268"/>
      <c r="G125" s="268"/>
      <c r="H125" s="268"/>
      <c r="I125" s="32"/>
      <c r="J125" s="32"/>
      <c r="K125" s="32"/>
      <c r="L125" s="45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31" s="2" customFormat="1" ht="12" customHeight="1">
      <c r="A126" s="32"/>
      <c r="B126" s="33"/>
      <c r="C126" s="27" t="s">
        <v>157</v>
      </c>
      <c r="D126" s="32"/>
      <c r="E126" s="32"/>
      <c r="F126" s="32"/>
      <c r="G126" s="32"/>
      <c r="H126" s="32"/>
      <c r="I126" s="32"/>
      <c r="J126" s="32"/>
      <c r="K126" s="32"/>
      <c r="L126" s="45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</row>
    <row r="127" spans="1:31" s="2" customFormat="1" ht="16.5" customHeight="1">
      <c r="A127" s="32"/>
      <c r="B127" s="33"/>
      <c r="C127" s="32"/>
      <c r="D127" s="32"/>
      <c r="E127" s="227" t="str">
        <f>E11</f>
        <v>03 - OPZ - Odberné plynové zariadenie</v>
      </c>
      <c r="F127" s="268"/>
      <c r="G127" s="268"/>
      <c r="H127" s="268"/>
      <c r="I127" s="32"/>
      <c r="J127" s="32"/>
      <c r="K127" s="32"/>
      <c r="L127" s="45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</row>
    <row r="128" spans="1:31" s="2" customFormat="1" ht="6.95" customHeight="1">
      <c r="A128" s="32"/>
      <c r="B128" s="33"/>
      <c r="C128" s="32"/>
      <c r="D128" s="32"/>
      <c r="E128" s="32"/>
      <c r="F128" s="32"/>
      <c r="G128" s="32"/>
      <c r="H128" s="32"/>
      <c r="I128" s="32"/>
      <c r="J128" s="32"/>
      <c r="K128" s="32"/>
      <c r="L128" s="45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</row>
    <row r="129" spans="1:65" s="2" customFormat="1" ht="12" customHeight="1">
      <c r="A129" s="32"/>
      <c r="B129" s="33"/>
      <c r="C129" s="27" t="s">
        <v>19</v>
      </c>
      <c r="D129" s="32"/>
      <c r="E129" s="32"/>
      <c r="F129" s="25" t="str">
        <f>F14</f>
        <v>Podolínec</v>
      </c>
      <c r="G129" s="32"/>
      <c r="H129" s="32"/>
      <c r="I129" s="27" t="s">
        <v>21</v>
      </c>
      <c r="J129" s="58" t="str">
        <f>IF(J14="","",J14)</f>
        <v>05_2022</v>
      </c>
      <c r="K129" s="32"/>
      <c r="L129" s="45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</row>
    <row r="130" spans="1:65" s="2" customFormat="1" ht="6.95" customHeight="1">
      <c r="A130" s="32"/>
      <c r="B130" s="33"/>
      <c r="C130" s="32"/>
      <c r="D130" s="32"/>
      <c r="E130" s="32"/>
      <c r="F130" s="32"/>
      <c r="G130" s="32"/>
      <c r="H130" s="32"/>
      <c r="I130" s="32"/>
      <c r="J130" s="32"/>
      <c r="K130" s="32"/>
      <c r="L130" s="45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</row>
    <row r="131" spans="1:65" s="2" customFormat="1" ht="15.2" customHeight="1">
      <c r="A131" s="32"/>
      <c r="B131" s="33"/>
      <c r="C131" s="27" t="s">
        <v>22</v>
      </c>
      <c r="D131" s="32"/>
      <c r="E131" s="32"/>
      <c r="F131" s="25" t="str">
        <f>E17</f>
        <v>Mesto Podolínec</v>
      </c>
      <c r="G131" s="32"/>
      <c r="H131" s="32"/>
      <c r="I131" s="27" t="s">
        <v>27</v>
      </c>
      <c r="J131" s="30" t="str">
        <f>E23</f>
        <v>AIP projekt s.r.o.</v>
      </c>
      <c r="K131" s="32"/>
      <c r="L131" s="45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</row>
    <row r="132" spans="1:65" s="2" customFormat="1" ht="15.2" customHeight="1">
      <c r="A132" s="32"/>
      <c r="B132" s="33"/>
      <c r="C132" s="27" t="s">
        <v>26</v>
      </c>
      <c r="D132" s="32"/>
      <c r="E132" s="32"/>
      <c r="F132" s="25"/>
      <c r="G132" s="32"/>
      <c r="H132" s="32"/>
      <c r="I132" s="27" t="s">
        <v>30</v>
      </c>
      <c r="J132" s="30" t="str">
        <f>E26</f>
        <v xml:space="preserve"> </v>
      </c>
      <c r="K132" s="32"/>
      <c r="L132" s="45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</row>
    <row r="133" spans="1:65" s="2" customFormat="1" ht="10.35" customHeight="1">
      <c r="A133" s="32"/>
      <c r="B133" s="33"/>
      <c r="C133" s="32"/>
      <c r="D133" s="32"/>
      <c r="E133" s="32"/>
      <c r="F133" s="32"/>
      <c r="G133" s="32"/>
      <c r="H133" s="32"/>
      <c r="I133" s="32"/>
      <c r="J133" s="32"/>
      <c r="K133" s="32"/>
      <c r="L133" s="45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</row>
    <row r="134" spans="1:65" s="11" customFormat="1" ht="29.25" customHeight="1">
      <c r="A134" s="131"/>
      <c r="B134" s="132"/>
      <c r="C134" s="133" t="s">
        <v>176</v>
      </c>
      <c r="D134" s="134" t="s">
        <v>58</v>
      </c>
      <c r="E134" s="134" t="s">
        <v>54</v>
      </c>
      <c r="F134" s="134" t="s">
        <v>55</v>
      </c>
      <c r="G134" s="134" t="s">
        <v>177</v>
      </c>
      <c r="H134" s="134" t="s">
        <v>178</v>
      </c>
      <c r="I134" s="134" t="s">
        <v>179</v>
      </c>
      <c r="J134" s="135" t="s">
        <v>161</v>
      </c>
      <c r="K134" s="136" t="s">
        <v>180</v>
      </c>
      <c r="L134" s="137"/>
      <c r="M134" s="65" t="s">
        <v>1</v>
      </c>
      <c r="N134" s="66" t="s">
        <v>37</v>
      </c>
      <c r="O134" s="66" t="s">
        <v>181</v>
      </c>
      <c r="P134" s="66" t="s">
        <v>182</v>
      </c>
      <c r="Q134" s="66" t="s">
        <v>183</v>
      </c>
      <c r="R134" s="66" t="s">
        <v>184</v>
      </c>
      <c r="S134" s="66" t="s">
        <v>185</v>
      </c>
      <c r="T134" s="67" t="s">
        <v>186</v>
      </c>
      <c r="U134" s="131"/>
      <c r="V134" s="131"/>
      <c r="W134" s="131"/>
      <c r="X134" s="131"/>
      <c r="Y134" s="131"/>
      <c r="Z134" s="131"/>
      <c r="AA134" s="131"/>
      <c r="AB134" s="131"/>
      <c r="AC134" s="131"/>
      <c r="AD134" s="131"/>
      <c r="AE134" s="131"/>
    </row>
    <row r="135" spans="1:65" s="2" customFormat="1" ht="22.9" customHeight="1">
      <c r="A135" s="32"/>
      <c r="B135" s="33"/>
      <c r="C135" s="72" t="s">
        <v>162</v>
      </c>
      <c r="D135" s="32"/>
      <c r="E135" s="32"/>
      <c r="F135" s="32"/>
      <c r="G135" s="32"/>
      <c r="H135" s="32"/>
      <c r="I135" s="32"/>
      <c r="J135" s="138">
        <f>BK135</f>
        <v>0</v>
      </c>
      <c r="K135" s="32"/>
      <c r="L135" s="33"/>
      <c r="M135" s="68"/>
      <c r="N135" s="59"/>
      <c r="O135" s="69"/>
      <c r="P135" s="139">
        <f>P136+P162+P192+P200+P202</f>
        <v>0</v>
      </c>
      <c r="Q135" s="69"/>
      <c r="R135" s="139">
        <f>R136+R162+R192+R200+R202</f>
        <v>11.9902375303</v>
      </c>
      <c r="S135" s="69"/>
      <c r="T135" s="140">
        <f>T136+T162+T192+T200+T202</f>
        <v>1.7000000000000001E-3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T135" s="17" t="s">
        <v>72</v>
      </c>
      <c r="AU135" s="17" t="s">
        <v>163</v>
      </c>
      <c r="BK135" s="141">
        <f>BK136+BK162+BK192+BK200+BK202</f>
        <v>0</v>
      </c>
    </row>
    <row r="136" spans="1:65" s="12" customFormat="1" ht="25.9" customHeight="1">
      <c r="B136" s="142"/>
      <c r="D136" s="143" t="s">
        <v>72</v>
      </c>
      <c r="E136" s="144" t="s">
        <v>187</v>
      </c>
      <c r="F136" s="144" t="s">
        <v>188</v>
      </c>
      <c r="I136" s="145"/>
      <c r="J136" s="146">
        <f>BK136</f>
        <v>0</v>
      </c>
      <c r="L136" s="142"/>
      <c r="M136" s="147"/>
      <c r="N136" s="148"/>
      <c r="O136" s="148"/>
      <c r="P136" s="149">
        <f>P137+P149+P151+P157+P160</f>
        <v>0</v>
      </c>
      <c r="Q136" s="148"/>
      <c r="R136" s="149">
        <f>R137+R149+R151+R157+R160</f>
        <v>11.939213815999999</v>
      </c>
      <c r="S136" s="148"/>
      <c r="T136" s="150">
        <f>T137+T149+T151+T157+T160</f>
        <v>1.7000000000000001E-3</v>
      </c>
      <c r="AR136" s="143" t="s">
        <v>80</v>
      </c>
      <c r="AT136" s="151" t="s">
        <v>72</v>
      </c>
      <c r="AU136" s="151" t="s">
        <v>73</v>
      </c>
      <c r="AY136" s="143" t="s">
        <v>189</v>
      </c>
      <c r="BK136" s="152">
        <f>BK137+BK149+BK151+BK157+BK160</f>
        <v>0</v>
      </c>
    </row>
    <row r="137" spans="1:65" s="12" customFormat="1" ht="22.9" customHeight="1">
      <c r="B137" s="142"/>
      <c r="D137" s="143" t="s">
        <v>72</v>
      </c>
      <c r="E137" s="153" t="s">
        <v>80</v>
      </c>
      <c r="F137" s="153" t="s">
        <v>190</v>
      </c>
      <c r="I137" s="145"/>
      <c r="J137" s="154">
        <f>BK137</f>
        <v>0</v>
      </c>
      <c r="L137" s="142"/>
      <c r="M137" s="147"/>
      <c r="N137" s="148"/>
      <c r="O137" s="148"/>
      <c r="P137" s="149">
        <f>SUM(P138:P148)</f>
        <v>0</v>
      </c>
      <c r="Q137" s="148"/>
      <c r="R137" s="149">
        <f>SUM(R138:R148)</f>
        <v>0</v>
      </c>
      <c r="S137" s="148"/>
      <c r="T137" s="150">
        <f>SUM(T138:T148)</f>
        <v>0</v>
      </c>
      <c r="AR137" s="143" t="s">
        <v>80</v>
      </c>
      <c r="AT137" s="151" t="s">
        <v>72</v>
      </c>
      <c r="AU137" s="151" t="s">
        <v>80</v>
      </c>
      <c r="AY137" s="143" t="s">
        <v>189</v>
      </c>
      <c r="BK137" s="152">
        <f>SUM(BK138:BK148)</f>
        <v>0</v>
      </c>
    </row>
    <row r="138" spans="1:65" s="2" customFormat="1" ht="21.75" customHeight="1">
      <c r="A138" s="32"/>
      <c r="B138" s="155"/>
      <c r="C138" s="156" t="s">
        <v>80</v>
      </c>
      <c r="D138" s="156" t="s">
        <v>191</v>
      </c>
      <c r="E138" s="157" t="s">
        <v>197</v>
      </c>
      <c r="F138" s="158" t="s">
        <v>198</v>
      </c>
      <c r="G138" s="159" t="s">
        <v>194</v>
      </c>
      <c r="H138" s="160">
        <v>59.76</v>
      </c>
      <c r="I138" s="161"/>
      <c r="J138" s="162">
        <f t="shared" ref="J138:J148" si="0">ROUND(I138*H138,2)</f>
        <v>0</v>
      </c>
      <c r="K138" s="163"/>
      <c r="L138" s="33"/>
      <c r="M138" s="164" t="s">
        <v>1</v>
      </c>
      <c r="N138" s="165" t="s">
        <v>39</v>
      </c>
      <c r="O138" s="61"/>
      <c r="P138" s="166">
        <f t="shared" ref="P138:P148" si="1">O138*H138</f>
        <v>0</v>
      </c>
      <c r="Q138" s="166">
        <v>0</v>
      </c>
      <c r="R138" s="166">
        <f t="shared" ref="R138:R148" si="2">Q138*H138</f>
        <v>0</v>
      </c>
      <c r="S138" s="166">
        <v>0</v>
      </c>
      <c r="T138" s="167">
        <f t="shared" ref="T138:T148" si="3">S138*H138</f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68" t="s">
        <v>130</v>
      </c>
      <c r="AT138" s="168" t="s">
        <v>191</v>
      </c>
      <c r="AU138" s="168" t="s">
        <v>86</v>
      </c>
      <c r="AY138" s="17" t="s">
        <v>189</v>
      </c>
      <c r="BE138" s="169">
        <f t="shared" ref="BE138:BE148" si="4">IF(N138="základná",J138,0)</f>
        <v>0</v>
      </c>
      <c r="BF138" s="169">
        <f t="shared" ref="BF138:BF148" si="5">IF(N138="znížená",J138,0)</f>
        <v>0</v>
      </c>
      <c r="BG138" s="169">
        <f t="shared" ref="BG138:BG148" si="6">IF(N138="zákl. prenesená",J138,0)</f>
        <v>0</v>
      </c>
      <c r="BH138" s="169">
        <f t="shared" ref="BH138:BH148" si="7">IF(N138="zníž. prenesená",J138,0)</f>
        <v>0</v>
      </c>
      <c r="BI138" s="169">
        <f t="shared" ref="BI138:BI148" si="8">IF(N138="nulová",J138,0)</f>
        <v>0</v>
      </c>
      <c r="BJ138" s="17" t="s">
        <v>86</v>
      </c>
      <c r="BK138" s="169">
        <f t="shared" ref="BK138:BK148" si="9">ROUND(I138*H138,2)</f>
        <v>0</v>
      </c>
      <c r="BL138" s="17" t="s">
        <v>130</v>
      </c>
      <c r="BM138" s="168" t="s">
        <v>86</v>
      </c>
    </row>
    <row r="139" spans="1:65" s="2" customFormat="1" ht="37.9" customHeight="1">
      <c r="A139" s="32"/>
      <c r="B139" s="155"/>
      <c r="C139" s="156" t="s">
        <v>86</v>
      </c>
      <c r="D139" s="156" t="s">
        <v>191</v>
      </c>
      <c r="E139" s="157" t="s">
        <v>199</v>
      </c>
      <c r="F139" s="158" t="s">
        <v>200</v>
      </c>
      <c r="G139" s="159" t="s">
        <v>194</v>
      </c>
      <c r="H139" s="160">
        <v>59.76</v>
      </c>
      <c r="I139" s="161"/>
      <c r="J139" s="162">
        <f t="shared" si="0"/>
        <v>0</v>
      </c>
      <c r="K139" s="163"/>
      <c r="L139" s="33"/>
      <c r="M139" s="164" t="s">
        <v>1</v>
      </c>
      <c r="N139" s="165" t="s">
        <v>39</v>
      </c>
      <c r="O139" s="61"/>
      <c r="P139" s="166">
        <f t="shared" si="1"/>
        <v>0</v>
      </c>
      <c r="Q139" s="166">
        <v>0</v>
      </c>
      <c r="R139" s="166">
        <f t="shared" si="2"/>
        <v>0</v>
      </c>
      <c r="S139" s="166">
        <v>0</v>
      </c>
      <c r="T139" s="167">
        <f t="shared" si="3"/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68" t="s">
        <v>130</v>
      </c>
      <c r="AT139" s="168" t="s">
        <v>191</v>
      </c>
      <c r="AU139" s="168" t="s">
        <v>86</v>
      </c>
      <c r="AY139" s="17" t="s">
        <v>189</v>
      </c>
      <c r="BE139" s="169">
        <f t="shared" si="4"/>
        <v>0</v>
      </c>
      <c r="BF139" s="169">
        <f t="shared" si="5"/>
        <v>0</v>
      </c>
      <c r="BG139" s="169">
        <f t="shared" si="6"/>
        <v>0</v>
      </c>
      <c r="BH139" s="169">
        <f t="shared" si="7"/>
        <v>0</v>
      </c>
      <c r="BI139" s="169">
        <f t="shared" si="8"/>
        <v>0</v>
      </c>
      <c r="BJ139" s="17" t="s">
        <v>86</v>
      </c>
      <c r="BK139" s="169">
        <f t="shared" si="9"/>
        <v>0</v>
      </c>
      <c r="BL139" s="17" t="s">
        <v>130</v>
      </c>
      <c r="BM139" s="168" t="s">
        <v>130</v>
      </c>
    </row>
    <row r="140" spans="1:65" s="2" customFormat="1" ht="21.75" customHeight="1">
      <c r="A140" s="32"/>
      <c r="B140" s="155"/>
      <c r="C140" s="156" t="s">
        <v>103</v>
      </c>
      <c r="D140" s="156" t="s">
        <v>191</v>
      </c>
      <c r="E140" s="157" t="s">
        <v>575</v>
      </c>
      <c r="F140" s="158" t="s">
        <v>576</v>
      </c>
      <c r="G140" s="159" t="s">
        <v>194</v>
      </c>
      <c r="H140" s="160">
        <v>59.76</v>
      </c>
      <c r="I140" s="161"/>
      <c r="J140" s="162">
        <f t="shared" si="0"/>
        <v>0</v>
      </c>
      <c r="K140" s="163"/>
      <c r="L140" s="33"/>
      <c r="M140" s="164" t="s">
        <v>1</v>
      </c>
      <c r="N140" s="165" t="s">
        <v>39</v>
      </c>
      <c r="O140" s="61"/>
      <c r="P140" s="166">
        <f t="shared" si="1"/>
        <v>0</v>
      </c>
      <c r="Q140" s="166">
        <v>0</v>
      </c>
      <c r="R140" s="166">
        <f t="shared" si="2"/>
        <v>0</v>
      </c>
      <c r="S140" s="166">
        <v>0</v>
      </c>
      <c r="T140" s="167">
        <f t="shared" si="3"/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68" t="s">
        <v>130</v>
      </c>
      <c r="AT140" s="168" t="s">
        <v>191</v>
      </c>
      <c r="AU140" s="168" t="s">
        <v>86</v>
      </c>
      <c r="AY140" s="17" t="s">
        <v>189</v>
      </c>
      <c r="BE140" s="169">
        <f t="shared" si="4"/>
        <v>0</v>
      </c>
      <c r="BF140" s="169">
        <f t="shared" si="5"/>
        <v>0</v>
      </c>
      <c r="BG140" s="169">
        <f t="shared" si="6"/>
        <v>0</v>
      </c>
      <c r="BH140" s="169">
        <f t="shared" si="7"/>
        <v>0</v>
      </c>
      <c r="BI140" s="169">
        <f t="shared" si="8"/>
        <v>0</v>
      </c>
      <c r="BJ140" s="17" t="s">
        <v>86</v>
      </c>
      <c r="BK140" s="169">
        <f t="shared" si="9"/>
        <v>0</v>
      </c>
      <c r="BL140" s="17" t="s">
        <v>130</v>
      </c>
      <c r="BM140" s="168" t="s">
        <v>136</v>
      </c>
    </row>
    <row r="141" spans="1:65" s="2" customFormat="1" ht="33" customHeight="1">
      <c r="A141" s="32"/>
      <c r="B141" s="155"/>
      <c r="C141" s="156" t="s">
        <v>130</v>
      </c>
      <c r="D141" s="156" t="s">
        <v>191</v>
      </c>
      <c r="E141" s="157" t="s">
        <v>209</v>
      </c>
      <c r="F141" s="158" t="s">
        <v>210</v>
      </c>
      <c r="G141" s="159" t="s">
        <v>194</v>
      </c>
      <c r="H141" s="160">
        <v>14.7</v>
      </c>
      <c r="I141" s="161"/>
      <c r="J141" s="162">
        <f t="shared" si="0"/>
        <v>0</v>
      </c>
      <c r="K141" s="163"/>
      <c r="L141" s="33"/>
      <c r="M141" s="164" t="s">
        <v>1</v>
      </c>
      <c r="N141" s="165" t="s">
        <v>39</v>
      </c>
      <c r="O141" s="61"/>
      <c r="P141" s="166">
        <f t="shared" si="1"/>
        <v>0</v>
      </c>
      <c r="Q141" s="166">
        <v>0</v>
      </c>
      <c r="R141" s="166">
        <f t="shared" si="2"/>
        <v>0</v>
      </c>
      <c r="S141" s="166">
        <v>0</v>
      </c>
      <c r="T141" s="167">
        <f t="shared" si="3"/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68" t="s">
        <v>130</v>
      </c>
      <c r="AT141" s="168" t="s">
        <v>191</v>
      </c>
      <c r="AU141" s="168" t="s">
        <v>86</v>
      </c>
      <c r="AY141" s="17" t="s">
        <v>189</v>
      </c>
      <c r="BE141" s="169">
        <f t="shared" si="4"/>
        <v>0</v>
      </c>
      <c r="BF141" s="169">
        <f t="shared" si="5"/>
        <v>0</v>
      </c>
      <c r="BG141" s="169">
        <f t="shared" si="6"/>
        <v>0</v>
      </c>
      <c r="BH141" s="169">
        <f t="shared" si="7"/>
        <v>0</v>
      </c>
      <c r="BI141" s="169">
        <f t="shared" si="8"/>
        <v>0</v>
      </c>
      <c r="BJ141" s="17" t="s">
        <v>86</v>
      </c>
      <c r="BK141" s="169">
        <f t="shared" si="9"/>
        <v>0</v>
      </c>
      <c r="BL141" s="17" t="s">
        <v>130</v>
      </c>
      <c r="BM141" s="168" t="s">
        <v>201</v>
      </c>
    </row>
    <row r="142" spans="1:65" s="2" customFormat="1" ht="37.9" customHeight="1">
      <c r="A142" s="32"/>
      <c r="B142" s="155"/>
      <c r="C142" s="156" t="s">
        <v>133</v>
      </c>
      <c r="D142" s="156" t="s">
        <v>191</v>
      </c>
      <c r="E142" s="157" t="s">
        <v>212</v>
      </c>
      <c r="F142" s="158" t="s">
        <v>213</v>
      </c>
      <c r="G142" s="159" t="s">
        <v>194</v>
      </c>
      <c r="H142" s="160">
        <v>191.1</v>
      </c>
      <c r="I142" s="161"/>
      <c r="J142" s="162">
        <f t="shared" si="0"/>
        <v>0</v>
      </c>
      <c r="K142" s="163"/>
      <c r="L142" s="33"/>
      <c r="M142" s="164" t="s">
        <v>1</v>
      </c>
      <c r="N142" s="165" t="s">
        <v>39</v>
      </c>
      <c r="O142" s="61"/>
      <c r="P142" s="166">
        <f t="shared" si="1"/>
        <v>0</v>
      </c>
      <c r="Q142" s="166">
        <v>0</v>
      </c>
      <c r="R142" s="166">
        <f t="shared" si="2"/>
        <v>0</v>
      </c>
      <c r="S142" s="166">
        <v>0</v>
      </c>
      <c r="T142" s="167">
        <f t="shared" si="3"/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68" t="s">
        <v>130</v>
      </c>
      <c r="AT142" s="168" t="s">
        <v>191</v>
      </c>
      <c r="AU142" s="168" t="s">
        <v>86</v>
      </c>
      <c r="AY142" s="17" t="s">
        <v>189</v>
      </c>
      <c r="BE142" s="169">
        <f t="shared" si="4"/>
        <v>0</v>
      </c>
      <c r="BF142" s="169">
        <f t="shared" si="5"/>
        <v>0</v>
      </c>
      <c r="BG142" s="169">
        <f t="shared" si="6"/>
        <v>0</v>
      </c>
      <c r="BH142" s="169">
        <f t="shared" si="7"/>
        <v>0</v>
      </c>
      <c r="BI142" s="169">
        <f t="shared" si="8"/>
        <v>0</v>
      </c>
      <c r="BJ142" s="17" t="s">
        <v>86</v>
      </c>
      <c r="BK142" s="169">
        <f t="shared" si="9"/>
        <v>0</v>
      </c>
      <c r="BL142" s="17" t="s">
        <v>130</v>
      </c>
      <c r="BM142" s="168" t="s">
        <v>204</v>
      </c>
    </row>
    <row r="143" spans="1:65" s="2" customFormat="1" ht="24.2" customHeight="1">
      <c r="A143" s="32"/>
      <c r="B143" s="155"/>
      <c r="C143" s="156" t="s">
        <v>136</v>
      </c>
      <c r="D143" s="156" t="s">
        <v>191</v>
      </c>
      <c r="E143" s="157" t="s">
        <v>577</v>
      </c>
      <c r="F143" s="158" t="s">
        <v>578</v>
      </c>
      <c r="G143" s="159" t="s">
        <v>194</v>
      </c>
      <c r="H143" s="160">
        <v>14.7</v>
      </c>
      <c r="I143" s="161"/>
      <c r="J143" s="162">
        <f t="shared" si="0"/>
        <v>0</v>
      </c>
      <c r="K143" s="163"/>
      <c r="L143" s="33"/>
      <c r="M143" s="164" t="s">
        <v>1</v>
      </c>
      <c r="N143" s="165" t="s">
        <v>39</v>
      </c>
      <c r="O143" s="61"/>
      <c r="P143" s="166">
        <f t="shared" si="1"/>
        <v>0</v>
      </c>
      <c r="Q143" s="166">
        <v>0</v>
      </c>
      <c r="R143" s="166">
        <f t="shared" si="2"/>
        <v>0</v>
      </c>
      <c r="S143" s="166">
        <v>0</v>
      </c>
      <c r="T143" s="167">
        <f t="shared" si="3"/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68" t="s">
        <v>130</v>
      </c>
      <c r="AT143" s="168" t="s">
        <v>191</v>
      </c>
      <c r="AU143" s="168" t="s">
        <v>86</v>
      </c>
      <c r="AY143" s="17" t="s">
        <v>189</v>
      </c>
      <c r="BE143" s="169">
        <f t="shared" si="4"/>
        <v>0</v>
      </c>
      <c r="BF143" s="169">
        <f t="shared" si="5"/>
        <v>0</v>
      </c>
      <c r="BG143" s="169">
        <f t="shared" si="6"/>
        <v>0</v>
      </c>
      <c r="BH143" s="169">
        <f t="shared" si="7"/>
        <v>0</v>
      </c>
      <c r="BI143" s="169">
        <f t="shared" si="8"/>
        <v>0</v>
      </c>
      <c r="BJ143" s="17" t="s">
        <v>86</v>
      </c>
      <c r="BK143" s="169">
        <f t="shared" si="9"/>
        <v>0</v>
      </c>
      <c r="BL143" s="17" t="s">
        <v>130</v>
      </c>
      <c r="BM143" s="168" t="s">
        <v>207</v>
      </c>
    </row>
    <row r="144" spans="1:65" s="2" customFormat="1" ht="16.5" customHeight="1">
      <c r="A144" s="32"/>
      <c r="B144" s="155"/>
      <c r="C144" s="156" t="s">
        <v>208</v>
      </c>
      <c r="D144" s="156" t="s">
        <v>191</v>
      </c>
      <c r="E144" s="157" t="s">
        <v>579</v>
      </c>
      <c r="F144" s="158" t="s">
        <v>580</v>
      </c>
      <c r="G144" s="159" t="s">
        <v>194</v>
      </c>
      <c r="H144" s="160">
        <v>14.7</v>
      </c>
      <c r="I144" s="161"/>
      <c r="J144" s="162">
        <f t="shared" si="0"/>
        <v>0</v>
      </c>
      <c r="K144" s="163"/>
      <c r="L144" s="33"/>
      <c r="M144" s="164" t="s">
        <v>1</v>
      </c>
      <c r="N144" s="165" t="s">
        <v>39</v>
      </c>
      <c r="O144" s="61"/>
      <c r="P144" s="166">
        <f t="shared" si="1"/>
        <v>0</v>
      </c>
      <c r="Q144" s="166">
        <v>0</v>
      </c>
      <c r="R144" s="166">
        <f t="shared" si="2"/>
        <v>0</v>
      </c>
      <c r="S144" s="166">
        <v>0</v>
      </c>
      <c r="T144" s="167">
        <f t="shared" si="3"/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68" t="s">
        <v>130</v>
      </c>
      <c r="AT144" s="168" t="s">
        <v>191</v>
      </c>
      <c r="AU144" s="168" t="s">
        <v>86</v>
      </c>
      <c r="AY144" s="17" t="s">
        <v>189</v>
      </c>
      <c r="BE144" s="169">
        <f t="shared" si="4"/>
        <v>0</v>
      </c>
      <c r="BF144" s="169">
        <f t="shared" si="5"/>
        <v>0</v>
      </c>
      <c r="BG144" s="169">
        <f t="shared" si="6"/>
        <v>0</v>
      </c>
      <c r="BH144" s="169">
        <f t="shared" si="7"/>
        <v>0</v>
      </c>
      <c r="BI144" s="169">
        <f t="shared" si="8"/>
        <v>0</v>
      </c>
      <c r="BJ144" s="17" t="s">
        <v>86</v>
      </c>
      <c r="BK144" s="169">
        <f t="shared" si="9"/>
        <v>0</v>
      </c>
      <c r="BL144" s="17" t="s">
        <v>130</v>
      </c>
      <c r="BM144" s="168" t="s">
        <v>211</v>
      </c>
    </row>
    <row r="145" spans="1:65" s="2" customFormat="1" ht="24.2" customHeight="1">
      <c r="A145" s="32"/>
      <c r="B145" s="155"/>
      <c r="C145" s="156" t="s">
        <v>201</v>
      </c>
      <c r="D145" s="156" t="s">
        <v>191</v>
      </c>
      <c r="E145" s="157" t="s">
        <v>216</v>
      </c>
      <c r="F145" s="158" t="s">
        <v>217</v>
      </c>
      <c r="G145" s="159" t="s">
        <v>218</v>
      </c>
      <c r="H145" s="160">
        <v>22.05</v>
      </c>
      <c r="I145" s="161"/>
      <c r="J145" s="162">
        <f t="shared" si="0"/>
        <v>0</v>
      </c>
      <c r="K145" s="163"/>
      <c r="L145" s="33"/>
      <c r="M145" s="164" t="s">
        <v>1</v>
      </c>
      <c r="N145" s="165" t="s">
        <v>39</v>
      </c>
      <c r="O145" s="61"/>
      <c r="P145" s="166">
        <f t="shared" si="1"/>
        <v>0</v>
      </c>
      <c r="Q145" s="166">
        <v>0</v>
      </c>
      <c r="R145" s="166">
        <f t="shared" si="2"/>
        <v>0</v>
      </c>
      <c r="S145" s="166">
        <v>0</v>
      </c>
      <c r="T145" s="167">
        <f t="shared" si="3"/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68" t="s">
        <v>130</v>
      </c>
      <c r="AT145" s="168" t="s">
        <v>191</v>
      </c>
      <c r="AU145" s="168" t="s">
        <v>86</v>
      </c>
      <c r="AY145" s="17" t="s">
        <v>189</v>
      </c>
      <c r="BE145" s="169">
        <f t="shared" si="4"/>
        <v>0</v>
      </c>
      <c r="BF145" s="169">
        <f t="shared" si="5"/>
        <v>0</v>
      </c>
      <c r="BG145" s="169">
        <f t="shared" si="6"/>
        <v>0</v>
      </c>
      <c r="BH145" s="169">
        <f t="shared" si="7"/>
        <v>0</v>
      </c>
      <c r="BI145" s="169">
        <f t="shared" si="8"/>
        <v>0</v>
      </c>
      <c r="BJ145" s="17" t="s">
        <v>86</v>
      </c>
      <c r="BK145" s="169">
        <f t="shared" si="9"/>
        <v>0</v>
      </c>
      <c r="BL145" s="17" t="s">
        <v>130</v>
      </c>
      <c r="BM145" s="168" t="s">
        <v>214</v>
      </c>
    </row>
    <row r="146" spans="1:65" s="2" customFormat="1" ht="24.2" customHeight="1">
      <c r="A146" s="32"/>
      <c r="B146" s="155"/>
      <c r="C146" s="156" t="s">
        <v>215</v>
      </c>
      <c r="D146" s="156" t="s">
        <v>191</v>
      </c>
      <c r="E146" s="157" t="s">
        <v>220</v>
      </c>
      <c r="F146" s="158" t="s">
        <v>221</v>
      </c>
      <c r="G146" s="159" t="s">
        <v>194</v>
      </c>
      <c r="H146" s="160">
        <v>45.06</v>
      </c>
      <c r="I146" s="161"/>
      <c r="J146" s="162">
        <f t="shared" si="0"/>
        <v>0</v>
      </c>
      <c r="K146" s="163"/>
      <c r="L146" s="33"/>
      <c r="M146" s="164" t="s">
        <v>1</v>
      </c>
      <c r="N146" s="165" t="s">
        <v>39</v>
      </c>
      <c r="O146" s="61"/>
      <c r="P146" s="166">
        <f t="shared" si="1"/>
        <v>0</v>
      </c>
      <c r="Q146" s="166">
        <v>0</v>
      </c>
      <c r="R146" s="166">
        <f t="shared" si="2"/>
        <v>0</v>
      </c>
      <c r="S146" s="166">
        <v>0</v>
      </c>
      <c r="T146" s="167">
        <f t="shared" si="3"/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68" t="s">
        <v>130</v>
      </c>
      <c r="AT146" s="168" t="s">
        <v>191</v>
      </c>
      <c r="AU146" s="168" t="s">
        <v>86</v>
      </c>
      <c r="AY146" s="17" t="s">
        <v>189</v>
      </c>
      <c r="BE146" s="169">
        <f t="shared" si="4"/>
        <v>0</v>
      </c>
      <c r="BF146" s="169">
        <f t="shared" si="5"/>
        <v>0</v>
      </c>
      <c r="BG146" s="169">
        <f t="shared" si="6"/>
        <v>0</v>
      </c>
      <c r="BH146" s="169">
        <f t="shared" si="7"/>
        <v>0</v>
      </c>
      <c r="BI146" s="169">
        <f t="shared" si="8"/>
        <v>0</v>
      </c>
      <c r="BJ146" s="17" t="s">
        <v>86</v>
      </c>
      <c r="BK146" s="169">
        <f t="shared" si="9"/>
        <v>0</v>
      </c>
      <c r="BL146" s="17" t="s">
        <v>130</v>
      </c>
      <c r="BM146" s="168" t="s">
        <v>219</v>
      </c>
    </row>
    <row r="147" spans="1:65" s="2" customFormat="1" ht="24.2" customHeight="1">
      <c r="A147" s="32"/>
      <c r="B147" s="155"/>
      <c r="C147" s="156" t="s">
        <v>204</v>
      </c>
      <c r="D147" s="156" t="s">
        <v>191</v>
      </c>
      <c r="E147" s="157" t="s">
        <v>223</v>
      </c>
      <c r="F147" s="158" t="s">
        <v>224</v>
      </c>
      <c r="G147" s="159" t="s">
        <v>194</v>
      </c>
      <c r="H147" s="160">
        <v>8.4</v>
      </c>
      <c r="I147" s="161"/>
      <c r="J147" s="162">
        <f t="shared" si="0"/>
        <v>0</v>
      </c>
      <c r="K147" s="163"/>
      <c r="L147" s="33"/>
      <c r="M147" s="164" t="s">
        <v>1</v>
      </c>
      <c r="N147" s="165" t="s">
        <v>39</v>
      </c>
      <c r="O147" s="61"/>
      <c r="P147" s="166">
        <f t="shared" si="1"/>
        <v>0</v>
      </c>
      <c r="Q147" s="166">
        <v>0</v>
      </c>
      <c r="R147" s="166">
        <f t="shared" si="2"/>
        <v>0</v>
      </c>
      <c r="S147" s="166">
        <v>0</v>
      </c>
      <c r="T147" s="167">
        <f t="shared" si="3"/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68" t="s">
        <v>130</v>
      </c>
      <c r="AT147" s="168" t="s">
        <v>191</v>
      </c>
      <c r="AU147" s="168" t="s">
        <v>86</v>
      </c>
      <c r="AY147" s="17" t="s">
        <v>189</v>
      </c>
      <c r="BE147" s="169">
        <f t="shared" si="4"/>
        <v>0</v>
      </c>
      <c r="BF147" s="169">
        <f t="shared" si="5"/>
        <v>0</v>
      </c>
      <c r="BG147" s="169">
        <f t="shared" si="6"/>
        <v>0</v>
      </c>
      <c r="BH147" s="169">
        <f t="shared" si="7"/>
        <v>0</v>
      </c>
      <c r="BI147" s="169">
        <f t="shared" si="8"/>
        <v>0</v>
      </c>
      <c r="BJ147" s="17" t="s">
        <v>86</v>
      </c>
      <c r="BK147" s="169">
        <f t="shared" si="9"/>
        <v>0</v>
      </c>
      <c r="BL147" s="17" t="s">
        <v>130</v>
      </c>
      <c r="BM147" s="168" t="s">
        <v>7</v>
      </c>
    </row>
    <row r="148" spans="1:65" s="2" customFormat="1" ht="16.5" customHeight="1">
      <c r="A148" s="32"/>
      <c r="B148" s="155"/>
      <c r="C148" s="170" t="s">
        <v>222</v>
      </c>
      <c r="D148" s="170" t="s">
        <v>226</v>
      </c>
      <c r="E148" s="171" t="s">
        <v>227</v>
      </c>
      <c r="F148" s="172" t="s">
        <v>228</v>
      </c>
      <c r="G148" s="173" t="s">
        <v>194</v>
      </c>
      <c r="H148" s="174">
        <v>10.08</v>
      </c>
      <c r="I148" s="175"/>
      <c r="J148" s="176">
        <f t="shared" si="0"/>
        <v>0</v>
      </c>
      <c r="K148" s="177"/>
      <c r="L148" s="178"/>
      <c r="M148" s="179" t="s">
        <v>1</v>
      </c>
      <c r="N148" s="180" t="s">
        <v>39</v>
      </c>
      <c r="O148" s="61"/>
      <c r="P148" s="166">
        <f t="shared" si="1"/>
        <v>0</v>
      </c>
      <c r="Q148" s="166">
        <v>0</v>
      </c>
      <c r="R148" s="166">
        <f t="shared" si="2"/>
        <v>0</v>
      </c>
      <c r="S148" s="166">
        <v>0</v>
      </c>
      <c r="T148" s="167">
        <f t="shared" si="3"/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68" t="s">
        <v>201</v>
      </c>
      <c r="AT148" s="168" t="s">
        <v>226</v>
      </c>
      <c r="AU148" s="168" t="s">
        <v>86</v>
      </c>
      <c r="AY148" s="17" t="s">
        <v>189</v>
      </c>
      <c r="BE148" s="169">
        <f t="shared" si="4"/>
        <v>0</v>
      </c>
      <c r="BF148" s="169">
        <f t="shared" si="5"/>
        <v>0</v>
      </c>
      <c r="BG148" s="169">
        <f t="shared" si="6"/>
        <v>0</v>
      </c>
      <c r="BH148" s="169">
        <f t="shared" si="7"/>
        <v>0</v>
      </c>
      <c r="BI148" s="169">
        <f t="shared" si="8"/>
        <v>0</v>
      </c>
      <c r="BJ148" s="17" t="s">
        <v>86</v>
      </c>
      <c r="BK148" s="169">
        <f t="shared" si="9"/>
        <v>0</v>
      </c>
      <c r="BL148" s="17" t="s">
        <v>130</v>
      </c>
      <c r="BM148" s="168" t="s">
        <v>225</v>
      </c>
    </row>
    <row r="149" spans="1:65" s="12" customFormat="1" ht="22.9" customHeight="1">
      <c r="B149" s="142"/>
      <c r="D149" s="143" t="s">
        <v>72</v>
      </c>
      <c r="E149" s="153" t="s">
        <v>130</v>
      </c>
      <c r="F149" s="153" t="s">
        <v>230</v>
      </c>
      <c r="I149" s="145"/>
      <c r="J149" s="154">
        <f>BK149</f>
        <v>0</v>
      </c>
      <c r="L149" s="142"/>
      <c r="M149" s="147"/>
      <c r="N149" s="148"/>
      <c r="O149" s="148"/>
      <c r="P149" s="149">
        <f>P150</f>
        <v>0</v>
      </c>
      <c r="Q149" s="148"/>
      <c r="R149" s="149">
        <f>R150</f>
        <v>11.911913999999999</v>
      </c>
      <c r="S149" s="148"/>
      <c r="T149" s="150">
        <f>T150</f>
        <v>0</v>
      </c>
      <c r="AR149" s="143" t="s">
        <v>80</v>
      </c>
      <c r="AT149" s="151" t="s">
        <v>72</v>
      </c>
      <c r="AU149" s="151" t="s">
        <v>80</v>
      </c>
      <c r="AY149" s="143" t="s">
        <v>189</v>
      </c>
      <c r="BK149" s="152">
        <f>BK150</f>
        <v>0</v>
      </c>
    </row>
    <row r="150" spans="1:65" s="2" customFormat="1" ht="33" customHeight="1">
      <c r="A150" s="32"/>
      <c r="B150" s="155"/>
      <c r="C150" s="156" t="s">
        <v>207</v>
      </c>
      <c r="D150" s="156" t="s">
        <v>191</v>
      </c>
      <c r="E150" s="157" t="s">
        <v>232</v>
      </c>
      <c r="F150" s="158" t="s">
        <v>233</v>
      </c>
      <c r="G150" s="159" t="s">
        <v>194</v>
      </c>
      <c r="H150" s="160">
        <v>6.3</v>
      </c>
      <c r="I150" s="161"/>
      <c r="J150" s="162">
        <f>ROUND(I150*H150,2)</f>
        <v>0</v>
      </c>
      <c r="K150" s="163"/>
      <c r="L150" s="33"/>
      <c r="M150" s="164" t="s">
        <v>1</v>
      </c>
      <c r="N150" s="165" t="s">
        <v>39</v>
      </c>
      <c r="O150" s="61"/>
      <c r="P150" s="166">
        <f>O150*H150</f>
        <v>0</v>
      </c>
      <c r="Q150" s="166">
        <v>1.8907799999999999</v>
      </c>
      <c r="R150" s="166">
        <f>Q150*H150</f>
        <v>11.911913999999999</v>
      </c>
      <c r="S150" s="166">
        <v>0</v>
      </c>
      <c r="T150" s="167">
        <f>S150*H150</f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68" t="s">
        <v>130</v>
      </c>
      <c r="AT150" s="168" t="s">
        <v>191</v>
      </c>
      <c r="AU150" s="168" t="s">
        <v>86</v>
      </c>
      <c r="AY150" s="17" t="s">
        <v>189</v>
      </c>
      <c r="BE150" s="169">
        <f>IF(N150="základná",J150,0)</f>
        <v>0</v>
      </c>
      <c r="BF150" s="169">
        <f>IF(N150="znížená",J150,0)</f>
        <v>0</v>
      </c>
      <c r="BG150" s="169">
        <f>IF(N150="zákl. prenesená",J150,0)</f>
        <v>0</v>
      </c>
      <c r="BH150" s="169">
        <f>IF(N150="zníž. prenesená",J150,0)</f>
        <v>0</v>
      </c>
      <c r="BI150" s="169">
        <f>IF(N150="nulová",J150,0)</f>
        <v>0</v>
      </c>
      <c r="BJ150" s="17" t="s">
        <v>86</v>
      </c>
      <c r="BK150" s="169">
        <f>ROUND(I150*H150,2)</f>
        <v>0</v>
      </c>
      <c r="BL150" s="17" t="s">
        <v>130</v>
      </c>
      <c r="BM150" s="168" t="s">
        <v>229</v>
      </c>
    </row>
    <row r="151" spans="1:65" s="12" customFormat="1" ht="22.9" customHeight="1">
      <c r="B151" s="142"/>
      <c r="D151" s="143" t="s">
        <v>72</v>
      </c>
      <c r="E151" s="153" t="s">
        <v>201</v>
      </c>
      <c r="F151" s="153" t="s">
        <v>235</v>
      </c>
      <c r="I151" s="145"/>
      <c r="J151" s="154">
        <f>BK151</f>
        <v>0</v>
      </c>
      <c r="L151" s="142"/>
      <c r="M151" s="147"/>
      <c r="N151" s="148"/>
      <c r="O151" s="148"/>
      <c r="P151" s="149">
        <f>SUM(P152:P156)</f>
        <v>0</v>
      </c>
      <c r="Q151" s="148"/>
      <c r="R151" s="149">
        <f>SUM(R152:R156)</f>
        <v>2.6839999999999999E-2</v>
      </c>
      <c r="S151" s="148"/>
      <c r="T151" s="150">
        <f>SUM(T152:T156)</f>
        <v>0</v>
      </c>
      <c r="AR151" s="143" t="s">
        <v>80</v>
      </c>
      <c r="AT151" s="151" t="s">
        <v>72</v>
      </c>
      <c r="AU151" s="151" t="s">
        <v>80</v>
      </c>
      <c r="AY151" s="143" t="s">
        <v>189</v>
      </c>
      <c r="BK151" s="152">
        <f>SUM(BK152:BK156)</f>
        <v>0</v>
      </c>
    </row>
    <row r="152" spans="1:65" s="2" customFormat="1" ht="24.2" customHeight="1">
      <c r="A152" s="32"/>
      <c r="B152" s="155"/>
      <c r="C152" s="156" t="s">
        <v>231</v>
      </c>
      <c r="D152" s="156" t="s">
        <v>191</v>
      </c>
      <c r="E152" s="157" t="s">
        <v>581</v>
      </c>
      <c r="F152" s="158" t="s">
        <v>582</v>
      </c>
      <c r="G152" s="159" t="s">
        <v>243</v>
      </c>
      <c r="H152" s="160">
        <v>70</v>
      </c>
      <c r="I152" s="161"/>
      <c r="J152" s="162">
        <f>ROUND(I152*H152,2)</f>
        <v>0</v>
      </c>
      <c r="K152" s="163"/>
      <c r="L152" s="33"/>
      <c r="M152" s="164" t="s">
        <v>1</v>
      </c>
      <c r="N152" s="165" t="s">
        <v>39</v>
      </c>
      <c r="O152" s="61"/>
      <c r="P152" s="166">
        <f>O152*H152</f>
        <v>0</v>
      </c>
      <c r="Q152" s="166">
        <v>0</v>
      </c>
      <c r="R152" s="166">
        <f>Q152*H152</f>
        <v>0</v>
      </c>
      <c r="S152" s="166">
        <v>0</v>
      </c>
      <c r="T152" s="167">
        <f>S152*H152</f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68" t="s">
        <v>130</v>
      </c>
      <c r="AT152" s="168" t="s">
        <v>191</v>
      </c>
      <c r="AU152" s="168" t="s">
        <v>86</v>
      </c>
      <c r="AY152" s="17" t="s">
        <v>189</v>
      </c>
      <c r="BE152" s="169">
        <f>IF(N152="základná",J152,0)</f>
        <v>0</v>
      </c>
      <c r="BF152" s="169">
        <f>IF(N152="znížená",J152,0)</f>
        <v>0</v>
      </c>
      <c r="BG152" s="169">
        <f>IF(N152="zákl. prenesená",J152,0)</f>
        <v>0</v>
      </c>
      <c r="BH152" s="169">
        <f>IF(N152="zníž. prenesená",J152,0)</f>
        <v>0</v>
      </c>
      <c r="BI152" s="169">
        <f>IF(N152="nulová",J152,0)</f>
        <v>0</v>
      </c>
      <c r="BJ152" s="17" t="s">
        <v>86</v>
      </c>
      <c r="BK152" s="169">
        <f>ROUND(I152*H152,2)</f>
        <v>0</v>
      </c>
      <c r="BL152" s="17" t="s">
        <v>130</v>
      </c>
      <c r="BM152" s="168" t="s">
        <v>234</v>
      </c>
    </row>
    <row r="153" spans="1:65" s="2" customFormat="1" ht="24.2" customHeight="1">
      <c r="A153" s="32"/>
      <c r="B153" s="155"/>
      <c r="C153" s="170" t="s">
        <v>211</v>
      </c>
      <c r="D153" s="170" t="s">
        <v>226</v>
      </c>
      <c r="E153" s="171" t="s">
        <v>583</v>
      </c>
      <c r="F153" s="172" t="s">
        <v>584</v>
      </c>
      <c r="G153" s="173" t="s">
        <v>243</v>
      </c>
      <c r="H153" s="174">
        <v>70</v>
      </c>
      <c r="I153" s="175"/>
      <c r="J153" s="176">
        <f>ROUND(I153*H153,2)</f>
        <v>0</v>
      </c>
      <c r="K153" s="177"/>
      <c r="L153" s="178"/>
      <c r="M153" s="179" t="s">
        <v>1</v>
      </c>
      <c r="N153" s="180" t="s">
        <v>39</v>
      </c>
      <c r="O153" s="61"/>
      <c r="P153" s="166">
        <f>O153*H153</f>
        <v>0</v>
      </c>
      <c r="Q153" s="166">
        <v>2.7999999999999998E-4</v>
      </c>
      <c r="R153" s="166">
        <f>Q153*H153</f>
        <v>1.9599999999999999E-2</v>
      </c>
      <c r="S153" s="166">
        <v>0</v>
      </c>
      <c r="T153" s="167">
        <f>S153*H153</f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68" t="s">
        <v>201</v>
      </c>
      <c r="AT153" s="168" t="s">
        <v>226</v>
      </c>
      <c r="AU153" s="168" t="s">
        <v>86</v>
      </c>
      <c r="AY153" s="17" t="s">
        <v>189</v>
      </c>
      <c r="BE153" s="169">
        <f>IF(N153="základná",J153,0)</f>
        <v>0</v>
      </c>
      <c r="BF153" s="169">
        <f>IF(N153="znížená",J153,0)</f>
        <v>0</v>
      </c>
      <c r="BG153" s="169">
        <f>IF(N153="zákl. prenesená",J153,0)</f>
        <v>0</v>
      </c>
      <c r="BH153" s="169">
        <f>IF(N153="zníž. prenesená",J153,0)</f>
        <v>0</v>
      </c>
      <c r="BI153" s="169">
        <f>IF(N153="nulová",J153,0)</f>
        <v>0</v>
      </c>
      <c r="BJ153" s="17" t="s">
        <v>86</v>
      </c>
      <c r="BK153" s="169">
        <f>ROUND(I153*H153,2)</f>
        <v>0</v>
      </c>
      <c r="BL153" s="17" t="s">
        <v>130</v>
      </c>
      <c r="BM153" s="168" t="s">
        <v>239</v>
      </c>
    </row>
    <row r="154" spans="1:65" s="2" customFormat="1" ht="24.2" customHeight="1">
      <c r="A154" s="32"/>
      <c r="B154" s="155"/>
      <c r="C154" s="170" t="s">
        <v>240</v>
      </c>
      <c r="D154" s="170" t="s">
        <v>226</v>
      </c>
      <c r="E154" s="171" t="s">
        <v>585</v>
      </c>
      <c r="F154" s="172" t="s">
        <v>586</v>
      </c>
      <c r="G154" s="173" t="s">
        <v>238</v>
      </c>
      <c r="H154" s="174">
        <v>4</v>
      </c>
      <c r="I154" s="175"/>
      <c r="J154" s="176">
        <f>ROUND(I154*H154,2)</f>
        <v>0</v>
      </c>
      <c r="K154" s="177"/>
      <c r="L154" s="178"/>
      <c r="M154" s="179" t="s">
        <v>1</v>
      </c>
      <c r="N154" s="180" t="s">
        <v>39</v>
      </c>
      <c r="O154" s="61"/>
      <c r="P154" s="166">
        <f>O154*H154</f>
        <v>0</v>
      </c>
      <c r="Q154" s="166">
        <v>6.0000000000000002E-5</v>
      </c>
      <c r="R154" s="166">
        <f>Q154*H154</f>
        <v>2.4000000000000001E-4</v>
      </c>
      <c r="S154" s="166">
        <v>0</v>
      </c>
      <c r="T154" s="167">
        <f>S154*H154</f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68" t="s">
        <v>201</v>
      </c>
      <c r="AT154" s="168" t="s">
        <v>226</v>
      </c>
      <c r="AU154" s="168" t="s">
        <v>86</v>
      </c>
      <c r="AY154" s="17" t="s">
        <v>189</v>
      </c>
      <c r="BE154" s="169">
        <f>IF(N154="základná",J154,0)</f>
        <v>0</v>
      </c>
      <c r="BF154" s="169">
        <f>IF(N154="znížená",J154,0)</f>
        <v>0</v>
      </c>
      <c r="BG154" s="169">
        <f>IF(N154="zákl. prenesená",J154,0)</f>
        <v>0</v>
      </c>
      <c r="BH154" s="169">
        <f>IF(N154="zníž. prenesená",J154,0)</f>
        <v>0</v>
      </c>
      <c r="BI154" s="169">
        <f>IF(N154="nulová",J154,0)</f>
        <v>0</v>
      </c>
      <c r="BJ154" s="17" t="s">
        <v>86</v>
      </c>
      <c r="BK154" s="169">
        <f>ROUND(I154*H154,2)</f>
        <v>0</v>
      </c>
      <c r="BL154" s="17" t="s">
        <v>130</v>
      </c>
      <c r="BM154" s="168" t="s">
        <v>244</v>
      </c>
    </row>
    <row r="155" spans="1:65" s="2" customFormat="1" ht="21.75" customHeight="1">
      <c r="A155" s="32"/>
      <c r="B155" s="155"/>
      <c r="C155" s="156" t="s">
        <v>214</v>
      </c>
      <c r="D155" s="156" t="s">
        <v>191</v>
      </c>
      <c r="E155" s="157" t="s">
        <v>343</v>
      </c>
      <c r="F155" s="158" t="s">
        <v>344</v>
      </c>
      <c r="G155" s="159" t="s">
        <v>243</v>
      </c>
      <c r="H155" s="160">
        <v>70</v>
      </c>
      <c r="I155" s="161"/>
      <c r="J155" s="162">
        <f>ROUND(I155*H155,2)</f>
        <v>0</v>
      </c>
      <c r="K155" s="163"/>
      <c r="L155" s="33"/>
      <c r="M155" s="164" t="s">
        <v>1</v>
      </c>
      <c r="N155" s="165" t="s">
        <v>39</v>
      </c>
      <c r="O155" s="61"/>
      <c r="P155" s="166">
        <f>O155*H155</f>
        <v>0</v>
      </c>
      <c r="Q155" s="166">
        <v>0</v>
      </c>
      <c r="R155" s="166">
        <f>Q155*H155</f>
        <v>0</v>
      </c>
      <c r="S155" s="166">
        <v>0</v>
      </c>
      <c r="T155" s="167">
        <f>S155*H155</f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68" t="s">
        <v>130</v>
      </c>
      <c r="AT155" s="168" t="s">
        <v>191</v>
      </c>
      <c r="AU155" s="168" t="s">
        <v>86</v>
      </c>
      <c r="AY155" s="17" t="s">
        <v>189</v>
      </c>
      <c r="BE155" s="169">
        <f>IF(N155="základná",J155,0)</f>
        <v>0</v>
      </c>
      <c r="BF155" s="169">
        <f>IF(N155="znížená",J155,0)</f>
        <v>0</v>
      </c>
      <c r="BG155" s="169">
        <f>IF(N155="zákl. prenesená",J155,0)</f>
        <v>0</v>
      </c>
      <c r="BH155" s="169">
        <f>IF(N155="zníž. prenesená",J155,0)</f>
        <v>0</v>
      </c>
      <c r="BI155" s="169">
        <f>IF(N155="nulová",J155,0)</f>
        <v>0</v>
      </c>
      <c r="BJ155" s="17" t="s">
        <v>86</v>
      </c>
      <c r="BK155" s="169">
        <f>ROUND(I155*H155,2)</f>
        <v>0</v>
      </c>
      <c r="BL155" s="17" t="s">
        <v>130</v>
      </c>
      <c r="BM155" s="168" t="s">
        <v>247</v>
      </c>
    </row>
    <row r="156" spans="1:65" s="2" customFormat="1" ht="24.2" customHeight="1">
      <c r="A156" s="32"/>
      <c r="B156" s="155"/>
      <c r="C156" s="156" t="s">
        <v>248</v>
      </c>
      <c r="D156" s="156" t="s">
        <v>191</v>
      </c>
      <c r="E156" s="157" t="s">
        <v>587</v>
      </c>
      <c r="F156" s="158" t="s">
        <v>588</v>
      </c>
      <c r="G156" s="159" t="s">
        <v>243</v>
      </c>
      <c r="H156" s="160">
        <v>70</v>
      </c>
      <c r="I156" s="161"/>
      <c r="J156" s="162">
        <f>ROUND(I156*H156,2)</f>
        <v>0</v>
      </c>
      <c r="K156" s="163"/>
      <c r="L156" s="33"/>
      <c r="M156" s="164" t="s">
        <v>1</v>
      </c>
      <c r="N156" s="165" t="s">
        <v>39</v>
      </c>
      <c r="O156" s="61"/>
      <c r="P156" s="166">
        <f>O156*H156</f>
        <v>0</v>
      </c>
      <c r="Q156" s="166">
        <v>1E-4</v>
      </c>
      <c r="R156" s="166">
        <f>Q156*H156</f>
        <v>7.0000000000000001E-3</v>
      </c>
      <c r="S156" s="166">
        <v>0</v>
      </c>
      <c r="T156" s="167">
        <f>S156*H156</f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68" t="s">
        <v>130</v>
      </c>
      <c r="AT156" s="168" t="s">
        <v>191</v>
      </c>
      <c r="AU156" s="168" t="s">
        <v>86</v>
      </c>
      <c r="AY156" s="17" t="s">
        <v>189</v>
      </c>
      <c r="BE156" s="169">
        <f>IF(N156="základná",J156,0)</f>
        <v>0</v>
      </c>
      <c r="BF156" s="169">
        <f>IF(N156="znížená",J156,0)</f>
        <v>0</v>
      </c>
      <c r="BG156" s="169">
        <f>IF(N156="zákl. prenesená",J156,0)</f>
        <v>0</v>
      </c>
      <c r="BH156" s="169">
        <f>IF(N156="zníž. prenesená",J156,0)</f>
        <v>0</v>
      </c>
      <c r="BI156" s="169">
        <f>IF(N156="nulová",J156,0)</f>
        <v>0</v>
      </c>
      <c r="BJ156" s="17" t="s">
        <v>86</v>
      </c>
      <c r="BK156" s="169">
        <f>ROUND(I156*H156,2)</f>
        <v>0</v>
      </c>
      <c r="BL156" s="17" t="s">
        <v>130</v>
      </c>
      <c r="BM156" s="168" t="s">
        <v>251</v>
      </c>
    </row>
    <row r="157" spans="1:65" s="12" customFormat="1" ht="22.9" customHeight="1">
      <c r="B157" s="142"/>
      <c r="D157" s="143" t="s">
        <v>72</v>
      </c>
      <c r="E157" s="153" t="s">
        <v>215</v>
      </c>
      <c r="F157" s="153" t="s">
        <v>558</v>
      </c>
      <c r="I157" s="145"/>
      <c r="J157" s="154">
        <f>BK157</f>
        <v>0</v>
      </c>
      <c r="L157" s="142"/>
      <c r="M157" s="147"/>
      <c r="N157" s="148"/>
      <c r="O157" s="148"/>
      <c r="P157" s="149">
        <f>SUM(P158:P159)</f>
        <v>0</v>
      </c>
      <c r="Q157" s="148"/>
      <c r="R157" s="149">
        <f>SUM(R158:R159)</f>
        <v>4.5981599999999999E-4</v>
      </c>
      <c r="S157" s="148"/>
      <c r="T157" s="150">
        <f>SUM(T158:T159)</f>
        <v>1.7000000000000001E-3</v>
      </c>
      <c r="AR157" s="143" t="s">
        <v>80</v>
      </c>
      <c r="AT157" s="151" t="s">
        <v>72</v>
      </c>
      <c r="AU157" s="151" t="s">
        <v>80</v>
      </c>
      <c r="AY157" s="143" t="s">
        <v>189</v>
      </c>
      <c r="BK157" s="152">
        <f>SUM(BK158:BK159)</f>
        <v>0</v>
      </c>
    </row>
    <row r="158" spans="1:65" s="2" customFormat="1" ht="24.2" customHeight="1">
      <c r="A158" s="32"/>
      <c r="B158" s="155"/>
      <c r="C158" s="156" t="s">
        <v>219</v>
      </c>
      <c r="D158" s="156" t="s">
        <v>191</v>
      </c>
      <c r="E158" s="157" t="s">
        <v>589</v>
      </c>
      <c r="F158" s="158" t="s">
        <v>590</v>
      </c>
      <c r="G158" s="159" t="s">
        <v>561</v>
      </c>
      <c r="H158" s="160">
        <v>85</v>
      </c>
      <c r="I158" s="161"/>
      <c r="J158" s="162">
        <f>ROUND(I158*H158,2)</f>
        <v>0</v>
      </c>
      <c r="K158" s="163"/>
      <c r="L158" s="33"/>
      <c r="M158" s="164" t="s">
        <v>1</v>
      </c>
      <c r="N158" s="165" t="s">
        <v>39</v>
      </c>
      <c r="O158" s="61"/>
      <c r="P158" s="166">
        <f>O158*H158</f>
        <v>0</v>
      </c>
      <c r="Q158" s="166">
        <v>5.4095999999999998E-6</v>
      </c>
      <c r="R158" s="166">
        <f>Q158*H158</f>
        <v>4.5981599999999999E-4</v>
      </c>
      <c r="S158" s="166">
        <v>2.0000000000000002E-5</v>
      </c>
      <c r="T158" s="167">
        <f>S158*H158</f>
        <v>1.7000000000000001E-3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68" t="s">
        <v>130</v>
      </c>
      <c r="AT158" s="168" t="s">
        <v>191</v>
      </c>
      <c r="AU158" s="168" t="s">
        <v>86</v>
      </c>
      <c r="AY158" s="17" t="s">
        <v>189</v>
      </c>
      <c r="BE158" s="169">
        <f>IF(N158="základná",J158,0)</f>
        <v>0</v>
      </c>
      <c r="BF158" s="169">
        <f>IF(N158="znížená",J158,0)</f>
        <v>0</v>
      </c>
      <c r="BG158" s="169">
        <f>IF(N158="zákl. prenesená",J158,0)</f>
        <v>0</v>
      </c>
      <c r="BH158" s="169">
        <f>IF(N158="zníž. prenesená",J158,0)</f>
        <v>0</v>
      </c>
      <c r="BI158" s="169">
        <f>IF(N158="nulová",J158,0)</f>
        <v>0</v>
      </c>
      <c r="BJ158" s="17" t="s">
        <v>86</v>
      </c>
      <c r="BK158" s="169">
        <f>ROUND(I158*H158,2)</f>
        <v>0</v>
      </c>
      <c r="BL158" s="17" t="s">
        <v>130</v>
      </c>
      <c r="BM158" s="168" t="s">
        <v>254</v>
      </c>
    </row>
    <row r="159" spans="1:65" s="2" customFormat="1" ht="16.5" customHeight="1">
      <c r="A159" s="32"/>
      <c r="B159" s="155"/>
      <c r="C159" s="156" t="s">
        <v>255</v>
      </c>
      <c r="D159" s="156" t="s">
        <v>191</v>
      </c>
      <c r="E159" s="157" t="s">
        <v>591</v>
      </c>
      <c r="F159" s="158" t="s">
        <v>592</v>
      </c>
      <c r="G159" s="159" t="s">
        <v>238</v>
      </c>
      <c r="H159" s="160">
        <v>2</v>
      </c>
      <c r="I159" s="161"/>
      <c r="J159" s="162">
        <f>ROUND(I159*H159,2)</f>
        <v>0</v>
      </c>
      <c r="K159" s="163"/>
      <c r="L159" s="33"/>
      <c r="M159" s="164" t="s">
        <v>1</v>
      </c>
      <c r="N159" s="165" t="s">
        <v>39</v>
      </c>
      <c r="O159" s="61"/>
      <c r="P159" s="166">
        <f>O159*H159</f>
        <v>0</v>
      </c>
      <c r="Q159" s="166">
        <v>0</v>
      </c>
      <c r="R159" s="166">
        <f>Q159*H159</f>
        <v>0</v>
      </c>
      <c r="S159" s="166">
        <v>0</v>
      </c>
      <c r="T159" s="167">
        <f>S159*H159</f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68" t="s">
        <v>130</v>
      </c>
      <c r="AT159" s="168" t="s">
        <v>191</v>
      </c>
      <c r="AU159" s="168" t="s">
        <v>86</v>
      </c>
      <c r="AY159" s="17" t="s">
        <v>189</v>
      </c>
      <c r="BE159" s="169">
        <f>IF(N159="základná",J159,0)</f>
        <v>0</v>
      </c>
      <c r="BF159" s="169">
        <f>IF(N159="znížená",J159,0)</f>
        <v>0</v>
      </c>
      <c r="BG159" s="169">
        <f>IF(N159="zákl. prenesená",J159,0)</f>
        <v>0</v>
      </c>
      <c r="BH159" s="169">
        <f>IF(N159="zníž. prenesená",J159,0)</f>
        <v>0</v>
      </c>
      <c r="BI159" s="169">
        <f>IF(N159="nulová",J159,0)</f>
        <v>0</v>
      </c>
      <c r="BJ159" s="17" t="s">
        <v>86</v>
      </c>
      <c r="BK159" s="169">
        <f>ROUND(I159*H159,2)</f>
        <v>0</v>
      </c>
      <c r="BL159" s="17" t="s">
        <v>130</v>
      </c>
      <c r="BM159" s="168" t="s">
        <v>258</v>
      </c>
    </row>
    <row r="160" spans="1:65" s="12" customFormat="1" ht="22.9" customHeight="1">
      <c r="B160" s="142"/>
      <c r="D160" s="143" t="s">
        <v>72</v>
      </c>
      <c r="E160" s="153" t="s">
        <v>350</v>
      </c>
      <c r="F160" s="153" t="s">
        <v>351</v>
      </c>
      <c r="I160" s="145"/>
      <c r="J160" s="154">
        <f>BK160</f>
        <v>0</v>
      </c>
      <c r="L160" s="142"/>
      <c r="M160" s="147"/>
      <c r="N160" s="148"/>
      <c r="O160" s="148"/>
      <c r="P160" s="149">
        <f>P161</f>
        <v>0</v>
      </c>
      <c r="Q160" s="148"/>
      <c r="R160" s="149">
        <f>R161</f>
        <v>0</v>
      </c>
      <c r="S160" s="148"/>
      <c r="T160" s="150">
        <f>T161</f>
        <v>0</v>
      </c>
      <c r="AR160" s="143" t="s">
        <v>80</v>
      </c>
      <c r="AT160" s="151" t="s">
        <v>72</v>
      </c>
      <c r="AU160" s="151" t="s">
        <v>80</v>
      </c>
      <c r="AY160" s="143" t="s">
        <v>189</v>
      </c>
      <c r="BK160" s="152">
        <f>BK161</f>
        <v>0</v>
      </c>
    </row>
    <row r="161" spans="1:65" s="2" customFormat="1" ht="33" customHeight="1">
      <c r="A161" s="32"/>
      <c r="B161" s="155"/>
      <c r="C161" s="156" t="s">
        <v>7</v>
      </c>
      <c r="D161" s="156" t="s">
        <v>191</v>
      </c>
      <c r="E161" s="157" t="s">
        <v>352</v>
      </c>
      <c r="F161" s="158" t="s">
        <v>353</v>
      </c>
      <c r="G161" s="159" t="s">
        <v>218</v>
      </c>
      <c r="H161" s="160">
        <v>0.22</v>
      </c>
      <c r="I161" s="161"/>
      <c r="J161" s="162">
        <f>ROUND(I161*H161,2)</f>
        <v>0</v>
      </c>
      <c r="K161" s="163"/>
      <c r="L161" s="33"/>
      <c r="M161" s="164" t="s">
        <v>1</v>
      </c>
      <c r="N161" s="165" t="s">
        <v>39</v>
      </c>
      <c r="O161" s="61"/>
      <c r="P161" s="166">
        <f>O161*H161</f>
        <v>0</v>
      </c>
      <c r="Q161" s="166">
        <v>0</v>
      </c>
      <c r="R161" s="166">
        <f>Q161*H161</f>
        <v>0</v>
      </c>
      <c r="S161" s="166">
        <v>0</v>
      </c>
      <c r="T161" s="167">
        <f>S161*H161</f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68" t="s">
        <v>130</v>
      </c>
      <c r="AT161" s="168" t="s">
        <v>191</v>
      </c>
      <c r="AU161" s="168" t="s">
        <v>86</v>
      </c>
      <c r="AY161" s="17" t="s">
        <v>189</v>
      </c>
      <c r="BE161" s="169">
        <f>IF(N161="základná",J161,0)</f>
        <v>0</v>
      </c>
      <c r="BF161" s="169">
        <f>IF(N161="znížená",J161,0)</f>
        <v>0</v>
      </c>
      <c r="BG161" s="169">
        <f>IF(N161="zákl. prenesená",J161,0)</f>
        <v>0</v>
      </c>
      <c r="BH161" s="169">
        <f>IF(N161="zníž. prenesená",J161,0)</f>
        <v>0</v>
      </c>
      <c r="BI161" s="169">
        <f>IF(N161="nulová",J161,0)</f>
        <v>0</v>
      </c>
      <c r="BJ161" s="17" t="s">
        <v>86</v>
      </c>
      <c r="BK161" s="169">
        <f>ROUND(I161*H161,2)</f>
        <v>0</v>
      </c>
      <c r="BL161" s="17" t="s">
        <v>130</v>
      </c>
      <c r="BM161" s="168" t="s">
        <v>261</v>
      </c>
    </row>
    <row r="162" spans="1:65" s="12" customFormat="1" ht="25.9" customHeight="1">
      <c r="B162" s="142"/>
      <c r="D162" s="143" t="s">
        <v>72</v>
      </c>
      <c r="E162" s="144" t="s">
        <v>362</v>
      </c>
      <c r="F162" s="144" t="s">
        <v>363</v>
      </c>
      <c r="I162" s="145"/>
      <c r="J162" s="146">
        <f>BK162</f>
        <v>0</v>
      </c>
      <c r="L162" s="142"/>
      <c r="M162" s="147"/>
      <c r="N162" s="148"/>
      <c r="O162" s="148"/>
      <c r="P162" s="149">
        <f>P163+P179+P186+P190</f>
        <v>0</v>
      </c>
      <c r="Q162" s="148"/>
      <c r="R162" s="149">
        <f>R163+R179+R186+R190</f>
        <v>4.8783714299999996E-2</v>
      </c>
      <c r="S162" s="148"/>
      <c r="T162" s="150">
        <f>T163+T179+T186+T190</f>
        <v>0</v>
      </c>
      <c r="AR162" s="143" t="s">
        <v>86</v>
      </c>
      <c r="AT162" s="151" t="s">
        <v>72</v>
      </c>
      <c r="AU162" s="151" t="s">
        <v>73</v>
      </c>
      <c r="AY162" s="143" t="s">
        <v>189</v>
      </c>
      <c r="BK162" s="152">
        <f>BK163+BK179+BK186+BK190</f>
        <v>0</v>
      </c>
    </row>
    <row r="163" spans="1:65" s="12" customFormat="1" ht="22.9" customHeight="1">
      <c r="B163" s="142"/>
      <c r="D163" s="143" t="s">
        <v>72</v>
      </c>
      <c r="E163" s="153" t="s">
        <v>593</v>
      </c>
      <c r="F163" s="153" t="s">
        <v>594</v>
      </c>
      <c r="I163" s="145"/>
      <c r="J163" s="154">
        <f>BK163</f>
        <v>0</v>
      </c>
      <c r="L163" s="142"/>
      <c r="M163" s="147"/>
      <c r="N163" s="148"/>
      <c r="O163" s="148"/>
      <c r="P163" s="149">
        <f>SUM(P164:P178)</f>
        <v>0</v>
      </c>
      <c r="Q163" s="148"/>
      <c r="R163" s="149">
        <f>SUM(R164:R178)</f>
        <v>4.3386014299999998E-2</v>
      </c>
      <c r="S163" s="148"/>
      <c r="T163" s="150">
        <f>SUM(T164:T178)</f>
        <v>0</v>
      </c>
      <c r="AR163" s="143" t="s">
        <v>86</v>
      </c>
      <c r="AT163" s="151" t="s">
        <v>72</v>
      </c>
      <c r="AU163" s="151" t="s">
        <v>80</v>
      </c>
      <c r="AY163" s="143" t="s">
        <v>189</v>
      </c>
      <c r="BK163" s="152">
        <f>SUM(BK164:BK178)</f>
        <v>0</v>
      </c>
    </row>
    <row r="164" spans="1:65" s="2" customFormat="1" ht="24.2" customHeight="1">
      <c r="A164" s="32"/>
      <c r="B164" s="155"/>
      <c r="C164" s="156" t="s">
        <v>262</v>
      </c>
      <c r="D164" s="156" t="s">
        <v>191</v>
      </c>
      <c r="E164" s="157" t="s">
        <v>595</v>
      </c>
      <c r="F164" s="158" t="s">
        <v>596</v>
      </c>
      <c r="G164" s="159" t="s">
        <v>243</v>
      </c>
      <c r="H164" s="160">
        <v>13.4</v>
      </c>
      <c r="I164" s="161"/>
      <c r="J164" s="162">
        <f t="shared" ref="J164:J178" si="10">ROUND(I164*H164,2)</f>
        <v>0</v>
      </c>
      <c r="K164" s="163"/>
      <c r="L164" s="33"/>
      <c r="M164" s="164" t="s">
        <v>1</v>
      </c>
      <c r="N164" s="165" t="s">
        <v>39</v>
      </c>
      <c r="O164" s="61"/>
      <c r="P164" s="166">
        <f t="shared" ref="P164:P178" si="11">O164*H164</f>
        <v>0</v>
      </c>
      <c r="Q164" s="166">
        <v>2.7409119999999999E-3</v>
      </c>
      <c r="R164" s="166">
        <f t="shared" ref="R164:R178" si="12">Q164*H164</f>
        <v>3.6728220799999996E-2</v>
      </c>
      <c r="S164" s="166">
        <v>0</v>
      </c>
      <c r="T164" s="167">
        <f t="shared" ref="T164:T178" si="13">S164*H164</f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68" t="s">
        <v>214</v>
      </c>
      <c r="AT164" s="168" t="s">
        <v>191</v>
      </c>
      <c r="AU164" s="168" t="s">
        <v>86</v>
      </c>
      <c r="AY164" s="17" t="s">
        <v>189</v>
      </c>
      <c r="BE164" s="169">
        <f t="shared" ref="BE164:BE178" si="14">IF(N164="základná",J164,0)</f>
        <v>0</v>
      </c>
      <c r="BF164" s="169">
        <f t="shared" ref="BF164:BF178" si="15">IF(N164="znížená",J164,0)</f>
        <v>0</v>
      </c>
      <c r="BG164" s="169">
        <f t="shared" ref="BG164:BG178" si="16">IF(N164="zákl. prenesená",J164,0)</f>
        <v>0</v>
      </c>
      <c r="BH164" s="169">
        <f t="shared" ref="BH164:BH178" si="17">IF(N164="zníž. prenesená",J164,0)</f>
        <v>0</v>
      </c>
      <c r="BI164" s="169">
        <f t="shared" ref="BI164:BI178" si="18">IF(N164="nulová",J164,0)</f>
        <v>0</v>
      </c>
      <c r="BJ164" s="17" t="s">
        <v>86</v>
      </c>
      <c r="BK164" s="169">
        <f t="shared" ref="BK164:BK178" si="19">ROUND(I164*H164,2)</f>
        <v>0</v>
      </c>
      <c r="BL164" s="17" t="s">
        <v>214</v>
      </c>
      <c r="BM164" s="168" t="s">
        <v>265</v>
      </c>
    </row>
    <row r="165" spans="1:65" s="2" customFormat="1" ht="21.75" customHeight="1">
      <c r="A165" s="32"/>
      <c r="B165" s="155"/>
      <c r="C165" s="156" t="s">
        <v>225</v>
      </c>
      <c r="D165" s="156" t="s">
        <v>191</v>
      </c>
      <c r="E165" s="157" t="s">
        <v>597</v>
      </c>
      <c r="F165" s="158" t="s">
        <v>598</v>
      </c>
      <c r="G165" s="159" t="s">
        <v>243</v>
      </c>
      <c r="H165" s="160">
        <v>2</v>
      </c>
      <c r="I165" s="161"/>
      <c r="J165" s="162">
        <f t="shared" si="10"/>
        <v>0</v>
      </c>
      <c r="K165" s="163"/>
      <c r="L165" s="33"/>
      <c r="M165" s="164" t="s">
        <v>1</v>
      </c>
      <c r="N165" s="165" t="s">
        <v>39</v>
      </c>
      <c r="O165" s="61"/>
      <c r="P165" s="166">
        <f t="shared" si="11"/>
        <v>0</v>
      </c>
      <c r="Q165" s="166">
        <v>2.8689380000000001E-3</v>
      </c>
      <c r="R165" s="166">
        <f t="shared" si="12"/>
        <v>5.7378760000000003E-3</v>
      </c>
      <c r="S165" s="166">
        <v>0</v>
      </c>
      <c r="T165" s="167">
        <f t="shared" si="13"/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68" t="s">
        <v>214</v>
      </c>
      <c r="AT165" s="168" t="s">
        <v>191</v>
      </c>
      <c r="AU165" s="168" t="s">
        <v>86</v>
      </c>
      <c r="AY165" s="17" t="s">
        <v>189</v>
      </c>
      <c r="BE165" s="169">
        <f t="shared" si="14"/>
        <v>0</v>
      </c>
      <c r="BF165" s="169">
        <f t="shared" si="15"/>
        <v>0</v>
      </c>
      <c r="BG165" s="169">
        <f t="shared" si="16"/>
        <v>0</v>
      </c>
      <c r="BH165" s="169">
        <f t="shared" si="17"/>
        <v>0</v>
      </c>
      <c r="BI165" s="169">
        <f t="shared" si="18"/>
        <v>0</v>
      </c>
      <c r="BJ165" s="17" t="s">
        <v>86</v>
      </c>
      <c r="BK165" s="169">
        <f t="shared" si="19"/>
        <v>0</v>
      </c>
      <c r="BL165" s="17" t="s">
        <v>214</v>
      </c>
      <c r="BM165" s="168" t="s">
        <v>268</v>
      </c>
    </row>
    <row r="166" spans="1:65" s="2" customFormat="1" ht="24.2" customHeight="1">
      <c r="A166" s="32"/>
      <c r="B166" s="155"/>
      <c r="C166" s="156" t="s">
        <v>269</v>
      </c>
      <c r="D166" s="156" t="s">
        <v>191</v>
      </c>
      <c r="E166" s="157" t="s">
        <v>599</v>
      </c>
      <c r="F166" s="158" t="s">
        <v>600</v>
      </c>
      <c r="G166" s="159" t="s">
        <v>238</v>
      </c>
      <c r="H166" s="160">
        <v>1</v>
      </c>
      <c r="I166" s="161"/>
      <c r="J166" s="162">
        <f t="shared" si="10"/>
        <v>0</v>
      </c>
      <c r="K166" s="163"/>
      <c r="L166" s="33"/>
      <c r="M166" s="164" t="s">
        <v>1</v>
      </c>
      <c r="N166" s="165" t="s">
        <v>39</v>
      </c>
      <c r="O166" s="61"/>
      <c r="P166" s="166">
        <f t="shared" si="11"/>
        <v>0</v>
      </c>
      <c r="Q166" s="166">
        <v>0</v>
      </c>
      <c r="R166" s="166">
        <f t="shared" si="12"/>
        <v>0</v>
      </c>
      <c r="S166" s="166">
        <v>0</v>
      </c>
      <c r="T166" s="167">
        <f t="shared" si="13"/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68" t="s">
        <v>214</v>
      </c>
      <c r="AT166" s="168" t="s">
        <v>191</v>
      </c>
      <c r="AU166" s="168" t="s">
        <v>86</v>
      </c>
      <c r="AY166" s="17" t="s">
        <v>189</v>
      </c>
      <c r="BE166" s="169">
        <f t="shared" si="14"/>
        <v>0</v>
      </c>
      <c r="BF166" s="169">
        <f t="shared" si="15"/>
        <v>0</v>
      </c>
      <c r="BG166" s="169">
        <f t="shared" si="16"/>
        <v>0</v>
      </c>
      <c r="BH166" s="169">
        <f t="shared" si="17"/>
        <v>0</v>
      </c>
      <c r="BI166" s="169">
        <f t="shared" si="18"/>
        <v>0</v>
      </c>
      <c r="BJ166" s="17" t="s">
        <v>86</v>
      </c>
      <c r="BK166" s="169">
        <f t="shared" si="19"/>
        <v>0</v>
      </c>
      <c r="BL166" s="17" t="s">
        <v>214</v>
      </c>
      <c r="BM166" s="168" t="s">
        <v>272</v>
      </c>
    </row>
    <row r="167" spans="1:65" s="2" customFormat="1" ht="24.2" customHeight="1">
      <c r="A167" s="32"/>
      <c r="B167" s="155"/>
      <c r="C167" s="156" t="s">
        <v>229</v>
      </c>
      <c r="D167" s="156" t="s">
        <v>191</v>
      </c>
      <c r="E167" s="157" t="s">
        <v>601</v>
      </c>
      <c r="F167" s="158" t="s">
        <v>602</v>
      </c>
      <c r="G167" s="159" t="s">
        <v>243</v>
      </c>
      <c r="H167" s="160">
        <v>84.4</v>
      </c>
      <c r="I167" s="161"/>
      <c r="J167" s="162">
        <f t="shared" si="10"/>
        <v>0</v>
      </c>
      <c r="K167" s="163"/>
      <c r="L167" s="33"/>
      <c r="M167" s="164" t="s">
        <v>1</v>
      </c>
      <c r="N167" s="165" t="s">
        <v>39</v>
      </c>
      <c r="O167" s="61"/>
      <c r="P167" s="166">
        <f t="shared" si="11"/>
        <v>0</v>
      </c>
      <c r="Q167" s="166">
        <v>0</v>
      </c>
      <c r="R167" s="166">
        <f t="shared" si="12"/>
        <v>0</v>
      </c>
      <c r="S167" s="166">
        <v>0</v>
      </c>
      <c r="T167" s="167">
        <f t="shared" si="13"/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68" t="s">
        <v>214</v>
      </c>
      <c r="AT167" s="168" t="s">
        <v>191</v>
      </c>
      <c r="AU167" s="168" t="s">
        <v>86</v>
      </c>
      <c r="AY167" s="17" t="s">
        <v>189</v>
      </c>
      <c r="BE167" s="169">
        <f t="shared" si="14"/>
        <v>0</v>
      </c>
      <c r="BF167" s="169">
        <f t="shared" si="15"/>
        <v>0</v>
      </c>
      <c r="BG167" s="169">
        <f t="shared" si="16"/>
        <v>0</v>
      </c>
      <c r="BH167" s="169">
        <f t="shared" si="17"/>
        <v>0</v>
      </c>
      <c r="BI167" s="169">
        <f t="shared" si="18"/>
        <v>0</v>
      </c>
      <c r="BJ167" s="17" t="s">
        <v>86</v>
      </c>
      <c r="BK167" s="169">
        <f t="shared" si="19"/>
        <v>0</v>
      </c>
      <c r="BL167" s="17" t="s">
        <v>214</v>
      </c>
      <c r="BM167" s="168" t="s">
        <v>275</v>
      </c>
    </row>
    <row r="168" spans="1:65" s="2" customFormat="1" ht="24.2" customHeight="1">
      <c r="A168" s="32"/>
      <c r="B168" s="155"/>
      <c r="C168" s="156" t="s">
        <v>276</v>
      </c>
      <c r="D168" s="156" t="s">
        <v>191</v>
      </c>
      <c r="E168" s="157" t="s">
        <v>603</v>
      </c>
      <c r="F168" s="158" t="s">
        <v>604</v>
      </c>
      <c r="G168" s="159" t="s">
        <v>243</v>
      </c>
      <c r="H168" s="160">
        <v>0.7</v>
      </c>
      <c r="I168" s="161"/>
      <c r="J168" s="162">
        <f t="shared" si="10"/>
        <v>0</v>
      </c>
      <c r="K168" s="163"/>
      <c r="L168" s="33"/>
      <c r="M168" s="164" t="s">
        <v>1</v>
      </c>
      <c r="N168" s="165" t="s">
        <v>39</v>
      </c>
      <c r="O168" s="61"/>
      <c r="P168" s="166">
        <f t="shared" si="11"/>
        <v>0</v>
      </c>
      <c r="Q168" s="166">
        <v>0</v>
      </c>
      <c r="R168" s="166">
        <f t="shared" si="12"/>
        <v>0</v>
      </c>
      <c r="S168" s="166">
        <v>0</v>
      </c>
      <c r="T168" s="167">
        <f t="shared" si="13"/>
        <v>0</v>
      </c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R168" s="168" t="s">
        <v>214</v>
      </c>
      <c r="AT168" s="168" t="s">
        <v>191</v>
      </c>
      <c r="AU168" s="168" t="s">
        <v>86</v>
      </c>
      <c r="AY168" s="17" t="s">
        <v>189</v>
      </c>
      <c r="BE168" s="169">
        <f t="shared" si="14"/>
        <v>0</v>
      </c>
      <c r="BF168" s="169">
        <f t="shared" si="15"/>
        <v>0</v>
      </c>
      <c r="BG168" s="169">
        <f t="shared" si="16"/>
        <v>0</v>
      </c>
      <c r="BH168" s="169">
        <f t="shared" si="17"/>
        <v>0</v>
      </c>
      <c r="BI168" s="169">
        <f t="shared" si="18"/>
        <v>0</v>
      </c>
      <c r="BJ168" s="17" t="s">
        <v>86</v>
      </c>
      <c r="BK168" s="169">
        <f t="shared" si="19"/>
        <v>0</v>
      </c>
      <c r="BL168" s="17" t="s">
        <v>214</v>
      </c>
      <c r="BM168" s="168" t="s">
        <v>279</v>
      </c>
    </row>
    <row r="169" spans="1:65" s="2" customFormat="1" ht="24.2" customHeight="1">
      <c r="A169" s="32"/>
      <c r="B169" s="155"/>
      <c r="C169" s="156" t="s">
        <v>234</v>
      </c>
      <c r="D169" s="156" t="s">
        <v>191</v>
      </c>
      <c r="E169" s="157" t="s">
        <v>605</v>
      </c>
      <c r="F169" s="158" t="s">
        <v>606</v>
      </c>
      <c r="G169" s="159" t="s">
        <v>238</v>
      </c>
      <c r="H169" s="160">
        <v>1</v>
      </c>
      <c r="I169" s="161"/>
      <c r="J169" s="162">
        <f t="shared" si="10"/>
        <v>0</v>
      </c>
      <c r="K169" s="163"/>
      <c r="L169" s="33"/>
      <c r="M169" s="164" t="s">
        <v>1</v>
      </c>
      <c r="N169" s="165" t="s">
        <v>39</v>
      </c>
      <c r="O169" s="61"/>
      <c r="P169" s="166">
        <f t="shared" si="11"/>
        <v>0</v>
      </c>
      <c r="Q169" s="166">
        <v>3.0000000000000001E-5</v>
      </c>
      <c r="R169" s="166">
        <f t="shared" si="12"/>
        <v>3.0000000000000001E-5</v>
      </c>
      <c r="S169" s="166">
        <v>0</v>
      </c>
      <c r="T169" s="167">
        <f t="shared" si="13"/>
        <v>0</v>
      </c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R169" s="168" t="s">
        <v>214</v>
      </c>
      <c r="AT169" s="168" t="s">
        <v>191</v>
      </c>
      <c r="AU169" s="168" t="s">
        <v>86</v>
      </c>
      <c r="AY169" s="17" t="s">
        <v>189</v>
      </c>
      <c r="BE169" s="169">
        <f t="shared" si="14"/>
        <v>0</v>
      </c>
      <c r="BF169" s="169">
        <f t="shared" si="15"/>
        <v>0</v>
      </c>
      <c r="BG169" s="169">
        <f t="shared" si="16"/>
        <v>0</v>
      </c>
      <c r="BH169" s="169">
        <f t="shared" si="17"/>
        <v>0</v>
      </c>
      <c r="BI169" s="169">
        <f t="shared" si="18"/>
        <v>0</v>
      </c>
      <c r="BJ169" s="17" t="s">
        <v>86</v>
      </c>
      <c r="BK169" s="169">
        <f t="shared" si="19"/>
        <v>0</v>
      </c>
      <c r="BL169" s="17" t="s">
        <v>214</v>
      </c>
      <c r="BM169" s="168" t="s">
        <v>282</v>
      </c>
    </row>
    <row r="170" spans="1:65" s="2" customFormat="1" ht="24.2" customHeight="1">
      <c r="A170" s="32"/>
      <c r="B170" s="155"/>
      <c r="C170" s="170" t="s">
        <v>283</v>
      </c>
      <c r="D170" s="170" t="s">
        <v>226</v>
      </c>
      <c r="E170" s="171" t="s">
        <v>607</v>
      </c>
      <c r="F170" s="172" t="s">
        <v>608</v>
      </c>
      <c r="G170" s="173" t="s">
        <v>238</v>
      </c>
      <c r="H170" s="174">
        <v>1</v>
      </c>
      <c r="I170" s="175"/>
      <c r="J170" s="176">
        <f t="shared" si="10"/>
        <v>0</v>
      </c>
      <c r="K170" s="177"/>
      <c r="L170" s="178"/>
      <c r="M170" s="179" t="s">
        <v>1</v>
      </c>
      <c r="N170" s="180" t="s">
        <v>39</v>
      </c>
      <c r="O170" s="61"/>
      <c r="P170" s="166">
        <f t="shared" si="11"/>
        <v>0</v>
      </c>
      <c r="Q170" s="166">
        <v>6.7000000000000002E-4</v>
      </c>
      <c r="R170" s="166">
        <f t="shared" si="12"/>
        <v>6.7000000000000002E-4</v>
      </c>
      <c r="S170" s="166">
        <v>0</v>
      </c>
      <c r="T170" s="167">
        <f t="shared" si="13"/>
        <v>0</v>
      </c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R170" s="168" t="s">
        <v>247</v>
      </c>
      <c r="AT170" s="168" t="s">
        <v>226</v>
      </c>
      <c r="AU170" s="168" t="s">
        <v>86</v>
      </c>
      <c r="AY170" s="17" t="s">
        <v>189</v>
      </c>
      <c r="BE170" s="169">
        <f t="shared" si="14"/>
        <v>0</v>
      </c>
      <c r="BF170" s="169">
        <f t="shared" si="15"/>
        <v>0</v>
      </c>
      <c r="BG170" s="169">
        <f t="shared" si="16"/>
        <v>0</v>
      </c>
      <c r="BH170" s="169">
        <f t="shared" si="17"/>
        <v>0</v>
      </c>
      <c r="BI170" s="169">
        <f t="shared" si="18"/>
        <v>0</v>
      </c>
      <c r="BJ170" s="17" t="s">
        <v>86</v>
      </c>
      <c r="BK170" s="169">
        <f t="shared" si="19"/>
        <v>0</v>
      </c>
      <c r="BL170" s="17" t="s">
        <v>214</v>
      </c>
      <c r="BM170" s="168" t="s">
        <v>286</v>
      </c>
    </row>
    <row r="171" spans="1:65" s="2" customFormat="1" ht="16.5" customHeight="1">
      <c r="A171" s="32"/>
      <c r="B171" s="155"/>
      <c r="C171" s="170" t="s">
        <v>239</v>
      </c>
      <c r="D171" s="170" t="s">
        <v>226</v>
      </c>
      <c r="E171" s="171" t="s">
        <v>609</v>
      </c>
      <c r="F171" s="172" t="s">
        <v>610</v>
      </c>
      <c r="G171" s="173" t="s">
        <v>238</v>
      </c>
      <c r="H171" s="174">
        <v>1</v>
      </c>
      <c r="I171" s="175"/>
      <c r="J171" s="176">
        <f t="shared" si="10"/>
        <v>0</v>
      </c>
      <c r="K171" s="177"/>
      <c r="L171" s="178"/>
      <c r="M171" s="179" t="s">
        <v>1</v>
      </c>
      <c r="N171" s="180" t="s">
        <v>39</v>
      </c>
      <c r="O171" s="61"/>
      <c r="P171" s="166">
        <f t="shared" si="11"/>
        <v>0</v>
      </c>
      <c r="Q171" s="166">
        <v>0</v>
      </c>
      <c r="R171" s="166">
        <f t="shared" si="12"/>
        <v>0</v>
      </c>
      <c r="S171" s="166">
        <v>0</v>
      </c>
      <c r="T171" s="167">
        <f t="shared" si="13"/>
        <v>0</v>
      </c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R171" s="168" t="s">
        <v>247</v>
      </c>
      <c r="AT171" s="168" t="s">
        <v>226</v>
      </c>
      <c r="AU171" s="168" t="s">
        <v>86</v>
      </c>
      <c r="AY171" s="17" t="s">
        <v>189</v>
      </c>
      <c r="BE171" s="169">
        <f t="shared" si="14"/>
        <v>0</v>
      </c>
      <c r="BF171" s="169">
        <f t="shared" si="15"/>
        <v>0</v>
      </c>
      <c r="BG171" s="169">
        <f t="shared" si="16"/>
        <v>0</v>
      </c>
      <c r="BH171" s="169">
        <f t="shared" si="17"/>
        <v>0</v>
      </c>
      <c r="BI171" s="169">
        <f t="shared" si="18"/>
        <v>0</v>
      </c>
      <c r="BJ171" s="17" t="s">
        <v>86</v>
      </c>
      <c r="BK171" s="169">
        <f t="shared" si="19"/>
        <v>0</v>
      </c>
      <c r="BL171" s="17" t="s">
        <v>214</v>
      </c>
      <c r="BM171" s="168" t="s">
        <v>289</v>
      </c>
    </row>
    <row r="172" spans="1:65" s="2" customFormat="1" ht="37.9" customHeight="1">
      <c r="A172" s="32"/>
      <c r="B172" s="155"/>
      <c r="C172" s="156" t="s">
        <v>290</v>
      </c>
      <c r="D172" s="156" t="s">
        <v>191</v>
      </c>
      <c r="E172" s="157" t="s">
        <v>611</v>
      </c>
      <c r="F172" s="158" t="s">
        <v>612</v>
      </c>
      <c r="G172" s="159" t="s">
        <v>238</v>
      </c>
      <c r="H172" s="160">
        <v>1</v>
      </c>
      <c r="I172" s="161"/>
      <c r="J172" s="162">
        <f t="shared" si="10"/>
        <v>0</v>
      </c>
      <c r="K172" s="163"/>
      <c r="L172" s="33"/>
      <c r="M172" s="164" t="s">
        <v>1</v>
      </c>
      <c r="N172" s="165" t="s">
        <v>39</v>
      </c>
      <c r="O172" s="61"/>
      <c r="P172" s="166">
        <f t="shared" si="11"/>
        <v>0</v>
      </c>
      <c r="Q172" s="166">
        <v>2.1978000000000001E-4</v>
      </c>
      <c r="R172" s="166">
        <f t="shared" si="12"/>
        <v>2.1978000000000001E-4</v>
      </c>
      <c r="S172" s="166">
        <v>0</v>
      </c>
      <c r="T172" s="167">
        <f t="shared" si="13"/>
        <v>0</v>
      </c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R172" s="168" t="s">
        <v>214</v>
      </c>
      <c r="AT172" s="168" t="s">
        <v>191</v>
      </c>
      <c r="AU172" s="168" t="s">
        <v>86</v>
      </c>
      <c r="AY172" s="17" t="s">
        <v>189</v>
      </c>
      <c r="BE172" s="169">
        <f t="shared" si="14"/>
        <v>0</v>
      </c>
      <c r="BF172" s="169">
        <f t="shared" si="15"/>
        <v>0</v>
      </c>
      <c r="BG172" s="169">
        <f t="shared" si="16"/>
        <v>0</v>
      </c>
      <c r="BH172" s="169">
        <f t="shared" si="17"/>
        <v>0</v>
      </c>
      <c r="BI172" s="169">
        <f t="shared" si="18"/>
        <v>0</v>
      </c>
      <c r="BJ172" s="17" t="s">
        <v>86</v>
      </c>
      <c r="BK172" s="169">
        <f t="shared" si="19"/>
        <v>0</v>
      </c>
      <c r="BL172" s="17" t="s">
        <v>214</v>
      </c>
      <c r="BM172" s="168" t="s">
        <v>293</v>
      </c>
    </row>
    <row r="173" spans="1:65" s="2" customFormat="1" ht="24.2" customHeight="1">
      <c r="A173" s="32"/>
      <c r="B173" s="155"/>
      <c r="C173" s="156" t="s">
        <v>244</v>
      </c>
      <c r="D173" s="156" t="s">
        <v>191</v>
      </c>
      <c r="E173" s="157" t="s">
        <v>613</v>
      </c>
      <c r="F173" s="158" t="s">
        <v>614</v>
      </c>
      <c r="G173" s="159" t="s">
        <v>238</v>
      </c>
      <c r="H173" s="160">
        <v>1</v>
      </c>
      <c r="I173" s="161"/>
      <c r="J173" s="162">
        <f t="shared" si="10"/>
        <v>0</v>
      </c>
      <c r="K173" s="163"/>
      <c r="L173" s="33"/>
      <c r="M173" s="164" t="s">
        <v>1</v>
      </c>
      <c r="N173" s="165" t="s">
        <v>39</v>
      </c>
      <c r="O173" s="61"/>
      <c r="P173" s="166">
        <f t="shared" si="11"/>
        <v>0</v>
      </c>
      <c r="Q173" s="166">
        <v>1.3750000000000001E-7</v>
      </c>
      <c r="R173" s="166">
        <f t="shared" si="12"/>
        <v>1.3750000000000001E-7</v>
      </c>
      <c r="S173" s="166">
        <v>0</v>
      </c>
      <c r="T173" s="167">
        <f t="shared" si="13"/>
        <v>0</v>
      </c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R173" s="168" t="s">
        <v>214</v>
      </c>
      <c r="AT173" s="168" t="s">
        <v>191</v>
      </c>
      <c r="AU173" s="168" t="s">
        <v>86</v>
      </c>
      <c r="AY173" s="17" t="s">
        <v>189</v>
      </c>
      <c r="BE173" s="169">
        <f t="shared" si="14"/>
        <v>0</v>
      </c>
      <c r="BF173" s="169">
        <f t="shared" si="15"/>
        <v>0</v>
      </c>
      <c r="BG173" s="169">
        <f t="shared" si="16"/>
        <v>0</v>
      </c>
      <c r="BH173" s="169">
        <f t="shared" si="17"/>
        <v>0</v>
      </c>
      <c r="BI173" s="169">
        <f t="shared" si="18"/>
        <v>0</v>
      </c>
      <c r="BJ173" s="17" t="s">
        <v>86</v>
      </c>
      <c r="BK173" s="169">
        <f t="shared" si="19"/>
        <v>0</v>
      </c>
      <c r="BL173" s="17" t="s">
        <v>214</v>
      </c>
      <c r="BM173" s="168" t="s">
        <v>296</v>
      </c>
    </row>
    <row r="174" spans="1:65" s="2" customFormat="1" ht="16.5" customHeight="1">
      <c r="A174" s="32"/>
      <c r="B174" s="155"/>
      <c r="C174" s="170" t="s">
        <v>297</v>
      </c>
      <c r="D174" s="170" t="s">
        <v>226</v>
      </c>
      <c r="E174" s="171" t="s">
        <v>615</v>
      </c>
      <c r="F174" s="172" t="s">
        <v>616</v>
      </c>
      <c r="G174" s="173" t="s">
        <v>238</v>
      </c>
      <c r="H174" s="174">
        <v>1</v>
      </c>
      <c r="I174" s="175"/>
      <c r="J174" s="176">
        <f t="shared" si="10"/>
        <v>0</v>
      </c>
      <c r="K174" s="177"/>
      <c r="L174" s="178"/>
      <c r="M174" s="179" t="s">
        <v>1</v>
      </c>
      <c r="N174" s="180" t="s">
        <v>39</v>
      </c>
      <c r="O174" s="61"/>
      <c r="P174" s="166">
        <f t="shared" si="11"/>
        <v>0</v>
      </c>
      <c r="Q174" s="166">
        <v>0</v>
      </c>
      <c r="R174" s="166">
        <f t="shared" si="12"/>
        <v>0</v>
      </c>
      <c r="S174" s="166">
        <v>0</v>
      </c>
      <c r="T174" s="167">
        <f t="shared" si="13"/>
        <v>0</v>
      </c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R174" s="168" t="s">
        <v>247</v>
      </c>
      <c r="AT174" s="168" t="s">
        <v>226</v>
      </c>
      <c r="AU174" s="168" t="s">
        <v>86</v>
      </c>
      <c r="AY174" s="17" t="s">
        <v>189</v>
      </c>
      <c r="BE174" s="169">
        <f t="shared" si="14"/>
        <v>0</v>
      </c>
      <c r="BF174" s="169">
        <f t="shared" si="15"/>
        <v>0</v>
      </c>
      <c r="BG174" s="169">
        <f t="shared" si="16"/>
        <v>0</v>
      </c>
      <c r="BH174" s="169">
        <f t="shared" si="17"/>
        <v>0</v>
      </c>
      <c r="BI174" s="169">
        <f t="shared" si="18"/>
        <v>0</v>
      </c>
      <c r="BJ174" s="17" t="s">
        <v>86</v>
      </c>
      <c r="BK174" s="169">
        <f t="shared" si="19"/>
        <v>0</v>
      </c>
      <c r="BL174" s="17" t="s">
        <v>214</v>
      </c>
      <c r="BM174" s="168" t="s">
        <v>300</v>
      </c>
    </row>
    <row r="175" spans="1:65" s="2" customFormat="1" ht="16.5" customHeight="1">
      <c r="A175" s="32"/>
      <c r="B175" s="155"/>
      <c r="C175" s="156" t="s">
        <v>247</v>
      </c>
      <c r="D175" s="156" t="s">
        <v>191</v>
      </c>
      <c r="E175" s="157" t="s">
        <v>617</v>
      </c>
      <c r="F175" s="158" t="s">
        <v>618</v>
      </c>
      <c r="G175" s="159" t="s">
        <v>238</v>
      </c>
      <c r="H175" s="160">
        <v>1</v>
      </c>
      <c r="I175" s="161"/>
      <c r="J175" s="162">
        <f t="shared" si="10"/>
        <v>0</v>
      </c>
      <c r="K175" s="163"/>
      <c r="L175" s="33"/>
      <c r="M175" s="164" t="s">
        <v>1</v>
      </c>
      <c r="N175" s="165" t="s">
        <v>39</v>
      </c>
      <c r="O175" s="61"/>
      <c r="P175" s="166">
        <f t="shared" si="11"/>
        <v>0</v>
      </c>
      <c r="Q175" s="166">
        <v>0</v>
      </c>
      <c r="R175" s="166">
        <f t="shared" si="12"/>
        <v>0</v>
      </c>
      <c r="S175" s="166">
        <v>0</v>
      </c>
      <c r="T175" s="167">
        <f t="shared" si="13"/>
        <v>0</v>
      </c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R175" s="168" t="s">
        <v>214</v>
      </c>
      <c r="AT175" s="168" t="s">
        <v>191</v>
      </c>
      <c r="AU175" s="168" t="s">
        <v>86</v>
      </c>
      <c r="AY175" s="17" t="s">
        <v>189</v>
      </c>
      <c r="BE175" s="169">
        <f t="shared" si="14"/>
        <v>0</v>
      </c>
      <c r="BF175" s="169">
        <f t="shared" si="15"/>
        <v>0</v>
      </c>
      <c r="BG175" s="169">
        <f t="shared" si="16"/>
        <v>0</v>
      </c>
      <c r="BH175" s="169">
        <f t="shared" si="17"/>
        <v>0</v>
      </c>
      <c r="BI175" s="169">
        <f t="shared" si="18"/>
        <v>0</v>
      </c>
      <c r="BJ175" s="17" t="s">
        <v>86</v>
      </c>
      <c r="BK175" s="169">
        <f t="shared" si="19"/>
        <v>0</v>
      </c>
      <c r="BL175" s="17" t="s">
        <v>214</v>
      </c>
      <c r="BM175" s="168" t="s">
        <v>303</v>
      </c>
    </row>
    <row r="176" spans="1:65" s="2" customFormat="1" ht="16.5" customHeight="1">
      <c r="A176" s="32"/>
      <c r="B176" s="155"/>
      <c r="C176" s="170" t="s">
        <v>304</v>
      </c>
      <c r="D176" s="170" t="s">
        <v>226</v>
      </c>
      <c r="E176" s="171" t="s">
        <v>619</v>
      </c>
      <c r="F176" s="172" t="s">
        <v>620</v>
      </c>
      <c r="G176" s="173" t="s">
        <v>238</v>
      </c>
      <c r="H176" s="174">
        <v>1</v>
      </c>
      <c r="I176" s="175"/>
      <c r="J176" s="176">
        <f t="shared" si="10"/>
        <v>0</v>
      </c>
      <c r="K176" s="177"/>
      <c r="L176" s="178"/>
      <c r="M176" s="179" t="s">
        <v>1</v>
      </c>
      <c r="N176" s="180" t="s">
        <v>39</v>
      </c>
      <c r="O176" s="61"/>
      <c r="P176" s="166">
        <f t="shared" si="11"/>
        <v>0</v>
      </c>
      <c r="Q176" s="166">
        <v>0</v>
      </c>
      <c r="R176" s="166">
        <f t="shared" si="12"/>
        <v>0</v>
      </c>
      <c r="S176" s="166">
        <v>0</v>
      </c>
      <c r="T176" s="167">
        <f t="shared" si="13"/>
        <v>0</v>
      </c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R176" s="168" t="s">
        <v>247</v>
      </c>
      <c r="AT176" s="168" t="s">
        <v>226</v>
      </c>
      <c r="AU176" s="168" t="s">
        <v>86</v>
      </c>
      <c r="AY176" s="17" t="s">
        <v>189</v>
      </c>
      <c r="BE176" s="169">
        <f t="shared" si="14"/>
        <v>0</v>
      </c>
      <c r="BF176" s="169">
        <f t="shared" si="15"/>
        <v>0</v>
      </c>
      <c r="BG176" s="169">
        <f t="shared" si="16"/>
        <v>0</v>
      </c>
      <c r="BH176" s="169">
        <f t="shared" si="17"/>
        <v>0</v>
      </c>
      <c r="BI176" s="169">
        <f t="shared" si="18"/>
        <v>0</v>
      </c>
      <c r="BJ176" s="17" t="s">
        <v>86</v>
      </c>
      <c r="BK176" s="169">
        <f t="shared" si="19"/>
        <v>0</v>
      </c>
      <c r="BL176" s="17" t="s">
        <v>214</v>
      </c>
      <c r="BM176" s="168" t="s">
        <v>307</v>
      </c>
    </row>
    <row r="177" spans="1:65" s="2" customFormat="1" ht="24.2" customHeight="1">
      <c r="A177" s="32"/>
      <c r="B177" s="155"/>
      <c r="C177" s="156" t="s">
        <v>251</v>
      </c>
      <c r="D177" s="156" t="s">
        <v>191</v>
      </c>
      <c r="E177" s="157" t="s">
        <v>621</v>
      </c>
      <c r="F177" s="158" t="s">
        <v>622</v>
      </c>
      <c r="G177" s="159" t="s">
        <v>218</v>
      </c>
      <c r="H177" s="160">
        <v>0.04</v>
      </c>
      <c r="I177" s="161"/>
      <c r="J177" s="162">
        <f t="shared" si="10"/>
        <v>0</v>
      </c>
      <c r="K177" s="163"/>
      <c r="L177" s="33"/>
      <c r="M177" s="164" t="s">
        <v>1</v>
      </c>
      <c r="N177" s="165" t="s">
        <v>39</v>
      </c>
      <c r="O177" s="61"/>
      <c r="P177" s="166">
        <f t="shared" si="11"/>
        <v>0</v>
      </c>
      <c r="Q177" s="166">
        <v>0</v>
      </c>
      <c r="R177" s="166">
        <f t="shared" si="12"/>
        <v>0</v>
      </c>
      <c r="S177" s="166">
        <v>0</v>
      </c>
      <c r="T177" s="167">
        <f t="shared" si="13"/>
        <v>0</v>
      </c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R177" s="168" t="s">
        <v>214</v>
      </c>
      <c r="AT177" s="168" t="s">
        <v>191</v>
      </c>
      <c r="AU177" s="168" t="s">
        <v>86</v>
      </c>
      <c r="AY177" s="17" t="s">
        <v>189</v>
      </c>
      <c r="BE177" s="169">
        <f t="shared" si="14"/>
        <v>0</v>
      </c>
      <c r="BF177" s="169">
        <f t="shared" si="15"/>
        <v>0</v>
      </c>
      <c r="BG177" s="169">
        <f t="shared" si="16"/>
        <v>0</v>
      </c>
      <c r="BH177" s="169">
        <f t="shared" si="17"/>
        <v>0</v>
      </c>
      <c r="BI177" s="169">
        <f t="shared" si="18"/>
        <v>0</v>
      </c>
      <c r="BJ177" s="17" t="s">
        <v>86</v>
      </c>
      <c r="BK177" s="169">
        <f t="shared" si="19"/>
        <v>0</v>
      </c>
      <c r="BL177" s="17" t="s">
        <v>214</v>
      </c>
      <c r="BM177" s="168" t="s">
        <v>310</v>
      </c>
    </row>
    <row r="178" spans="1:65" s="2" customFormat="1" ht="24.2" customHeight="1">
      <c r="A178" s="32"/>
      <c r="B178" s="155"/>
      <c r="C178" s="156" t="s">
        <v>311</v>
      </c>
      <c r="D178" s="156" t="s">
        <v>191</v>
      </c>
      <c r="E178" s="157" t="s">
        <v>623</v>
      </c>
      <c r="F178" s="158" t="s">
        <v>624</v>
      </c>
      <c r="G178" s="159" t="s">
        <v>218</v>
      </c>
      <c r="H178" s="160">
        <v>0.04</v>
      </c>
      <c r="I178" s="161"/>
      <c r="J178" s="162">
        <f t="shared" si="10"/>
        <v>0</v>
      </c>
      <c r="K178" s="163"/>
      <c r="L178" s="33"/>
      <c r="M178" s="164" t="s">
        <v>1</v>
      </c>
      <c r="N178" s="165" t="s">
        <v>39</v>
      </c>
      <c r="O178" s="61"/>
      <c r="P178" s="166">
        <f t="shared" si="11"/>
        <v>0</v>
      </c>
      <c r="Q178" s="166">
        <v>0</v>
      </c>
      <c r="R178" s="166">
        <f t="shared" si="12"/>
        <v>0</v>
      </c>
      <c r="S178" s="166">
        <v>0</v>
      </c>
      <c r="T178" s="167">
        <f t="shared" si="13"/>
        <v>0</v>
      </c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R178" s="168" t="s">
        <v>214</v>
      </c>
      <c r="AT178" s="168" t="s">
        <v>191</v>
      </c>
      <c r="AU178" s="168" t="s">
        <v>86</v>
      </c>
      <c r="AY178" s="17" t="s">
        <v>189</v>
      </c>
      <c r="BE178" s="169">
        <f t="shared" si="14"/>
        <v>0</v>
      </c>
      <c r="BF178" s="169">
        <f t="shared" si="15"/>
        <v>0</v>
      </c>
      <c r="BG178" s="169">
        <f t="shared" si="16"/>
        <v>0</v>
      </c>
      <c r="BH178" s="169">
        <f t="shared" si="17"/>
        <v>0</v>
      </c>
      <c r="BI178" s="169">
        <f t="shared" si="18"/>
        <v>0</v>
      </c>
      <c r="BJ178" s="17" t="s">
        <v>86</v>
      </c>
      <c r="BK178" s="169">
        <f t="shared" si="19"/>
        <v>0</v>
      </c>
      <c r="BL178" s="17" t="s">
        <v>214</v>
      </c>
      <c r="BM178" s="168" t="s">
        <v>314</v>
      </c>
    </row>
    <row r="179" spans="1:65" s="12" customFormat="1" ht="22.9" customHeight="1">
      <c r="B179" s="142"/>
      <c r="D179" s="143" t="s">
        <v>72</v>
      </c>
      <c r="E179" s="153" t="s">
        <v>625</v>
      </c>
      <c r="F179" s="153" t="s">
        <v>626</v>
      </c>
      <c r="I179" s="145"/>
      <c r="J179" s="154">
        <f>BK179</f>
        <v>0</v>
      </c>
      <c r="L179" s="142"/>
      <c r="M179" s="147"/>
      <c r="N179" s="148"/>
      <c r="O179" s="148"/>
      <c r="P179" s="149">
        <f>SUM(P180:P185)</f>
        <v>0</v>
      </c>
      <c r="Q179" s="148"/>
      <c r="R179" s="149">
        <f>SUM(R180:R185)</f>
        <v>5.3977000000000001E-3</v>
      </c>
      <c r="S179" s="148"/>
      <c r="T179" s="150">
        <f>SUM(T180:T185)</f>
        <v>0</v>
      </c>
      <c r="AR179" s="143" t="s">
        <v>86</v>
      </c>
      <c r="AT179" s="151" t="s">
        <v>72</v>
      </c>
      <c r="AU179" s="151" t="s">
        <v>80</v>
      </c>
      <c r="AY179" s="143" t="s">
        <v>189</v>
      </c>
      <c r="BK179" s="152">
        <f>SUM(BK180:BK185)</f>
        <v>0</v>
      </c>
    </row>
    <row r="180" spans="1:65" s="2" customFormat="1" ht="16.5" customHeight="1">
      <c r="A180" s="32"/>
      <c r="B180" s="155"/>
      <c r="C180" s="156" t="s">
        <v>254</v>
      </c>
      <c r="D180" s="156" t="s">
        <v>191</v>
      </c>
      <c r="E180" s="157" t="s">
        <v>627</v>
      </c>
      <c r="F180" s="158" t="s">
        <v>628</v>
      </c>
      <c r="G180" s="159" t="s">
        <v>238</v>
      </c>
      <c r="H180" s="160">
        <v>1</v>
      </c>
      <c r="I180" s="161"/>
      <c r="J180" s="162">
        <f t="shared" ref="J180:J185" si="20">ROUND(I180*H180,2)</f>
        <v>0</v>
      </c>
      <c r="K180" s="163"/>
      <c r="L180" s="33"/>
      <c r="M180" s="164" t="s">
        <v>1</v>
      </c>
      <c r="N180" s="165" t="s">
        <v>39</v>
      </c>
      <c r="O180" s="61"/>
      <c r="P180" s="166">
        <f t="shared" ref="P180:P185" si="21">O180*H180</f>
        <v>0</v>
      </c>
      <c r="Q180" s="166">
        <v>1.6650000000000001E-4</v>
      </c>
      <c r="R180" s="166">
        <f t="shared" ref="R180:R185" si="22">Q180*H180</f>
        <v>1.6650000000000001E-4</v>
      </c>
      <c r="S180" s="166">
        <v>0</v>
      </c>
      <c r="T180" s="167">
        <f t="shared" ref="T180:T185" si="23">S180*H180</f>
        <v>0</v>
      </c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R180" s="168" t="s">
        <v>214</v>
      </c>
      <c r="AT180" s="168" t="s">
        <v>191</v>
      </c>
      <c r="AU180" s="168" t="s">
        <v>86</v>
      </c>
      <c r="AY180" s="17" t="s">
        <v>189</v>
      </c>
      <c r="BE180" s="169">
        <f t="shared" ref="BE180:BE185" si="24">IF(N180="základná",J180,0)</f>
        <v>0</v>
      </c>
      <c r="BF180" s="169">
        <f t="shared" ref="BF180:BF185" si="25">IF(N180="znížená",J180,0)</f>
        <v>0</v>
      </c>
      <c r="BG180" s="169">
        <f t="shared" ref="BG180:BG185" si="26">IF(N180="zákl. prenesená",J180,0)</f>
        <v>0</v>
      </c>
      <c r="BH180" s="169">
        <f t="shared" ref="BH180:BH185" si="27">IF(N180="zníž. prenesená",J180,0)</f>
        <v>0</v>
      </c>
      <c r="BI180" s="169">
        <f t="shared" ref="BI180:BI185" si="28">IF(N180="nulová",J180,0)</f>
        <v>0</v>
      </c>
      <c r="BJ180" s="17" t="s">
        <v>86</v>
      </c>
      <c r="BK180" s="169">
        <f t="shared" ref="BK180:BK185" si="29">ROUND(I180*H180,2)</f>
        <v>0</v>
      </c>
      <c r="BL180" s="17" t="s">
        <v>214</v>
      </c>
      <c r="BM180" s="168" t="s">
        <v>317</v>
      </c>
    </row>
    <row r="181" spans="1:65" s="2" customFormat="1" ht="24.2" customHeight="1">
      <c r="A181" s="32"/>
      <c r="B181" s="155"/>
      <c r="C181" s="170" t="s">
        <v>318</v>
      </c>
      <c r="D181" s="170" t="s">
        <v>226</v>
      </c>
      <c r="E181" s="171" t="s">
        <v>629</v>
      </c>
      <c r="F181" s="172" t="s">
        <v>630</v>
      </c>
      <c r="G181" s="173" t="s">
        <v>238</v>
      </c>
      <c r="H181" s="174">
        <v>1</v>
      </c>
      <c r="I181" s="175"/>
      <c r="J181" s="176">
        <f t="shared" si="20"/>
        <v>0</v>
      </c>
      <c r="K181" s="177"/>
      <c r="L181" s="178"/>
      <c r="M181" s="179" t="s">
        <v>1</v>
      </c>
      <c r="N181" s="180" t="s">
        <v>39</v>
      </c>
      <c r="O181" s="61"/>
      <c r="P181" s="166">
        <f t="shared" si="21"/>
        <v>0</v>
      </c>
      <c r="Q181" s="166">
        <v>1.4999999999999999E-4</v>
      </c>
      <c r="R181" s="166">
        <f t="shared" si="22"/>
        <v>1.4999999999999999E-4</v>
      </c>
      <c r="S181" s="166">
        <v>0</v>
      </c>
      <c r="T181" s="167">
        <f t="shared" si="23"/>
        <v>0</v>
      </c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R181" s="168" t="s">
        <v>247</v>
      </c>
      <c r="AT181" s="168" t="s">
        <v>226</v>
      </c>
      <c r="AU181" s="168" t="s">
        <v>86</v>
      </c>
      <c r="AY181" s="17" t="s">
        <v>189</v>
      </c>
      <c r="BE181" s="169">
        <f t="shared" si="24"/>
        <v>0</v>
      </c>
      <c r="BF181" s="169">
        <f t="shared" si="25"/>
        <v>0</v>
      </c>
      <c r="BG181" s="169">
        <f t="shared" si="26"/>
        <v>0</v>
      </c>
      <c r="BH181" s="169">
        <f t="shared" si="27"/>
        <v>0</v>
      </c>
      <c r="BI181" s="169">
        <f t="shared" si="28"/>
        <v>0</v>
      </c>
      <c r="BJ181" s="17" t="s">
        <v>86</v>
      </c>
      <c r="BK181" s="169">
        <f t="shared" si="29"/>
        <v>0</v>
      </c>
      <c r="BL181" s="17" t="s">
        <v>214</v>
      </c>
      <c r="BM181" s="168" t="s">
        <v>321</v>
      </c>
    </row>
    <row r="182" spans="1:65" s="2" customFormat="1" ht="16.5" customHeight="1">
      <c r="A182" s="32"/>
      <c r="B182" s="155"/>
      <c r="C182" s="156" t="s">
        <v>258</v>
      </c>
      <c r="D182" s="156" t="s">
        <v>191</v>
      </c>
      <c r="E182" s="157" t="s">
        <v>631</v>
      </c>
      <c r="F182" s="158" t="s">
        <v>632</v>
      </c>
      <c r="G182" s="159" t="s">
        <v>238</v>
      </c>
      <c r="H182" s="160">
        <v>1</v>
      </c>
      <c r="I182" s="161"/>
      <c r="J182" s="162">
        <f t="shared" si="20"/>
        <v>0</v>
      </c>
      <c r="K182" s="163"/>
      <c r="L182" s="33"/>
      <c r="M182" s="164" t="s">
        <v>1</v>
      </c>
      <c r="N182" s="165" t="s">
        <v>39</v>
      </c>
      <c r="O182" s="61"/>
      <c r="P182" s="166">
        <f t="shared" si="21"/>
        <v>0</v>
      </c>
      <c r="Q182" s="166">
        <v>4.2559999999999999E-4</v>
      </c>
      <c r="R182" s="166">
        <f t="shared" si="22"/>
        <v>4.2559999999999999E-4</v>
      </c>
      <c r="S182" s="166">
        <v>0</v>
      </c>
      <c r="T182" s="167">
        <f t="shared" si="23"/>
        <v>0</v>
      </c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R182" s="168" t="s">
        <v>214</v>
      </c>
      <c r="AT182" s="168" t="s">
        <v>191</v>
      </c>
      <c r="AU182" s="168" t="s">
        <v>86</v>
      </c>
      <c r="AY182" s="17" t="s">
        <v>189</v>
      </c>
      <c r="BE182" s="169">
        <f t="shared" si="24"/>
        <v>0</v>
      </c>
      <c r="BF182" s="169">
        <f t="shared" si="25"/>
        <v>0</v>
      </c>
      <c r="BG182" s="169">
        <f t="shared" si="26"/>
        <v>0</v>
      </c>
      <c r="BH182" s="169">
        <f t="shared" si="27"/>
        <v>0</v>
      </c>
      <c r="BI182" s="169">
        <f t="shared" si="28"/>
        <v>0</v>
      </c>
      <c r="BJ182" s="17" t="s">
        <v>86</v>
      </c>
      <c r="BK182" s="169">
        <f t="shared" si="29"/>
        <v>0</v>
      </c>
      <c r="BL182" s="17" t="s">
        <v>214</v>
      </c>
      <c r="BM182" s="168" t="s">
        <v>324</v>
      </c>
    </row>
    <row r="183" spans="1:65" s="2" customFormat="1" ht="24.2" customHeight="1">
      <c r="A183" s="32"/>
      <c r="B183" s="155"/>
      <c r="C183" s="170" t="s">
        <v>325</v>
      </c>
      <c r="D183" s="170" t="s">
        <v>226</v>
      </c>
      <c r="E183" s="171" t="s">
        <v>633</v>
      </c>
      <c r="F183" s="172" t="s">
        <v>634</v>
      </c>
      <c r="G183" s="173" t="s">
        <v>238</v>
      </c>
      <c r="H183" s="174">
        <v>1</v>
      </c>
      <c r="I183" s="175"/>
      <c r="J183" s="176">
        <f t="shared" si="20"/>
        <v>0</v>
      </c>
      <c r="K183" s="177"/>
      <c r="L183" s="178"/>
      <c r="M183" s="179" t="s">
        <v>1</v>
      </c>
      <c r="N183" s="180" t="s">
        <v>39</v>
      </c>
      <c r="O183" s="61"/>
      <c r="P183" s="166">
        <f t="shared" si="21"/>
        <v>0</v>
      </c>
      <c r="Q183" s="166">
        <v>9.3000000000000005E-4</v>
      </c>
      <c r="R183" s="166">
        <f t="shared" si="22"/>
        <v>9.3000000000000005E-4</v>
      </c>
      <c r="S183" s="166">
        <v>0</v>
      </c>
      <c r="T183" s="167">
        <f t="shared" si="23"/>
        <v>0</v>
      </c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R183" s="168" t="s">
        <v>247</v>
      </c>
      <c r="AT183" s="168" t="s">
        <v>226</v>
      </c>
      <c r="AU183" s="168" t="s">
        <v>86</v>
      </c>
      <c r="AY183" s="17" t="s">
        <v>189</v>
      </c>
      <c r="BE183" s="169">
        <f t="shared" si="24"/>
        <v>0</v>
      </c>
      <c r="BF183" s="169">
        <f t="shared" si="25"/>
        <v>0</v>
      </c>
      <c r="BG183" s="169">
        <f t="shared" si="26"/>
        <v>0</v>
      </c>
      <c r="BH183" s="169">
        <f t="shared" si="27"/>
        <v>0</v>
      </c>
      <c r="BI183" s="169">
        <f t="shared" si="28"/>
        <v>0</v>
      </c>
      <c r="BJ183" s="17" t="s">
        <v>86</v>
      </c>
      <c r="BK183" s="169">
        <f t="shared" si="29"/>
        <v>0</v>
      </c>
      <c r="BL183" s="17" t="s">
        <v>214</v>
      </c>
      <c r="BM183" s="168" t="s">
        <v>328</v>
      </c>
    </row>
    <row r="184" spans="1:65" s="2" customFormat="1" ht="16.5" customHeight="1">
      <c r="A184" s="32"/>
      <c r="B184" s="155"/>
      <c r="C184" s="156" t="s">
        <v>261</v>
      </c>
      <c r="D184" s="156" t="s">
        <v>191</v>
      </c>
      <c r="E184" s="157" t="s">
        <v>635</v>
      </c>
      <c r="F184" s="158" t="s">
        <v>636</v>
      </c>
      <c r="G184" s="159" t="s">
        <v>238</v>
      </c>
      <c r="H184" s="160">
        <v>1</v>
      </c>
      <c r="I184" s="161"/>
      <c r="J184" s="162">
        <f t="shared" si="20"/>
        <v>0</v>
      </c>
      <c r="K184" s="163"/>
      <c r="L184" s="33"/>
      <c r="M184" s="164" t="s">
        <v>1</v>
      </c>
      <c r="N184" s="165" t="s">
        <v>39</v>
      </c>
      <c r="O184" s="61"/>
      <c r="P184" s="166">
        <f t="shared" si="21"/>
        <v>0</v>
      </c>
      <c r="Q184" s="166">
        <v>4.2559999999999999E-4</v>
      </c>
      <c r="R184" s="166">
        <f t="shared" si="22"/>
        <v>4.2559999999999999E-4</v>
      </c>
      <c r="S184" s="166">
        <v>0</v>
      </c>
      <c r="T184" s="167">
        <f t="shared" si="23"/>
        <v>0</v>
      </c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R184" s="168" t="s">
        <v>214</v>
      </c>
      <c r="AT184" s="168" t="s">
        <v>191</v>
      </c>
      <c r="AU184" s="168" t="s">
        <v>86</v>
      </c>
      <c r="AY184" s="17" t="s">
        <v>189</v>
      </c>
      <c r="BE184" s="169">
        <f t="shared" si="24"/>
        <v>0</v>
      </c>
      <c r="BF184" s="169">
        <f t="shared" si="25"/>
        <v>0</v>
      </c>
      <c r="BG184" s="169">
        <f t="shared" si="26"/>
        <v>0</v>
      </c>
      <c r="BH184" s="169">
        <f t="shared" si="27"/>
        <v>0</v>
      </c>
      <c r="BI184" s="169">
        <f t="shared" si="28"/>
        <v>0</v>
      </c>
      <c r="BJ184" s="17" t="s">
        <v>86</v>
      </c>
      <c r="BK184" s="169">
        <f t="shared" si="29"/>
        <v>0</v>
      </c>
      <c r="BL184" s="17" t="s">
        <v>214</v>
      </c>
      <c r="BM184" s="168" t="s">
        <v>331</v>
      </c>
    </row>
    <row r="185" spans="1:65" s="2" customFormat="1" ht="24.2" customHeight="1">
      <c r="A185" s="32"/>
      <c r="B185" s="155"/>
      <c r="C185" s="170" t="s">
        <v>332</v>
      </c>
      <c r="D185" s="170" t="s">
        <v>226</v>
      </c>
      <c r="E185" s="171" t="s">
        <v>637</v>
      </c>
      <c r="F185" s="172" t="s">
        <v>638</v>
      </c>
      <c r="G185" s="173" t="s">
        <v>238</v>
      </c>
      <c r="H185" s="174">
        <v>1</v>
      </c>
      <c r="I185" s="175"/>
      <c r="J185" s="176">
        <f t="shared" si="20"/>
        <v>0</v>
      </c>
      <c r="K185" s="177"/>
      <c r="L185" s="178"/>
      <c r="M185" s="179" t="s">
        <v>1</v>
      </c>
      <c r="N185" s="180" t="s">
        <v>39</v>
      </c>
      <c r="O185" s="61"/>
      <c r="P185" s="166">
        <f t="shared" si="21"/>
        <v>0</v>
      </c>
      <c r="Q185" s="166">
        <v>3.3E-3</v>
      </c>
      <c r="R185" s="166">
        <f t="shared" si="22"/>
        <v>3.3E-3</v>
      </c>
      <c r="S185" s="166">
        <v>0</v>
      </c>
      <c r="T185" s="167">
        <f t="shared" si="23"/>
        <v>0</v>
      </c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R185" s="168" t="s">
        <v>247</v>
      </c>
      <c r="AT185" s="168" t="s">
        <v>226</v>
      </c>
      <c r="AU185" s="168" t="s">
        <v>86</v>
      </c>
      <c r="AY185" s="17" t="s">
        <v>189</v>
      </c>
      <c r="BE185" s="169">
        <f t="shared" si="24"/>
        <v>0</v>
      </c>
      <c r="BF185" s="169">
        <f t="shared" si="25"/>
        <v>0</v>
      </c>
      <c r="BG185" s="169">
        <f t="shared" si="26"/>
        <v>0</v>
      </c>
      <c r="BH185" s="169">
        <f t="shared" si="27"/>
        <v>0</v>
      </c>
      <c r="BI185" s="169">
        <f t="shared" si="28"/>
        <v>0</v>
      </c>
      <c r="BJ185" s="17" t="s">
        <v>86</v>
      </c>
      <c r="BK185" s="169">
        <f t="shared" si="29"/>
        <v>0</v>
      </c>
      <c r="BL185" s="17" t="s">
        <v>214</v>
      </c>
      <c r="BM185" s="168" t="s">
        <v>335</v>
      </c>
    </row>
    <row r="186" spans="1:65" s="12" customFormat="1" ht="22.9" customHeight="1">
      <c r="B186" s="142"/>
      <c r="D186" s="143" t="s">
        <v>72</v>
      </c>
      <c r="E186" s="153" t="s">
        <v>639</v>
      </c>
      <c r="F186" s="153" t="s">
        <v>640</v>
      </c>
      <c r="I186" s="145"/>
      <c r="J186" s="154">
        <f>BK186</f>
        <v>0</v>
      </c>
      <c r="L186" s="142"/>
      <c r="M186" s="147"/>
      <c r="N186" s="148"/>
      <c r="O186" s="148"/>
      <c r="P186" s="149">
        <f>SUM(P187:P189)</f>
        <v>0</v>
      </c>
      <c r="Q186" s="148"/>
      <c r="R186" s="149">
        <f>SUM(R187:R189)</f>
        <v>0</v>
      </c>
      <c r="S186" s="148"/>
      <c r="T186" s="150">
        <f>SUM(T187:T189)</f>
        <v>0</v>
      </c>
      <c r="AR186" s="143" t="s">
        <v>86</v>
      </c>
      <c r="AT186" s="151" t="s">
        <v>72</v>
      </c>
      <c r="AU186" s="151" t="s">
        <v>80</v>
      </c>
      <c r="AY186" s="143" t="s">
        <v>189</v>
      </c>
      <c r="BK186" s="152">
        <f>SUM(BK187:BK189)</f>
        <v>0</v>
      </c>
    </row>
    <row r="187" spans="1:65" s="2" customFormat="1" ht="21.75" customHeight="1">
      <c r="A187" s="32"/>
      <c r="B187" s="155"/>
      <c r="C187" s="156" t="s">
        <v>265</v>
      </c>
      <c r="D187" s="156" t="s">
        <v>191</v>
      </c>
      <c r="E187" s="157" t="s">
        <v>641</v>
      </c>
      <c r="F187" s="158" t="s">
        <v>642</v>
      </c>
      <c r="G187" s="159" t="s">
        <v>238</v>
      </c>
      <c r="H187" s="160">
        <v>2</v>
      </c>
      <c r="I187" s="161"/>
      <c r="J187" s="162">
        <f>ROUND(I187*H187,2)</f>
        <v>0</v>
      </c>
      <c r="K187" s="163"/>
      <c r="L187" s="33"/>
      <c r="M187" s="164" t="s">
        <v>1</v>
      </c>
      <c r="N187" s="165" t="s">
        <v>39</v>
      </c>
      <c r="O187" s="61"/>
      <c r="P187" s="166">
        <f>O187*H187</f>
        <v>0</v>
      </c>
      <c r="Q187" s="166">
        <v>0</v>
      </c>
      <c r="R187" s="166">
        <f>Q187*H187</f>
        <v>0</v>
      </c>
      <c r="S187" s="166">
        <v>0</v>
      </c>
      <c r="T187" s="167">
        <f>S187*H187</f>
        <v>0</v>
      </c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R187" s="168" t="s">
        <v>214</v>
      </c>
      <c r="AT187" s="168" t="s">
        <v>191</v>
      </c>
      <c r="AU187" s="168" t="s">
        <v>86</v>
      </c>
      <c r="AY187" s="17" t="s">
        <v>189</v>
      </c>
      <c r="BE187" s="169">
        <f>IF(N187="základná",J187,0)</f>
        <v>0</v>
      </c>
      <c r="BF187" s="169">
        <f>IF(N187="znížená",J187,0)</f>
        <v>0</v>
      </c>
      <c r="BG187" s="169">
        <f>IF(N187="zákl. prenesená",J187,0)</f>
        <v>0</v>
      </c>
      <c r="BH187" s="169">
        <f>IF(N187="zníž. prenesená",J187,0)</f>
        <v>0</v>
      </c>
      <c r="BI187" s="169">
        <f>IF(N187="nulová",J187,0)</f>
        <v>0</v>
      </c>
      <c r="BJ187" s="17" t="s">
        <v>86</v>
      </c>
      <c r="BK187" s="169">
        <f>ROUND(I187*H187,2)</f>
        <v>0</v>
      </c>
      <c r="BL187" s="17" t="s">
        <v>214</v>
      </c>
      <c r="BM187" s="168" t="s">
        <v>338</v>
      </c>
    </row>
    <row r="188" spans="1:65" s="2" customFormat="1" ht="24.2" customHeight="1">
      <c r="A188" s="32"/>
      <c r="B188" s="155"/>
      <c r="C188" s="170" t="s">
        <v>339</v>
      </c>
      <c r="D188" s="170" t="s">
        <v>226</v>
      </c>
      <c r="E188" s="171" t="s">
        <v>643</v>
      </c>
      <c r="F188" s="172" t="s">
        <v>644</v>
      </c>
      <c r="G188" s="173" t="s">
        <v>238</v>
      </c>
      <c r="H188" s="174">
        <v>2</v>
      </c>
      <c r="I188" s="175"/>
      <c r="J188" s="176">
        <f>ROUND(I188*H188,2)</f>
        <v>0</v>
      </c>
      <c r="K188" s="177"/>
      <c r="L188" s="178"/>
      <c r="M188" s="179" t="s">
        <v>1</v>
      </c>
      <c r="N188" s="180" t="s">
        <v>39</v>
      </c>
      <c r="O188" s="61"/>
      <c r="P188" s="166">
        <f>O188*H188</f>
        <v>0</v>
      </c>
      <c r="Q188" s="166">
        <v>0</v>
      </c>
      <c r="R188" s="166">
        <f>Q188*H188</f>
        <v>0</v>
      </c>
      <c r="S188" s="166">
        <v>0</v>
      </c>
      <c r="T188" s="167">
        <f>S188*H188</f>
        <v>0</v>
      </c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R188" s="168" t="s">
        <v>247</v>
      </c>
      <c r="AT188" s="168" t="s">
        <v>226</v>
      </c>
      <c r="AU188" s="168" t="s">
        <v>86</v>
      </c>
      <c r="AY188" s="17" t="s">
        <v>189</v>
      </c>
      <c r="BE188" s="169">
        <f>IF(N188="základná",J188,0)</f>
        <v>0</v>
      </c>
      <c r="BF188" s="169">
        <f>IF(N188="znížená",J188,0)</f>
        <v>0</v>
      </c>
      <c r="BG188" s="169">
        <f>IF(N188="zákl. prenesená",J188,0)</f>
        <v>0</v>
      </c>
      <c r="BH188" s="169">
        <f>IF(N188="zníž. prenesená",J188,0)</f>
        <v>0</v>
      </c>
      <c r="BI188" s="169">
        <f>IF(N188="nulová",J188,0)</f>
        <v>0</v>
      </c>
      <c r="BJ188" s="17" t="s">
        <v>86</v>
      </c>
      <c r="BK188" s="169">
        <f>ROUND(I188*H188,2)</f>
        <v>0</v>
      </c>
      <c r="BL188" s="17" t="s">
        <v>214</v>
      </c>
      <c r="BM188" s="168" t="s">
        <v>342</v>
      </c>
    </row>
    <row r="189" spans="1:65" s="2" customFormat="1" ht="24.2" customHeight="1">
      <c r="A189" s="32"/>
      <c r="B189" s="155"/>
      <c r="C189" s="156" t="s">
        <v>268</v>
      </c>
      <c r="D189" s="156" t="s">
        <v>191</v>
      </c>
      <c r="E189" s="157" t="s">
        <v>645</v>
      </c>
      <c r="F189" s="158" t="s">
        <v>646</v>
      </c>
      <c r="G189" s="159" t="s">
        <v>511</v>
      </c>
      <c r="H189" s="186"/>
      <c r="I189" s="161"/>
      <c r="J189" s="162">
        <f>ROUND(I189*H189,2)</f>
        <v>0</v>
      </c>
      <c r="K189" s="163"/>
      <c r="L189" s="33"/>
      <c r="M189" s="164" t="s">
        <v>1</v>
      </c>
      <c r="N189" s="165" t="s">
        <v>39</v>
      </c>
      <c r="O189" s="61"/>
      <c r="P189" s="166">
        <f>O189*H189</f>
        <v>0</v>
      </c>
      <c r="Q189" s="166">
        <v>0</v>
      </c>
      <c r="R189" s="166">
        <f>Q189*H189</f>
        <v>0</v>
      </c>
      <c r="S189" s="166">
        <v>0</v>
      </c>
      <c r="T189" s="167">
        <f>S189*H189</f>
        <v>0</v>
      </c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R189" s="168" t="s">
        <v>214</v>
      </c>
      <c r="AT189" s="168" t="s">
        <v>191</v>
      </c>
      <c r="AU189" s="168" t="s">
        <v>86</v>
      </c>
      <c r="AY189" s="17" t="s">
        <v>189</v>
      </c>
      <c r="BE189" s="169">
        <f>IF(N189="základná",J189,0)</f>
        <v>0</v>
      </c>
      <c r="BF189" s="169">
        <f>IF(N189="znížená",J189,0)</f>
        <v>0</v>
      </c>
      <c r="BG189" s="169">
        <f>IF(N189="zákl. prenesená",J189,0)</f>
        <v>0</v>
      </c>
      <c r="BH189" s="169">
        <f>IF(N189="zníž. prenesená",J189,0)</f>
        <v>0</v>
      </c>
      <c r="BI189" s="169">
        <f>IF(N189="nulová",J189,0)</f>
        <v>0</v>
      </c>
      <c r="BJ189" s="17" t="s">
        <v>86</v>
      </c>
      <c r="BK189" s="169">
        <f>ROUND(I189*H189,2)</f>
        <v>0</v>
      </c>
      <c r="BL189" s="17" t="s">
        <v>214</v>
      </c>
      <c r="BM189" s="168" t="s">
        <v>345</v>
      </c>
    </row>
    <row r="190" spans="1:65" s="12" customFormat="1" ht="22.9" customHeight="1">
      <c r="B190" s="142"/>
      <c r="D190" s="143" t="s">
        <v>72</v>
      </c>
      <c r="E190" s="153" t="s">
        <v>647</v>
      </c>
      <c r="F190" s="153" t="s">
        <v>648</v>
      </c>
      <c r="I190" s="145"/>
      <c r="J190" s="154">
        <f>BK190</f>
        <v>0</v>
      </c>
      <c r="L190" s="142"/>
      <c r="M190" s="147"/>
      <c r="N190" s="148"/>
      <c r="O190" s="148"/>
      <c r="P190" s="149">
        <f>P191</f>
        <v>0</v>
      </c>
      <c r="Q190" s="148"/>
      <c r="R190" s="149">
        <f>R191</f>
        <v>0</v>
      </c>
      <c r="S190" s="148"/>
      <c r="T190" s="150">
        <f>T191</f>
        <v>0</v>
      </c>
      <c r="AR190" s="143" t="s">
        <v>86</v>
      </c>
      <c r="AT190" s="151" t="s">
        <v>72</v>
      </c>
      <c r="AU190" s="151" t="s">
        <v>80</v>
      </c>
      <c r="AY190" s="143" t="s">
        <v>189</v>
      </c>
      <c r="BK190" s="152">
        <f>BK191</f>
        <v>0</v>
      </c>
    </row>
    <row r="191" spans="1:65" s="2" customFormat="1" ht="33" customHeight="1">
      <c r="A191" s="32"/>
      <c r="B191" s="155"/>
      <c r="C191" s="156" t="s">
        <v>346</v>
      </c>
      <c r="D191" s="156" t="s">
        <v>191</v>
      </c>
      <c r="E191" s="157" t="s">
        <v>649</v>
      </c>
      <c r="F191" s="158" t="s">
        <v>650</v>
      </c>
      <c r="G191" s="159" t="s">
        <v>243</v>
      </c>
      <c r="H191" s="160">
        <v>15</v>
      </c>
      <c r="I191" s="161"/>
      <c r="J191" s="162">
        <f>ROUND(I191*H191,2)</f>
        <v>0</v>
      </c>
      <c r="K191" s="163"/>
      <c r="L191" s="33"/>
      <c r="M191" s="164" t="s">
        <v>1</v>
      </c>
      <c r="N191" s="165" t="s">
        <v>39</v>
      </c>
      <c r="O191" s="61"/>
      <c r="P191" s="166">
        <f>O191*H191</f>
        <v>0</v>
      </c>
      <c r="Q191" s="166">
        <v>0</v>
      </c>
      <c r="R191" s="166">
        <f>Q191*H191</f>
        <v>0</v>
      </c>
      <c r="S191" s="166">
        <v>0</v>
      </c>
      <c r="T191" s="167">
        <f>S191*H191</f>
        <v>0</v>
      </c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R191" s="168" t="s">
        <v>214</v>
      </c>
      <c r="AT191" s="168" t="s">
        <v>191</v>
      </c>
      <c r="AU191" s="168" t="s">
        <v>86</v>
      </c>
      <c r="AY191" s="17" t="s">
        <v>189</v>
      </c>
      <c r="BE191" s="169">
        <f>IF(N191="základná",J191,0)</f>
        <v>0</v>
      </c>
      <c r="BF191" s="169">
        <f>IF(N191="znížená",J191,0)</f>
        <v>0</v>
      </c>
      <c r="BG191" s="169">
        <f>IF(N191="zákl. prenesená",J191,0)</f>
        <v>0</v>
      </c>
      <c r="BH191" s="169">
        <f>IF(N191="zníž. prenesená",J191,0)</f>
        <v>0</v>
      </c>
      <c r="BI191" s="169">
        <f>IF(N191="nulová",J191,0)</f>
        <v>0</v>
      </c>
      <c r="BJ191" s="17" t="s">
        <v>86</v>
      </c>
      <c r="BK191" s="169">
        <f>ROUND(I191*H191,2)</f>
        <v>0</v>
      </c>
      <c r="BL191" s="17" t="s">
        <v>214</v>
      </c>
      <c r="BM191" s="168" t="s">
        <v>349</v>
      </c>
    </row>
    <row r="192" spans="1:65" s="12" customFormat="1" ht="25.9" customHeight="1">
      <c r="B192" s="142"/>
      <c r="D192" s="143" t="s">
        <v>72</v>
      </c>
      <c r="E192" s="144" t="s">
        <v>226</v>
      </c>
      <c r="F192" s="144" t="s">
        <v>433</v>
      </c>
      <c r="I192" s="145"/>
      <c r="J192" s="146">
        <f>BK192</f>
        <v>0</v>
      </c>
      <c r="L192" s="142"/>
      <c r="M192" s="147"/>
      <c r="N192" s="148"/>
      <c r="O192" s="148"/>
      <c r="P192" s="149">
        <f>P193</f>
        <v>0</v>
      </c>
      <c r="Q192" s="148"/>
      <c r="R192" s="149">
        <f>R193</f>
        <v>2.2399999999999998E-3</v>
      </c>
      <c r="S192" s="148"/>
      <c r="T192" s="150">
        <f>T193</f>
        <v>0</v>
      </c>
      <c r="AR192" s="143" t="s">
        <v>103</v>
      </c>
      <c r="AT192" s="151" t="s">
        <v>72</v>
      </c>
      <c r="AU192" s="151" t="s">
        <v>73</v>
      </c>
      <c r="AY192" s="143" t="s">
        <v>189</v>
      </c>
      <c r="BK192" s="152">
        <f>BK193</f>
        <v>0</v>
      </c>
    </row>
    <row r="193" spans="1:65" s="12" customFormat="1" ht="22.9" customHeight="1">
      <c r="B193" s="142"/>
      <c r="D193" s="143" t="s">
        <v>72</v>
      </c>
      <c r="E193" s="153" t="s">
        <v>434</v>
      </c>
      <c r="F193" s="153" t="s">
        <v>435</v>
      </c>
      <c r="I193" s="145"/>
      <c r="J193" s="154">
        <f>BK193</f>
        <v>0</v>
      </c>
      <c r="L193" s="142"/>
      <c r="M193" s="147"/>
      <c r="N193" s="148"/>
      <c r="O193" s="148"/>
      <c r="P193" s="149">
        <f>SUM(P194:P199)</f>
        <v>0</v>
      </c>
      <c r="Q193" s="148"/>
      <c r="R193" s="149">
        <f>SUM(R194:R199)</f>
        <v>2.2399999999999998E-3</v>
      </c>
      <c r="S193" s="148"/>
      <c r="T193" s="150">
        <f>SUM(T194:T199)</f>
        <v>0</v>
      </c>
      <c r="AR193" s="143" t="s">
        <v>103</v>
      </c>
      <c r="AT193" s="151" t="s">
        <v>72</v>
      </c>
      <c r="AU193" s="151" t="s">
        <v>80</v>
      </c>
      <c r="AY193" s="143" t="s">
        <v>189</v>
      </c>
      <c r="BK193" s="152">
        <f>SUM(BK194:BK199)</f>
        <v>0</v>
      </c>
    </row>
    <row r="194" spans="1:65" s="2" customFormat="1" ht="24.2" customHeight="1">
      <c r="A194" s="32"/>
      <c r="B194" s="155"/>
      <c r="C194" s="156" t="s">
        <v>272</v>
      </c>
      <c r="D194" s="156" t="s">
        <v>191</v>
      </c>
      <c r="E194" s="157" t="s">
        <v>651</v>
      </c>
      <c r="F194" s="158" t="s">
        <v>652</v>
      </c>
      <c r="G194" s="159" t="s">
        <v>238</v>
      </c>
      <c r="H194" s="160">
        <v>2</v>
      </c>
      <c r="I194" s="161"/>
      <c r="J194" s="162">
        <f t="shared" ref="J194:J199" si="30">ROUND(I194*H194,2)</f>
        <v>0</v>
      </c>
      <c r="K194" s="163"/>
      <c r="L194" s="33"/>
      <c r="M194" s="164" t="s">
        <v>1</v>
      </c>
      <c r="N194" s="165" t="s">
        <v>39</v>
      </c>
      <c r="O194" s="61"/>
      <c r="P194" s="166">
        <f t="shared" ref="P194:P199" si="31">O194*H194</f>
        <v>0</v>
      </c>
      <c r="Q194" s="166">
        <v>0</v>
      </c>
      <c r="R194" s="166">
        <f t="shared" ref="R194:R199" si="32">Q194*H194</f>
        <v>0</v>
      </c>
      <c r="S194" s="166">
        <v>0</v>
      </c>
      <c r="T194" s="167">
        <f t="shared" ref="T194:T199" si="33">S194*H194</f>
        <v>0</v>
      </c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R194" s="168" t="s">
        <v>303</v>
      </c>
      <c r="AT194" s="168" t="s">
        <v>191</v>
      </c>
      <c r="AU194" s="168" t="s">
        <v>86</v>
      </c>
      <c r="AY194" s="17" t="s">
        <v>189</v>
      </c>
      <c r="BE194" s="169">
        <f t="shared" ref="BE194:BE199" si="34">IF(N194="základná",J194,0)</f>
        <v>0</v>
      </c>
      <c r="BF194" s="169">
        <f t="shared" ref="BF194:BF199" si="35">IF(N194="znížená",J194,0)</f>
        <v>0</v>
      </c>
      <c r="BG194" s="169">
        <f t="shared" ref="BG194:BG199" si="36">IF(N194="zákl. prenesená",J194,0)</f>
        <v>0</v>
      </c>
      <c r="BH194" s="169">
        <f t="shared" ref="BH194:BH199" si="37">IF(N194="zníž. prenesená",J194,0)</f>
        <v>0</v>
      </c>
      <c r="BI194" s="169">
        <f t="shared" ref="BI194:BI199" si="38">IF(N194="nulová",J194,0)</f>
        <v>0</v>
      </c>
      <c r="BJ194" s="17" t="s">
        <v>86</v>
      </c>
      <c r="BK194" s="169">
        <f t="shared" ref="BK194:BK199" si="39">ROUND(I194*H194,2)</f>
        <v>0</v>
      </c>
      <c r="BL194" s="17" t="s">
        <v>303</v>
      </c>
      <c r="BM194" s="168" t="s">
        <v>354</v>
      </c>
    </row>
    <row r="195" spans="1:65" s="2" customFormat="1" ht="24.2" customHeight="1">
      <c r="A195" s="32"/>
      <c r="B195" s="155"/>
      <c r="C195" s="170" t="s">
        <v>355</v>
      </c>
      <c r="D195" s="170" t="s">
        <v>226</v>
      </c>
      <c r="E195" s="171" t="s">
        <v>653</v>
      </c>
      <c r="F195" s="172" t="s">
        <v>654</v>
      </c>
      <c r="G195" s="173" t="s">
        <v>238</v>
      </c>
      <c r="H195" s="174">
        <v>2</v>
      </c>
      <c r="I195" s="175"/>
      <c r="J195" s="176">
        <f t="shared" si="30"/>
        <v>0</v>
      </c>
      <c r="K195" s="177"/>
      <c r="L195" s="178"/>
      <c r="M195" s="179" t="s">
        <v>1</v>
      </c>
      <c r="N195" s="180" t="s">
        <v>39</v>
      </c>
      <c r="O195" s="61"/>
      <c r="P195" s="166">
        <f t="shared" si="31"/>
        <v>0</v>
      </c>
      <c r="Q195" s="166">
        <v>1.1199999999999999E-3</v>
      </c>
      <c r="R195" s="166">
        <f t="shared" si="32"/>
        <v>2.2399999999999998E-3</v>
      </c>
      <c r="S195" s="166">
        <v>0</v>
      </c>
      <c r="T195" s="167">
        <f t="shared" si="33"/>
        <v>0</v>
      </c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R195" s="168" t="s">
        <v>442</v>
      </c>
      <c r="AT195" s="168" t="s">
        <v>226</v>
      </c>
      <c r="AU195" s="168" t="s">
        <v>86</v>
      </c>
      <c r="AY195" s="17" t="s">
        <v>189</v>
      </c>
      <c r="BE195" s="169">
        <f t="shared" si="34"/>
        <v>0</v>
      </c>
      <c r="BF195" s="169">
        <f t="shared" si="35"/>
        <v>0</v>
      </c>
      <c r="BG195" s="169">
        <f t="shared" si="36"/>
        <v>0</v>
      </c>
      <c r="BH195" s="169">
        <f t="shared" si="37"/>
        <v>0</v>
      </c>
      <c r="BI195" s="169">
        <f t="shared" si="38"/>
        <v>0</v>
      </c>
      <c r="BJ195" s="17" t="s">
        <v>86</v>
      </c>
      <c r="BK195" s="169">
        <f t="shared" si="39"/>
        <v>0</v>
      </c>
      <c r="BL195" s="17" t="s">
        <v>303</v>
      </c>
      <c r="BM195" s="168" t="s">
        <v>358</v>
      </c>
    </row>
    <row r="196" spans="1:65" s="2" customFormat="1" ht="16.5" customHeight="1">
      <c r="A196" s="32"/>
      <c r="B196" s="155"/>
      <c r="C196" s="156" t="s">
        <v>275</v>
      </c>
      <c r="D196" s="156" t="s">
        <v>191</v>
      </c>
      <c r="E196" s="157" t="s">
        <v>655</v>
      </c>
      <c r="F196" s="158" t="s">
        <v>656</v>
      </c>
      <c r="G196" s="159" t="s">
        <v>243</v>
      </c>
      <c r="H196" s="160">
        <v>84.4</v>
      </c>
      <c r="I196" s="161"/>
      <c r="J196" s="162">
        <f t="shared" si="30"/>
        <v>0</v>
      </c>
      <c r="K196" s="163"/>
      <c r="L196" s="33"/>
      <c r="M196" s="164" t="s">
        <v>1</v>
      </c>
      <c r="N196" s="165" t="s">
        <v>39</v>
      </c>
      <c r="O196" s="61"/>
      <c r="P196" s="166">
        <f t="shared" si="31"/>
        <v>0</v>
      </c>
      <c r="Q196" s="166">
        <v>0</v>
      </c>
      <c r="R196" s="166">
        <f t="shared" si="32"/>
        <v>0</v>
      </c>
      <c r="S196" s="166">
        <v>0</v>
      </c>
      <c r="T196" s="167">
        <f t="shared" si="33"/>
        <v>0</v>
      </c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R196" s="168" t="s">
        <v>303</v>
      </c>
      <c r="AT196" s="168" t="s">
        <v>191</v>
      </c>
      <c r="AU196" s="168" t="s">
        <v>86</v>
      </c>
      <c r="AY196" s="17" t="s">
        <v>189</v>
      </c>
      <c r="BE196" s="169">
        <f t="shared" si="34"/>
        <v>0</v>
      </c>
      <c r="BF196" s="169">
        <f t="shared" si="35"/>
        <v>0</v>
      </c>
      <c r="BG196" s="169">
        <f t="shared" si="36"/>
        <v>0</v>
      </c>
      <c r="BH196" s="169">
        <f t="shared" si="37"/>
        <v>0</v>
      </c>
      <c r="BI196" s="169">
        <f t="shared" si="38"/>
        <v>0</v>
      </c>
      <c r="BJ196" s="17" t="s">
        <v>86</v>
      </c>
      <c r="BK196" s="169">
        <f t="shared" si="39"/>
        <v>0</v>
      </c>
      <c r="BL196" s="17" t="s">
        <v>303</v>
      </c>
      <c r="BM196" s="168" t="s">
        <v>361</v>
      </c>
    </row>
    <row r="197" spans="1:65" s="2" customFormat="1" ht="24.2" customHeight="1">
      <c r="A197" s="32"/>
      <c r="B197" s="155"/>
      <c r="C197" s="156" t="s">
        <v>366</v>
      </c>
      <c r="D197" s="156" t="s">
        <v>191</v>
      </c>
      <c r="E197" s="157" t="s">
        <v>657</v>
      </c>
      <c r="F197" s="158" t="s">
        <v>658</v>
      </c>
      <c r="G197" s="159" t="s">
        <v>243</v>
      </c>
      <c r="H197" s="160">
        <v>84.4</v>
      </c>
      <c r="I197" s="161"/>
      <c r="J197" s="162">
        <f t="shared" si="30"/>
        <v>0</v>
      </c>
      <c r="K197" s="163"/>
      <c r="L197" s="33"/>
      <c r="M197" s="164" t="s">
        <v>1</v>
      </c>
      <c r="N197" s="165" t="s">
        <v>39</v>
      </c>
      <c r="O197" s="61"/>
      <c r="P197" s="166">
        <f t="shared" si="31"/>
        <v>0</v>
      </c>
      <c r="Q197" s="166">
        <v>0</v>
      </c>
      <c r="R197" s="166">
        <f t="shared" si="32"/>
        <v>0</v>
      </c>
      <c r="S197" s="166">
        <v>0</v>
      </c>
      <c r="T197" s="167">
        <f t="shared" si="33"/>
        <v>0</v>
      </c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R197" s="168" t="s">
        <v>303</v>
      </c>
      <c r="AT197" s="168" t="s">
        <v>191</v>
      </c>
      <c r="AU197" s="168" t="s">
        <v>86</v>
      </c>
      <c r="AY197" s="17" t="s">
        <v>189</v>
      </c>
      <c r="BE197" s="169">
        <f t="shared" si="34"/>
        <v>0</v>
      </c>
      <c r="BF197" s="169">
        <f t="shared" si="35"/>
        <v>0</v>
      </c>
      <c r="BG197" s="169">
        <f t="shared" si="36"/>
        <v>0</v>
      </c>
      <c r="BH197" s="169">
        <f t="shared" si="37"/>
        <v>0</v>
      </c>
      <c r="BI197" s="169">
        <f t="shared" si="38"/>
        <v>0</v>
      </c>
      <c r="BJ197" s="17" t="s">
        <v>86</v>
      </c>
      <c r="BK197" s="169">
        <f t="shared" si="39"/>
        <v>0</v>
      </c>
      <c r="BL197" s="17" t="s">
        <v>303</v>
      </c>
      <c r="BM197" s="168" t="s">
        <v>370</v>
      </c>
    </row>
    <row r="198" spans="1:65" s="2" customFormat="1" ht="16.5" customHeight="1">
      <c r="A198" s="32"/>
      <c r="B198" s="155"/>
      <c r="C198" s="156" t="s">
        <v>279</v>
      </c>
      <c r="D198" s="156" t="s">
        <v>191</v>
      </c>
      <c r="E198" s="157" t="s">
        <v>659</v>
      </c>
      <c r="F198" s="158" t="s">
        <v>660</v>
      </c>
      <c r="G198" s="159" t="s">
        <v>511</v>
      </c>
      <c r="H198" s="186"/>
      <c r="I198" s="161"/>
      <c r="J198" s="162">
        <f t="shared" si="30"/>
        <v>0</v>
      </c>
      <c r="K198" s="163"/>
      <c r="L198" s="33"/>
      <c r="M198" s="164" t="s">
        <v>1</v>
      </c>
      <c r="N198" s="165" t="s">
        <v>39</v>
      </c>
      <c r="O198" s="61"/>
      <c r="P198" s="166">
        <f t="shared" si="31"/>
        <v>0</v>
      </c>
      <c r="Q198" s="166">
        <v>0</v>
      </c>
      <c r="R198" s="166">
        <f t="shared" si="32"/>
        <v>0</v>
      </c>
      <c r="S198" s="166">
        <v>0</v>
      </c>
      <c r="T198" s="167">
        <f t="shared" si="33"/>
        <v>0</v>
      </c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R198" s="168" t="s">
        <v>303</v>
      </c>
      <c r="AT198" s="168" t="s">
        <v>191</v>
      </c>
      <c r="AU198" s="168" t="s">
        <v>86</v>
      </c>
      <c r="AY198" s="17" t="s">
        <v>189</v>
      </c>
      <c r="BE198" s="169">
        <f t="shared" si="34"/>
        <v>0</v>
      </c>
      <c r="BF198" s="169">
        <f t="shared" si="35"/>
        <v>0</v>
      </c>
      <c r="BG198" s="169">
        <f t="shared" si="36"/>
        <v>0</v>
      </c>
      <c r="BH198" s="169">
        <f t="shared" si="37"/>
        <v>0</v>
      </c>
      <c r="BI198" s="169">
        <f t="shared" si="38"/>
        <v>0</v>
      </c>
      <c r="BJ198" s="17" t="s">
        <v>86</v>
      </c>
      <c r="BK198" s="169">
        <f t="shared" si="39"/>
        <v>0</v>
      </c>
      <c r="BL198" s="17" t="s">
        <v>303</v>
      </c>
      <c r="BM198" s="168" t="s">
        <v>374</v>
      </c>
    </row>
    <row r="199" spans="1:65" s="2" customFormat="1" ht="16.5" customHeight="1">
      <c r="A199" s="32"/>
      <c r="B199" s="155"/>
      <c r="C199" s="156" t="s">
        <v>375</v>
      </c>
      <c r="D199" s="156" t="s">
        <v>191</v>
      </c>
      <c r="E199" s="157" t="s">
        <v>661</v>
      </c>
      <c r="F199" s="158" t="s">
        <v>662</v>
      </c>
      <c r="G199" s="159" t="s">
        <v>511</v>
      </c>
      <c r="H199" s="186"/>
      <c r="I199" s="161"/>
      <c r="J199" s="162">
        <f t="shared" si="30"/>
        <v>0</v>
      </c>
      <c r="K199" s="163"/>
      <c r="L199" s="33"/>
      <c r="M199" s="164" t="s">
        <v>1</v>
      </c>
      <c r="N199" s="165" t="s">
        <v>39</v>
      </c>
      <c r="O199" s="61"/>
      <c r="P199" s="166">
        <f t="shared" si="31"/>
        <v>0</v>
      </c>
      <c r="Q199" s="166">
        <v>0</v>
      </c>
      <c r="R199" s="166">
        <f t="shared" si="32"/>
        <v>0</v>
      </c>
      <c r="S199" s="166">
        <v>0</v>
      </c>
      <c r="T199" s="167">
        <f t="shared" si="33"/>
        <v>0</v>
      </c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R199" s="168" t="s">
        <v>303</v>
      </c>
      <c r="AT199" s="168" t="s">
        <v>191</v>
      </c>
      <c r="AU199" s="168" t="s">
        <v>86</v>
      </c>
      <c r="AY199" s="17" t="s">
        <v>189</v>
      </c>
      <c r="BE199" s="169">
        <f t="shared" si="34"/>
        <v>0</v>
      </c>
      <c r="BF199" s="169">
        <f t="shared" si="35"/>
        <v>0</v>
      </c>
      <c r="BG199" s="169">
        <f t="shared" si="36"/>
        <v>0</v>
      </c>
      <c r="BH199" s="169">
        <f t="shared" si="37"/>
        <v>0</v>
      </c>
      <c r="BI199" s="169">
        <f t="shared" si="38"/>
        <v>0</v>
      </c>
      <c r="BJ199" s="17" t="s">
        <v>86</v>
      </c>
      <c r="BK199" s="169">
        <f t="shared" si="39"/>
        <v>0</v>
      </c>
      <c r="BL199" s="17" t="s">
        <v>303</v>
      </c>
      <c r="BM199" s="168" t="s">
        <v>378</v>
      </c>
    </row>
    <row r="200" spans="1:65" s="12" customFormat="1" ht="25.9" customHeight="1">
      <c r="B200" s="142"/>
      <c r="D200" s="143" t="s">
        <v>72</v>
      </c>
      <c r="E200" s="144" t="s">
        <v>458</v>
      </c>
      <c r="F200" s="144" t="s">
        <v>459</v>
      </c>
      <c r="I200" s="145"/>
      <c r="J200" s="146">
        <f>BK200</f>
        <v>0</v>
      </c>
      <c r="L200" s="142"/>
      <c r="M200" s="147"/>
      <c r="N200" s="148"/>
      <c r="O200" s="148"/>
      <c r="P200" s="149">
        <f>P201</f>
        <v>0</v>
      </c>
      <c r="Q200" s="148"/>
      <c r="R200" s="149">
        <f>R201</f>
        <v>0</v>
      </c>
      <c r="S200" s="148"/>
      <c r="T200" s="150">
        <f>T201</f>
        <v>0</v>
      </c>
      <c r="AR200" s="143" t="s">
        <v>130</v>
      </c>
      <c r="AT200" s="151" t="s">
        <v>72</v>
      </c>
      <c r="AU200" s="151" t="s">
        <v>73</v>
      </c>
      <c r="AY200" s="143" t="s">
        <v>189</v>
      </c>
      <c r="BK200" s="152">
        <f>BK201</f>
        <v>0</v>
      </c>
    </row>
    <row r="201" spans="1:65" s="2" customFormat="1" ht="37.9" customHeight="1">
      <c r="A201" s="32"/>
      <c r="B201" s="155"/>
      <c r="C201" s="156" t="s">
        <v>282</v>
      </c>
      <c r="D201" s="156" t="s">
        <v>191</v>
      </c>
      <c r="E201" s="157" t="s">
        <v>663</v>
      </c>
      <c r="F201" s="158" t="s">
        <v>664</v>
      </c>
      <c r="G201" s="159" t="s">
        <v>463</v>
      </c>
      <c r="H201" s="160">
        <v>16</v>
      </c>
      <c r="I201" s="161"/>
      <c r="J201" s="162">
        <f>ROUND(I201*H201,2)</f>
        <v>0</v>
      </c>
      <c r="K201" s="163"/>
      <c r="L201" s="33"/>
      <c r="M201" s="164" t="s">
        <v>1</v>
      </c>
      <c r="N201" s="165" t="s">
        <v>39</v>
      </c>
      <c r="O201" s="61"/>
      <c r="P201" s="166">
        <f>O201*H201</f>
        <v>0</v>
      </c>
      <c r="Q201" s="166">
        <v>0</v>
      </c>
      <c r="R201" s="166">
        <f>Q201*H201</f>
        <v>0</v>
      </c>
      <c r="S201" s="166">
        <v>0</v>
      </c>
      <c r="T201" s="167">
        <f>S201*H201</f>
        <v>0</v>
      </c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R201" s="168" t="s">
        <v>464</v>
      </c>
      <c r="AT201" s="168" t="s">
        <v>191</v>
      </c>
      <c r="AU201" s="168" t="s">
        <v>80</v>
      </c>
      <c r="AY201" s="17" t="s">
        <v>189</v>
      </c>
      <c r="BE201" s="169">
        <f>IF(N201="základná",J201,0)</f>
        <v>0</v>
      </c>
      <c r="BF201" s="169">
        <f>IF(N201="znížená",J201,0)</f>
        <v>0</v>
      </c>
      <c r="BG201" s="169">
        <f>IF(N201="zákl. prenesená",J201,0)</f>
        <v>0</v>
      </c>
      <c r="BH201" s="169">
        <f>IF(N201="zníž. prenesená",J201,0)</f>
        <v>0</v>
      </c>
      <c r="BI201" s="169">
        <f>IF(N201="nulová",J201,0)</f>
        <v>0</v>
      </c>
      <c r="BJ201" s="17" t="s">
        <v>86</v>
      </c>
      <c r="BK201" s="169">
        <f>ROUND(I201*H201,2)</f>
        <v>0</v>
      </c>
      <c r="BL201" s="17" t="s">
        <v>464</v>
      </c>
      <c r="BM201" s="168" t="s">
        <v>383</v>
      </c>
    </row>
    <row r="202" spans="1:65" s="12" customFormat="1" ht="25.9" customHeight="1">
      <c r="B202" s="142"/>
      <c r="D202" s="143" t="s">
        <v>72</v>
      </c>
      <c r="E202" s="144" t="s">
        <v>665</v>
      </c>
      <c r="F202" s="144" t="s">
        <v>118</v>
      </c>
      <c r="I202" s="145"/>
      <c r="J202" s="146">
        <f>BK202</f>
        <v>0</v>
      </c>
      <c r="L202" s="142"/>
      <c r="M202" s="147"/>
      <c r="N202" s="148"/>
      <c r="O202" s="148"/>
      <c r="P202" s="149">
        <f>SUM(P203:P206)</f>
        <v>0</v>
      </c>
      <c r="Q202" s="148"/>
      <c r="R202" s="149">
        <f>SUM(R203:R206)</f>
        <v>0</v>
      </c>
      <c r="S202" s="148"/>
      <c r="T202" s="150">
        <f>SUM(T203:T206)</f>
        <v>0</v>
      </c>
      <c r="AR202" s="143" t="s">
        <v>130</v>
      </c>
      <c r="AT202" s="151" t="s">
        <v>72</v>
      </c>
      <c r="AU202" s="151" t="s">
        <v>73</v>
      </c>
      <c r="AY202" s="143" t="s">
        <v>189</v>
      </c>
      <c r="BK202" s="152">
        <f>SUM(BK203:BK206)</f>
        <v>0</v>
      </c>
    </row>
    <row r="203" spans="1:65" s="2" customFormat="1" ht="16.5" customHeight="1">
      <c r="A203" s="32"/>
      <c r="B203" s="155"/>
      <c r="C203" s="156" t="s">
        <v>384</v>
      </c>
      <c r="D203" s="156" t="s">
        <v>191</v>
      </c>
      <c r="E203" s="157" t="s">
        <v>666</v>
      </c>
      <c r="F203" s="158" t="s">
        <v>667</v>
      </c>
      <c r="G203" s="159" t="s">
        <v>668</v>
      </c>
      <c r="H203" s="160">
        <v>1</v>
      </c>
      <c r="I203" s="161"/>
      <c r="J203" s="162">
        <f>ROUND(I203*H203,2)</f>
        <v>0</v>
      </c>
      <c r="K203" s="163"/>
      <c r="L203" s="33"/>
      <c r="M203" s="164" t="s">
        <v>1</v>
      </c>
      <c r="N203" s="165" t="s">
        <v>39</v>
      </c>
      <c r="O203" s="61"/>
      <c r="P203" s="166">
        <f>O203*H203</f>
        <v>0</v>
      </c>
      <c r="Q203" s="166">
        <v>0</v>
      </c>
      <c r="R203" s="166">
        <f>Q203*H203</f>
        <v>0</v>
      </c>
      <c r="S203" s="166">
        <v>0</v>
      </c>
      <c r="T203" s="167">
        <f>S203*H203</f>
        <v>0</v>
      </c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R203" s="168" t="s">
        <v>464</v>
      </c>
      <c r="AT203" s="168" t="s">
        <v>191</v>
      </c>
      <c r="AU203" s="168" t="s">
        <v>80</v>
      </c>
      <c r="AY203" s="17" t="s">
        <v>189</v>
      </c>
      <c r="BE203" s="169">
        <f>IF(N203="základná",J203,0)</f>
        <v>0</v>
      </c>
      <c r="BF203" s="169">
        <f>IF(N203="znížená",J203,0)</f>
        <v>0</v>
      </c>
      <c r="BG203" s="169">
        <f>IF(N203="zákl. prenesená",J203,0)</f>
        <v>0</v>
      </c>
      <c r="BH203" s="169">
        <f>IF(N203="zníž. prenesená",J203,0)</f>
        <v>0</v>
      </c>
      <c r="BI203" s="169">
        <f>IF(N203="nulová",J203,0)</f>
        <v>0</v>
      </c>
      <c r="BJ203" s="17" t="s">
        <v>86</v>
      </c>
      <c r="BK203" s="169">
        <f>ROUND(I203*H203,2)</f>
        <v>0</v>
      </c>
      <c r="BL203" s="17" t="s">
        <v>464</v>
      </c>
      <c r="BM203" s="168" t="s">
        <v>387</v>
      </c>
    </row>
    <row r="204" spans="1:65" s="2" customFormat="1" ht="16.5" customHeight="1">
      <c r="A204" s="32"/>
      <c r="B204" s="155"/>
      <c r="C204" s="156" t="s">
        <v>286</v>
      </c>
      <c r="D204" s="156" t="s">
        <v>191</v>
      </c>
      <c r="E204" s="157" t="s">
        <v>669</v>
      </c>
      <c r="F204" s="158" t="s">
        <v>670</v>
      </c>
      <c r="G204" s="159" t="s">
        <v>668</v>
      </c>
      <c r="H204" s="160">
        <v>1</v>
      </c>
      <c r="I204" s="161"/>
      <c r="J204" s="162">
        <f>ROUND(I204*H204,2)</f>
        <v>0</v>
      </c>
      <c r="K204" s="163"/>
      <c r="L204" s="33"/>
      <c r="M204" s="164" t="s">
        <v>1</v>
      </c>
      <c r="N204" s="165" t="s">
        <v>39</v>
      </c>
      <c r="O204" s="61"/>
      <c r="P204" s="166">
        <f>O204*H204</f>
        <v>0</v>
      </c>
      <c r="Q204" s="166">
        <v>0</v>
      </c>
      <c r="R204" s="166">
        <f>Q204*H204</f>
        <v>0</v>
      </c>
      <c r="S204" s="166">
        <v>0</v>
      </c>
      <c r="T204" s="167">
        <f>S204*H204</f>
        <v>0</v>
      </c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R204" s="168" t="s">
        <v>464</v>
      </c>
      <c r="AT204" s="168" t="s">
        <v>191</v>
      </c>
      <c r="AU204" s="168" t="s">
        <v>80</v>
      </c>
      <c r="AY204" s="17" t="s">
        <v>189</v>
      </c>
      <c r="BE204" s="169">
        <f>IF(N204="základná",J204,0)</f>
        <v>0</v>
      </c>
      <c r="BF204" s="169">
        <f>IF(N204="znížená",J204,0)</f>
        <v>0</v>
      </c>
      <c r="BG204" s="169">
        <f>IF(N204="zákl. prenesená",J204,0)</f>
        <v>0</v>
      </c>
      <c r="BH204" s="169">
        <f>IF(N204="zníž. prenesená",J204,0)</f>
        <v>0</v>
      </c>
      <c r="BI204" s="169">
        <f>IF(N204="nulová",J204,0)</f>
        <v>0</v>
      </c>
      <c r="BJ204" s="17" t="s">
        <v>86</v>
      </c>
      <c r="BK204" s="169">
        <f>ROUND(I204*H204,2)</f>
        <v>0</v>
      </c>
      <c r="BL204" s="17" t="s">
        <v>464</v>
      </c>
      <c r="BM204" s="168" t="s">
        <v>390</v>
      </c>
    </row>
    <row r="205" spans="1:65" s="2" customFormat="1" ht="16.5" customHeight="1">
      <c r="A205" s="32"/>
      <c r="B205" s="155"/>
      <c r="C205" s="156" t="s">
        <v>391</v>
      </c>
      <c r="D205" s="156" t="s">
        <v>191</v>
      </c>
      <c r="E205" s="157" t="s">
        <v>671</v>
      </c>
      <c r="F205" s="158" t="s">
        <v>672</v>
      </c>
      <c r="G205" s="159" t="s">
        <v>463</v>
      </c>
      <c r="H205" s="160">
        <v>1</v>
      </c>
      <c r="I205" s="161"/>
      <c r="J205" s="162">
        <f>ROUND(I205*H205,2)</f>
        <v>0</v>
      </c>
      <c r="K205" s="163"/>
      <c r="L205" s="33"/>
      <c r="M205" s="164" t="s">
        <v>1</v>
      </c>
      <c r="N205" s="165" t="s">
        <v>39</v>
      </c>
      <c r="O205" s="61"/>
      <c r="P205" s="166">
        <f>O205*H205</f>
        <v>0</v>
      </c>
      <c r="Q205" s="166">
        <v>0</v>
      </c>
      <c r="R205" s="166">
        <f>Q205*H205</f>
        <v>0</v>
      </c>
      <c r="S205" s="166">
        <v>0</v>
      </c>
      <c r="T205" s="167">
        <f>S205*H205</f>
        <v>0</v>
      </c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R205" s="168" t="s">
        <v>464</v>
      </c>
      <c r="AT205" s="168" t="s">
        <v>191</v>
      </c>
      <c r="AU205" s="168" t="s">
        <v>80</v>
      </c>
      <c r="AY205" s="17" t="s">
        <v>189</v>
      </c>
      <c r="BE205" s="169">
        <f>IF(N205="základná",J205,0)</f>
        <v>0</v>
      </c>
      <c r="BF205" s="169">
        <f>IF(N205="znížená",J205,0)</f>
        <v>0</v>
      </c>
      <c r="BG205" s="169">
        <f>IF(N205="zákl. prenesená",J205,0)</f>
        <v>0</v>
      </c>
      <c r="BH205" s="169">
        <f>IF(N205="zníž. prenesená",J205,0)</f>
        <v>0</v>
      </c>
      <c r="BI205" s="169">
        <f>IF(N205="nulová",J205,0)</f>
        <v>0</v>
      </c>
      <c r="BJ205" s="17" t="s">
        <v>86</v>
      </c>
      <c r="BK205" s="169">
        <f>ROUND(I205*H205,2)</f>
        <v>0</v>
      </c>
      <c r="BL205" s="17" t="s">
        <v>464</v>
      </c>
      <c r="BM205" s="168" t="s">
        <v>394</v>
      </c>
    </row>
    <row r="206" spans="1:65" s="2" customFormat="1" ht="16.5" customHeight="1">
      <c r="A206" s="32"/>
      <c r="B206" s="155"/>
      <c r="C206" s="156" t="s">
        <v>289</v>
      </c>
      <c r="D206" s="156" t="s">
        <v>191</v>
      </c>
      <c r="E206" s="157" t="s">
        <v>673</v>
      </c>
      <c r="F206" s="158" t="s">
        <v>674</v>
      </c>
      <c r="G206" s="159" t="s">
        <v>238</v>
      </c>
      <c r="H206" s="160">
        <v>1</v>
      </c>
      <c r="I206" s="161"/>
      <c r="J206" s="162">
        <f>ROUND(I206*H206,2)</f>
        <v>0</v>
      </c>
      <c r="K206" s="163"/>
      <c r="L206" s="33"/>
      <c r="M206" s="181" t="s">
        <v>1</v>
      </c>
      <c r="N206" s="182" t="s">
        <v>39</v>
      </c>
      <c r="O206" s="183"/>
      <c r="P206" s="184">
        <f>O206*H206</f>
        <v>0</v>
      </c>
      <c r="Q206" s="184">
        <v>0</v>
      </c>
      <c r="R206" s="184">
        <f>Q206*H206</f>
        <v>0</v>
      </c>
      <c r="S206" s="184">
        <v>0</v>
      </c>
      <c r="T206" s="185">
        <f>S206*H206</f>
        <v>0</v>
      </c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R206" s="168" t="s">
        <v>464</v>
      </c>
      <c r="AT206" s="168" t="s">
        <v>191</v>
      </c>
      <c r="AU206" s="168" t="s">
        <v>80</v>
      </c>
      <c r="AY206" s="17" t="s">
        <v>189</v>
      </c>
      <c r="BE206" s="169">
        <f>IF(N206="základná",J206,0)</f>
        <v>0</v>
      </c>
      <c r="BF206" s="169">
        <f>IF(N206="znížená",J206,0)</f>
        <v>0</v>
      </c>
      <c r="BG206" s="169">
        <f>IF(N206="zákl. prenesená",J206,0)</f>
        <v>0</v>
      </c>
      <c r="BH206" s="169">
        <f>IF(N206="zníž. prenesená",J206,0)</f>
        <v>0</v>
      </c>
      <c r="BI206" s="169">
        <f>IF(N206="nulová",J206,0)</f>
        <v>0</v>
      </c>
      <c r="BJ206" s="17" t="s">
        <v>86</v>
      </c>
      <c r="BK206" s="169">
        <f>ROUND(I206*H206,2)</f>
        <v>0</v>
      </c>
      <c r="BL206" s="17" t="s">
        <v>464</v>
      </c>
      <c r="BM206" s="168" t="s">
        <v>397</v>
      </c>
    </row>
    <row r="207" spans="1:65" s="2" customFormat="1" ht="6.95" customHeight="1">
      <c r="A207" s="32"/>
      <c r="B207" s="50"/>
      <c r="C207" s="51"/>
      <c r="D207" s="51"/>
      <c r="E207" s="51"/>
      <c r="F207" s="51"/>
      <c r="G207" s="51"/>
      <c r="H207" s="51"/>
      <c r="I207" s="51"/>
      <c r="J207" s="51"/>
      <c r="K207" s="51"/>
      <c r="L207" s="33"/>
      <c r="M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</row>
  </sheetData>
  <autoFilter ref="C134:K206" xr:uid="{00000000-0009-0000-0000-000003000000}"/>
  <mergeCells count="12">
    <mergeCell ref="E127:H127"/>
    <mergeCell ref="L2:V2"/>
    <mergeCell ref="E85:H85"/>
    <mergeCell ref="E87:H87"/>
    <mergeCell ref="E89:H89"/>
    <mergeCell ref="E123:H123"/>
    <mergeCell ref="E125:H12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202"/>
  <sheetViews>
    <sheetView showGridLines="0" workbookViewId="0">
      <selection activeCell="F126" sqref="F126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65" t="s">
        <v>5</v>
      </c>
      <c r="M2" s="247"/>
      <c r="N2" s="247"/>
      <c r="O2" s="247"/>
      <c r="P2" s="247"/>
      <c r="Q2" s="247"/>
      <c r="R2" s="247"/>
      <c r="S2" s="247"/>
      <c r="T2" s="247"/>
      <c r="U2" s="247"/>
      <c r="V2" s="247"/>
      <c r="AT2" s="17" t="s">
        <v>96</v>
      </c>
    </row>
    <row r="3" spans="1:46" s="1" customFormat="1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73</v>
      </c>
    </row>
    <row r="4" spans="1:46" s="1" customFormat="1" ht="24.95" hidden="1" customHeight="1">
      <c r="B4" s="20"/>
      <c r="D4" s="21" t="s">
        <v>154</v>
      </c>
      <c r="L4" s="20"/>
      <c r="M4" s="101" t="s">
        <v>9</v>
      </c>
      <c r="AT4" s="17" t="s">
        <v>3</v>
      </c>
    </row>
    <row r="5" spans="1:46" s="1" customFormat="1" ht="6.95" hidden="1" customHeight="1">
      <c r="B5" s="20"/>
      <c r="L5" s="20"/>
    </row>
    <row r="6" spans="1:46" s="1" customFormat="1" ht="12" hidden="1" customHeight="1">
      <c r="B6" s="20"/>
      <c r="D6" s="27" t="s">
        <v>15</v>
      </c>
      <c r="L6" s="20"/>
    </row>
    <row r="7" spans="1:46" s="1" customFormat="1" ht="16.5" hidden="1" customHeight="1">
      <c r="B7" s="20"/>
      <c r="E7" s="266" t="str">
        <f>'Rekapitulácia stavby'!K6</f>
        <v>Prístavba materskej škôlky v meste Podolínec</v>
      </c>
      <c r="F7" s="267"/>
      <c r="G7" s="267"/>
      <c r="H7" s="267"/>
      <c r="L7" s="20"/>
    </row>
    <row r="8" spans="1:46" s="1" customFormat="1" ht="12" hidden="1" customHeight="1">
      <c r="B8" s="20"/>
      <c r="D8" s="27" t="s">
        <v>155</v>
      </c>
      <c r="L8" s="20"/>
    </row>
    <row r="9" spans="1:46" s="2" customFormat="1" ht="16.5" hidden="1" customHeight="1">
      <c r="A9" s="32"/>
      <c r="B9" s="33"/>
      <c r="C9" s="32"/>
      <c r="D9" s="32"/>
      <c r="E9" s="266" t="s">
        <v>156</v>
      </c>
      <c r="F9" s="268"/>
      <c r="G9" s="268"/>
      <c r="H9" s="268"/>
      <c r="I9" s="32"/>
      <c r="J9" s="32"/>
      <c r="K9" s="32"/>
      <c r="L9" s="45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hidden="1" customHeight="1">
      <c r="A10" s="32"/>
      <c r="B10" s="33"/>
      <c r="C10" s="32"/>
      <c r="D10" s="27" t="s">
        <v>157</v>
      </c>
      <c r="E10" s="32"/>
      <c r="F10" s="32"/>
      <c r="G10" s="32"/>
      <c r="H10" s="32"/>
      <c r="I10" s="32"/>
      <c r="J10" s="32"/>
      <c r="K10" s="32"/>
      <c r="L10" s="45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hidden="1" customHeight="1">
      <c r="A11" s="32"/>
      <c r="B11" s="33"/>
      <c r="C11" s="32"/>
      <c r="D11" s="32"/>
      <c r="E11" s="227" t="s">
        <v>675</v>
      </c>
      <c r="F11" s="268"/>
      <c r="G11" s="268"/>
      <c r="H11" s="268"/>
      <c r="I11" s="32"/>
      <c r="J11" s="32"/>
      <c r="K11" s="32"/>
      <c r="L11" s="45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1.25" hidden="1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5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hidden="1" customHeight="1">
      <c r="A13" s="32"/>
      <c r="B13" s="33"/>
      <c r="C13" s="32"/>
      <c r="D13" s="27" t="s">
        <v>17</v>
      </c>
      <c r="E13" s="32"/>
      <c r="F13" s="25" t="s">
        <v>1</v>
      </c>
      <c r="G13" s="32"/>
      <c r="H13" s="32"/>
      <c r="I13" s="27" t="s">
        <v>18</v>
      </c>
      <c r="J13" s="25" t="s">
        <v>1</v>
      </c>
      <c r="K13" s="32"/>
      <c r="L13" s="45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hidden="1" customHeight="1">
      <c r="A14" s="32"/>
      <c r="B14" s="33"/>
      <c r="C14" s="32"/>
      <c r="D14" s="27" t="s">
        <v>19</v>
      </c>
      <c r="E14" s="32"/>
      <c r="F14" s="25" t="s">
        <v>20</v>
      </c>
      <c r="G14" s="32"/>
      <c r="H14" s="32"/>
      <c r="I14" s="27" t="s">
        <v>21</v>
      </c>
      <c r="J14" s="58" t="str">
        <f>'Rekapitulácia stavby'!AN8</f>
        <v>05_2022</v>
      </c>
      <c r="K14" s="32"/>
      <c r="L14" s="45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hidden="1" customHeight="1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5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hidden="1" customHeight="1">
      <c r="A16" s="32"/>
      <c r="B16" s="33"/>
      <c r="C16" s="32"/>
      <c r="D16" s="27" t="s">
        <v>22</v>
      </c>
      <c r="E16" s="32"/>
      <c r="F16" s="32"/>
      <c r="G16" s="32"/>
      <c r="H16" s="32"/>
      <c r="I16" s="27" t="s">
        <v>23</v>
      </c>
      <c r="J16" s="25" t="s">
        <v>1</v>
      </c>
      <c r="K16" s="32"/>
      <c r="L16" s="45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hidden="1" customHeight="1">
      <c r="A17" s="32"/>
      <c r="B17" s="33"/>
      <c r="C17" s="32"/>
      <c r="D17" s="32"/>
      <c r="E17" s="25" t="s">
        <v>24</v>
      </c>
      <c r="F17" s="32"/>
      <c r="G17" s="32"/>
      <c r="H17" s="32"/>
      <c r="I17" s="27" t="s">
        <v>25</v>
      </c>
      <c r="J17" s="25" t="s">
        <v>1</v>
      </c>
      <c r="K17" s="32"/>
      <c r="L17" s="45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6.95" hidden="1" customHeight="1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5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hidden="1" customHeight="1">
      <c r="A19" s="32"/>
      <c r="B19" s="33"/>
      <c r="C19" s="32"/>
      <c r="D19" s="27" t="s">
        <v>26</v>
      </c>
      <c r="E19" s="32"/>
      <c r="F19" s="32"/>
      <c r="G19" s="32"/>
      <c r="H19" s="32"/>
      <c r="I19" s="27" t="s">
        <v>23</v>
      </c>
      <c r="J19" s="28">
        <f>'Rekapitulácia stavby'!AN13</f>
        <v>0</v>
      </c>
      <c r="K19" s="32"/>
      <c r="L19" s="45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hidden="1" customHeight="1">
      <c r="A20" s="32"/>
      <c r="B20" s="33"/>
      <c r="C20" s="32"/>
      <c r="D20" s="32"/>
      <c r="E20" s="269">
        <f>'Rekapitulácia stavby'!E14</f>
        <v>0</v>
      </c>
      <c r="F20" s="246"/>
      <c r="G20" s="246"/>
      <c r="H20" s="246"/>
      <c r="I20" s="27" t="s">
        <v>25</v>
      </c>
      <c r="J20" s="28">
        <f>'Rekapitulácia stavby'!AN14</f>
        <v>0</v>
      </c>
      <c r="K20" s="32"/>
      <c r="L20" s="45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6.95" hidden="1" customHeight="1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5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hidden="1" customHeight="1">
      <c r="A22" s="32"/>
      <c r="B22" s="33"/>
      <c r="C22" s="32"/>
      <c r="D22" s="27" t="s">
        <v>27</v>
      </c>
      <c r="E22" s="32"/>
      <c r="F22" s="32"/>
      <c r="G22" s="32"/>
      <c r="H22" s="32"/>
      <c r="I22" s="27" t="s">
        <v>23</v>
      </c>
      <c r="J22" s="25" t="s">
        <v>1</v>
      </c>
      <c r="K22" s="32"/>
      <c r="L22" s="45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hidden="1" customHeight="1">
      <c r="A23" s="32"/>
      <c r="B23" s="33"/>
      <c r="C23" s="32"/>
      <c r="D23" s="32"/>
      <c r="E23" s="25" t="s">
        <v>28</v>
      </c>
      <c r="F23" s="32"/>
      <c r="G23" s="32"/>
      <c r="H23" s="32"/>
      <c r="I23" s="27" t="s">
        <v>25</v>
      </c>
      <c r="J23" s="25" t="s">
        <v>1</v>
      </c>
      <c r="K23" s="32"/>
      <c r="L23" s="45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6.95" hidden="1" customHeight="1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5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hidden="1" customHeight="1">
      <c r="A25" s="32"/>
      <c r="B25" s="33"/>
      <c r="C25" s="32"/>
      <c r="D25" s="27" t="s">
        <v>30</v>
      </c>
      <c r="E25" s="32"/>
      <c r="F25" s="32"/>
      <c r="G25" s="32"/>
      <c r="H25" s="32"/>
      <c r="I25" s="27" t="s">
        <v>23</v>
      </c>
      <c r="J25" s="25" t="str">
        <f>IF('Rekapitulácia stavby'!AN19="","",'Rekapitulácia stavby'!AN19)</f>
        <v/>
      </c>
      <c r="K25" s="32"/>
      <c r="L25" s="45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hidden="1" customHeight="1">
      <c r="A26" s="32"/>
      <c r="B26" s="33"/>
      <c r="C26" s="32"/>
      <c r="D26" s="32"/>
      <c r="E26" s="25" t="str">
        <f>IF('Rekapitulácia stavby'!E20="","",'Rekapitulácia stavby'!E20)</f>
        <v xml:space="preserve"> </v>
      </c>
      <c r="F26" s="32"/>
      <c r="G26" s="32"/>
      <c r="H26" s="32"/>
      <c r="I26" s="27" t="s">
        <v>25</v>
      </c>
      <c r="J26" s="25" t="str">
        <f>IF('Rekapitulácia stavby'!AN20="","",'Rekapitulácia stavby'!AN20)</f>
        <v/>
      </c>
      <c r="K26" s="32"/>
      <c r="L26" s="45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5" hidden="1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5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hidden="1" customHeight="1">
      <c r="A28" s="32"/>
      <c r="B28" s="33"/>
      <c r="C28" s="32"/>
      <c r="D28" s="27" t="s">
        <v>32</v>
      </c>
      <c r="E28" s="32"/>
      <c r="F28" s="32"/>
      <c r="G28" s="32"/>
      <c r="H28" s="32"/>
      <c r="I28" s="32"/>
      <c r="J28" s="32"/>
      <c r="K28" s="32"/>
      <c r="L28" s="45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hidden="1" customHeight="1">
      <c r="A29" s="102"/>
      <c r="B29" s="103"/>
      <c r="C29" s="102"/>
      <c r="D29" s="102"/>
      <c r="E29" s="251" t="s">
        <v>1</v>
      </c>
      <c r="F29" s="251"/>
      <c r="G29" s="251"/>
      <c r="H29" s="251"/>
      <c r="I29" s="102"/>
      <c r="J29" s="102"/>
      <c r="K29" s="102"/>
      <c r="L29" s="104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</row>
    <row r="30" spans="1:31" s="2" customFormat="1" ht="6.95" hidden="1" customHeight="1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5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hidden="1" customHeight="1">
      <c r="A31" s="32"/>
      <c r="B31" s="33"/>
      <c r="C31" s="32"/>
      <c r="D31" s="69"/>
      <c r="E31" s="69"/>
      <c r="F31" s="69"/>
      <c r="G31" s="69"/>
      <c r="H31" s="69"/>
      <c r="I31" s="69"/>
      <c r="J31" s="69"/>
      <c r="K31" s="69"/>
      <c r="L31" s="45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35" hidden="1" customHeight="1">
      <c r="A32" s="32"/>
      <c r="B32" s="33"/>
      <c r="C32" s="32"/>
      <c r="D32" s="105" t="s">
        <v>33</v>
      </c>
      <c r="E32" s="32"/>
      <c r="F32" s="32"/>
      <c r="G32" s="32"/>
      <c r="H32" s="32"/>
      <c r="I32" s="32"/>
      <c r="J32" s="74">
        <f>ROUND(J129, 2)</f>
        <v>0</v>
      </c>
      <c r="K32" s="32"/>
      <c r="L32" s="45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hidden="1" customHeight="1">
      <c r="A33" s="32"/>
      <c r="B33" s="33"/>
      <c r="C33" s="32"/>
      <c r="D33" s="69"/>
      <c r="E33" s="69"/>
      <c r="F33" s="69"/>
      <c r="G33" s="69"/>
      <c r="H33" s="69"/>
      <c r="I33" s="69"/>
      <c r="J33" s="69"/>
      <c r="K33" s="69"/>
      <c r="L33" s="45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hidden="1" customHeight="1">
      <c r="A34" s="32"/>
      <c r="B34" s="33"/>
      <c r="C34" s="32"/>
      <c r="D34" s="32"/>
      <c r="E34" s="32"/>
      <c r="F34" s="36" t="s">
        <v>35</v>
      </c>
      <c r="G34" s="32"/>
      <c r="H34" s="32"/>
      <c r="I34" s="36" t="s">
        <v>34</v>
      </c>
      <c r="J34" s="36" t="s">
        <v>36</v>
      </c>
      <c r="K34" s="32"/>
      <c r="L34" s="45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3"/>
      <c r="C35" s="32"/>
      <c r="D35" s="106" t="s">
        <v>37</v>
      </c>
      <c r="E35" s="38" t="s">
        <v>38</v>
      </c>
      <c r="F35" s="107">
        <f>ROUND((SUM(BE129:BE201)),  2)</f>
        <v>0</v>
      </c>
      <c r="G35" s="108"/>
      <c r="H35" s="108"/>
      <c r="I35" s="109">
        <v>0.2</v>
      </c>
      <c r="J35" s="107">
        <f>ROUND(((SUM(BE129:BE201))*I35),  2)</f>
        <v>0</v>
      </c>
      <c r="K35" s="32"/>
      <c r="L35" s="45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3"/>
      <c r="C36" s="32"/>
      <c r="D36" s="32"/>
      <c r="E36" s="38" t="s">
        <v>39</v>
      </c>
      <c r="F36" s="107">
        <f>ROUND((SUM(BF129:BF201)),  2)</f>
        <v>0</v>
      </c>
      <c r="G36" s="108"/>
      <c r="H36" s="108"/>
      <c r="I36" s="109">
        <v>0.2</v>
      </c>
      <c r="J36" s="107">
        <f>ROUND(((SUM(BF129:BF201))*I36),  2)</f>
        <v>0</v>
      </c>
      <c r="K36" s="32"/>
      <c r="L36" s="45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40</v>
      </c>
      <c r="F37" s="110">
        <f>ROUND((SUM(BG129:BG201)),  2)</f>
        <v>0</v>
      </c>
      <c r="G37" s="32"/>
      <c r="H37" s="32"/>
      <c r="I37" s="111">
        <v>0.2</v>
      </c>
      <c r="J37" s="110">
        <f>0</f>
        <v>0</v>
      </c>
      <c r="K37" s="32"/>
      <c r="L37" s="45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hidden="1" customHeight="1">
      <c r="A38" s="32"/>
      <c r="B38" s="33"/>
      <c r="C38" s="32"/>
      <c r="D38" s="32"/>
      <c r="E38" s="27" t="s">
        <v>41</v>
      </c>
      <c r="F38" s="110">
        <f>ROUND((SUM(BH129:BH201)),  2)</f>
        <v>0</v>
      </c>
      <c r="G38" s="32"/>
      <c r="H38" s="32"/>
      <c r="I38" s="111">
        <v>0.2</v>
      </c>
      <c r="J38" s="110">
        <f>0</f>
        <v>0</v>
      </c>
      <c r="K38" s="32"/>
      <c r="L38" s="45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38" t="s">
        <v>42</v>
      </c>
      <c r="F39" s="107">
        <f>ROUND((SUM(BI129:BI201)),  2)</f>
        <v>0</v>
      </c>
      <c r="G39" s="108"/>
      <c r="H39" s="108"/>
      <c r="I39" s="109">
        <v>0</v>
      </c>
      <c r="J39" s="107">
        <f>0</f>
        <v>0</v>
      </c>
      <c r="K39" s="32"/>
      <c r="L39" s="45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6.95" hidden="1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5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35" hidden="1" customHeight="1">
      <c r="A41" s="32"/>
      <c r="B41" s="33"/>
      <c r="C41" s="112"/>
      <c r="D41" s="113" t="s">
        <v>43</v>
      </c>
      <c r="E41" s="63"/>
      <c r="F41" s="63"/>
      <c r="G41" s="114" t="s">
        <v>44</v>
      </c>
      <c r="H41" s="115" t="s">
        <v>45</v>
      </c>
      <c r="I41" s="63"/>
      <c r="J41" s="116">
        <f>SUM(J32:J39)</f>
        <v>0</v>
      </c>
      <c r="K41" s="117"/>
      <c r="L41" s="45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45" hidden="1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5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45" hidden="1" customHeight="1">
      <c r="B43" s="20"/>
      <c r="L43" s="20"/>
    </row>
    <row r="44" spans="1:31" s="1" customFormat="1" ht="14.45" hidden="1" customHeight="1">
      <c r="B44" s="20"/>
      <c r="L44" s="20"/>
    </row>
    <row r="45" spans="1:31" s="1" customFormat="1" ht="14.45" hidden="1" customHeight="1">
      <c r="B45" s="20"/>
      <c r="L45" s="20"/>
    </row>
    <row r="46" spans="1:31" s="1" customFormat="1" ht="14.45" hidden="1" customHeight="1">
      <c r="B46" s="20"/>
      <c r="L46" s="20"/>
    </row>
    <row r="47" spans="1:31" s="1" customFormat="1" ht="14.45" hidden="1" customHeight="1">
      <c r="B47" s="20"/>
      <c r="L47" s="20"/>
    </row>
    <row r="48" spans="1:31" s="1" customFormat="1" ht="14.45" hidden="1" customHeight="1">
      <c r="B48" s="20"/>
      <c r="L48" s="20"/>
    </row>
    <row r="49" spans="1:31" s="1" customFormat="1" ht="14.45" hidden="1" customHeight="1">
      <c r="B49" s="20"/>
      <c r="L49" s="20"/>
    </row>
    <row r="50" spans="1:31" s="2" customFormat="1" ht="14.45" hidden="1" customHeight="1">
      <c r="B50" s="45"/>
      <c r="D50" s="46" t="s">
        <v>46</v>
      </c>
      <c r="E50" s="47"/>
      <c r="F50" s="47"/>
      <c r="G50" s="46" t="s">
        <v>47</v>
      </c>
      <c r="H50" s="47"/>
      <c r="I50" s="47"/>
      <c r="J50" s="47"/>
      <c r="K50" s="47"/>
      <c r="L50" s="45"/>
    </row>
    <row r="51" spans="1:31" ht="11.25" hidden="1">
      <c r="B51" s="20"/>
      <c r="L51" s="20"/>
    </row>
    <row r="52" spans="1:31" ht="11.25" hidden="1">
      <c r="B52" s="20"/>
      <c r="L52" s="20"/>
    </row>
    <row r="53" spans="1:31" ht="11.25" hidden="1">
      <c r="B53" s="20"/>
      <c r="L53" s="20"/>
    </row>
    <row r="54" spans="1:31" ht="11.25" hidden="1">
      <c r="B54" s="20"/>
      <c r="L54" s="20"/>
    </row>
    <row r="55" spans="1:31" ht="11.25" hidden="1">
      <c r="B55" s="20"/>
      <c r="L55" s="20"/>
    </row>
    <row r="56" spans="1:31" ht="11.25" hidden="1">
      <c r="B56" s="20"/>
      <c r="L56" s="20"/>
    </row>
    <row r="57" spans="1:31" ht="11.25" hidden="1">
      <c r="B57" s="20"/>
      <c r="L57" s="20"/>
    </row>
    <row r="58" spans="1:31" ht="11.25" hidden="1">
      <c r="B58" s="20"/>
      <c r="L58" s="20"/>
    </row>
    <row r="59" spans="1:31" ht="11.25" hidden="1">
      <c r="B59" s="20"/>
      <c r="L59" s="20"/>
    </row>
    <row r="60" spans="1:31" ht="11.25" hidden="1">
      <c r="B60" s="20"/>
      <c r="L60" s="20"/>
    </row>
    <row r="61" spans="1:31" s="2" customFormat="1" ht="12.75" hidden="1">
      <c r="A61" s="32"/>
      <c r="B61" s="33"/>
      <c r="C61" s="32"/>
      <c r="D61" s="48" t="s">
        <v>48</v>
      </c>
      <c r="E61" s="35"/>
      <c r="F61" s="118" t="s">
        <v>49</v>
      </c>
      <c r="G61" s="48" t="s">
        <v>48</v>
      </c>
      <c r="H61" s="35"/>
      <c r="I61" s="35"/>
      <c r="J61" s="119" t="s">
        <v>49</v>
      </c>
      <c r="K61" s="35"/>
      <c r="L61" s="45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 hidden="1">
      <c r="B62" s="20"/>
      <c r="L62" s="20"/>
    </row>
    <row r="63" spans="1:31" ht="11.25" hidden="1">
      <c r="B63" s="20"/>
      <c r="L63" s="20"/>
    </row>
    <row r="64" spans="1:31" ht="11.25" hidden="1">
      <c r="B64" s="20"/>
      <c r="L64" s="20"/>
    </row>
    <row r="65" spans="1:31" s="2" customFormat="1" ht="12.75" hidden="1">
      <c r="A65" s="32"/>
      <c r="B65" s="33"/>
      <c r="C65" s="32"/>
      <c r="D65" s="46" t="s">
        <v>50</v>
      </c>
      <c r="E65" s="49"/>
      <c r="F65" s="49"/>
      <c r="G65" s="46" t="s">
        <v>51</v>
      </c>
      <c r="H65" s="49"/>
      <c r="I65" s="49"/>
      <c r="J65" s="49"/>
      <c r="K65" s="49"/>
      <c r="L65" s="45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 hidden="1">
      <c r="B66" s="20"/>
      <c r="L66" s="20"/>
    </row>
    <row r="67" spans="1:31" ht="11.25" hidden="1">
      <c r="B67" s="20"/>
      <c r="L67" s="20"/>
    </row>
    <row r="68" spans="1:31" ht="11.25" hidden="1">
      <c r="B68" s="20"/>
      <c r="L68" s="20"/>
    </row>
    <row r="69" spans="1:31" ht="11.25" hidden="1">
      <c r="B69" s="20"/>
      <c r="L69" s="20"/>
    </row>
    <row r="70" spans="1:31" ht="11.25" hidden="1">
      <c r="B70" s="20"/>
      <c r="L70" s="20"/>
    </row>
    <row r="71" spans="1:31" ht="11.25" hidden="1">
      <c r="B71" s="20"/>
      <c r="L71" s="20"/>
    </row>
    <row r="72" spans="1:31" ht="11.25" hidden="1">
      <c r="B72" s="20"/>
      <c r="L72" s="20"/>
    </row>
    <row r="73" spans="1:31" ht="11.25" hidden="1">
      <c r="B73" s="20"/>
      <c r="L73" s="20"/>
    </row>
    <row r="74" spans="1:31" ht="11.25" hidden="1">
      <c r="B74" s="20"/>
      <c r="L74" s="20"/>
    </row>
    <row r="75" spans="1:31" ht="11.25" hidden="1">
      <c r="B75" s="20"/>
      <c r="L75" s="20"/>
    </row>
    <row r="76" spans="1:31" s="2" customFormat="1" ht="12.75" hidden="1">
      <c r="A76" s="32"/>
      <c r="B76" s="33"/>
      <c r="C76" s="32"/>
      <c r="D76" s="48" t="s">
        <v>48</v>
      </c>
      <c r="E76" s="35"/>
      <c r="F76" s="118" t="s">
        <v>49</v>
      </c>
      <c r="G76" s="48" t="s">
        <v>48</v>
      </c>
      <c r="H76" s="35"/>
      <c r="I76" s="35"/>
      <c r="J76" s="119" t="s">
        <v>49</v>
      </c>
      <c r="K76" s="35"/>
      <c r="L76" s="45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hidden="1" customHeight="1">
      <c r="A77" s="32"/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45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78" spans="1:31" ht="11.25" hidden="1"/>
    <row r="79" spans="1:31" ht="11.25" hidden="1"/>
    <row r="80" spans="1:31" ht="11.25" hidden="1"/>
    <row r="81" spans="1:31" s="2" customFormat="1" ht="6.95" hidden="1" customHeight="1">
      <c r="A81" s="32"/>
      <c r="B81" s="52"/>
      <c r="C81" s="53"/>
      <c r="D81" s="53"/>
      <c r="E81" s="53"/>
      <c r="F81" s="53"/>
      <c r="G81" s="53"/>
      <c r="H81" s="53"/>
      <c r="I81" s="53"/>
      <c r="J81" s="53"/>
      <c r="K81" s="53"/>
      <c r="L81" s="45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5" hidden="1" customHeight="1">
      <c r="A82" s="32"/>
      <c r="B82" s="33"/>
      <c r="C82" s="21" t="s">
        <v>159</v>
      </c>
      <c r="D82" s="32"/>
      <c r="E82" s="32"/>
      <c r="F82" s="32"/>
      <c r="G82" s="32"/>
      <c r="H82" s="32"/>
      <c r="I82" s="32"/>
      <c r="J82" s="32"/>
      <c r="K82" s="32"/>
      <c r="L82" s="45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5" hidden="1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5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hidden="1" customHeight="1">
      <c r="A84" s="32"/>
      <c r="B84" s="33"/>
      <c r="C84" s="27" t="s">
        <v>15</v>
      </c>
      <c r="D84" s="32"/>
      <c r="E84" s="32"/>
      <c r="F84" s="32"/>
      <c r="G84" s="32"/>
      <c r="H84" s="32"/>
      <c r="I84" s="32"/>
      <c r="J84" s="32"/>
      <c r="K84" s="32"/>
      <c r="L84" s="45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hidden="1" customHeight="1">
      <c r="A85" s="32"/>
      <c r="B85" s="33"/>
      <c r="C85" s="32"/>
      <c r="D85" s="32"/>
      <c r="E85" s="266" t="str">
        <f>E7</f>
        <v>Prístavba materskej škôlky v meste Podolínec</v>
      </c>
      <c r="F85" s="267"/>
      <c r="G85" s="267"/>
      <c r="H85" s="267"/>
      <c r="I85" s="32"/>
      <c r="J85" s="32"/>
      <c r="K85" s="32"/>
      <c r="L85" s="45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hidden="1" customHeight="1">
      <c r="B86" s="20"/>
      <c r="C86" s="27" t="s">
        <v>155</v>
      </c>
      <c r="L86" s="20"/>
    </row>
    <row r="87" spans="1:31" s="2" customFormat="1" ht="16.5" hidden="1" customHeight="1">
      <c r="A87" s="32"/>
      <c r="B87" s="33"/>
      <c r="C87" s="32"/>
      <c r="D87" s="32"/>
      <c r="E87" s="266" t="s">
        <v>156</v>
      </c>
      <c r="F87" s="268"/>
      <c r="G87" s="268"/>
      <c r="H87" s="268"/>
      <c r="I87" s="32"/>
      <c r="J87" s="32"/>
      <c r="K87" s="32"/>
      <c r="L87" s="45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hidden="1" customHeight="1">
      <c r="A88" s="32"/>
      <c r="B88" s="33"/>
      <c r="C88" s="27" t="s">
        <v>157</v>
      </c>
      <c r="D88" s="32"/>
      <c r="E88" s="32"/>
      <c r="F88" s="32"/>
      <c r="G88" s="32"/>
      <c r="H88" s="32"/>
      <c r="I88" s="32"/>
      <c r="J88" s="32"/>
      <c r="K88" s="32"/>
      <c r="L88" s="45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hidden="1" customHeight="1">
      <c r="A89" s="32"/>
      <c r="B89" s="33"/>
      <c r="C89" s="32"/>
      <c r="D89" s="32"/>
      <c r="E89" s="227" t="str">
        <f>E11</f>
        <v>04 - Búracie práce a výspravky</v>
      </c>
      <c r="F89" s="268"/>
      <c r="G89" s="268"/>
      <c r="H89" s="268"/>
      <c r="I89" s="32"/>
      <c r="J89" s="32"/>
      <c r="K89" s="32"/>
      <c r="L89" s="45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6.95" hidden="1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5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hidden="1" customHeight="1">
      <c r="A91" s="32"/>
      <c r="B91" s="33"/>
      <c r="C91" s="27" t="s">
        <v>19</v>
      </c>
      <c r="D91" s="32"/>
      <c r="E91" s="32"/>
      <c r="F91" s="25" t="str">
        <f>F14</f>
        <v>Podolínec</v>
      </c>
      <c r="G91" s="32"/>
      <c r="H91" s="32"/>
      <c r="I91" s="27" t="s">
        <v>21</v>
      </c>
      <c r="J91" s="58" t="str">
        <f>IF(J14="","",J14)</f>
        <v>05_2022</v>
      </c>
      <c r="K91" s="32"/>
      <c r="L91" s="45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5" hidden="1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5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5.2" hidden="1" customHeight="1">
      <c r="A93" s="32"/>
      <c r="B93" s="33"/>
      <c r="C93" s="27" t="s">
        <v>22</v>
      </c>
      <c r="D93" s="32"/>
      <c r="E93" s="32"/>
      <c r="F93" s="25" t="str">
        <f>E17</f>
        <v>Mesto Podolínec</v>
      </c>
      <c r="G93" s="32"/>
      <c r="H93" s="32"/>
      <c r="I93" s="27" t="s">
        <v>27</v>
      </c>
      <c r="J93" s="30" t="str">
        <f>E23</f>
        <v>AIP projekt s.r.o.</v>
      </c>
      <c r="K93" s="32"/>
      <c r="L93" s="45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15.2" hidden="1" customHeight="1">
      <c r="A94" s="32"/>
      <c r="B94" s="33"/>
      <c r="C94" s="27" t="s">
        <v>26</v>
      </c>
      <c r="D94" s="32"/>
      <c r="E94" s="32"/>
      <c r="F94" s="25">
        <f>IF(E20="","",E20)</f>
        <v>0</v>
      </c>
      <c r="G94" s="32"/>
      <c r="H94" s="32"/>
      <c r="I94" s="27" t="s">
        <v>30</v>
      </c>
      <c r="J94" s="30" t="str">
        <f>E26</f>
        <v xml:space="preserve"> </v>
      </c>
      <c r="K94" s="32"/>
      <c r="L94" s="45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35" hidden="1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5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hidden="1" customHeight="1">
      <c r="A96" s="32"/>
      <c r="B96" s="33"/>
      <c r="C96" s="120" t="s">
        <v>160</v>
      </c>
      <c r="D96" s="112"/>
      <c r="E96" s="112"/>
      <c r="F96" s="112"/>
      <c r="G96" s="112"/>
      <c r="H96" s="112"/>
      <c r="I96" s="112"/>
      <c r="J96" s="121" t="s">
        <v>161</v>
      </c>
      <c r="K96" s="112"/>
      <c r="L96" s="45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hidden="1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5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hidden="1" customHeight="1">
      <c r="A98" s="32"/>
      <c r="B98" s="33"/>
      <c r="C98" s="122" t="s">
        <v>162</v>
      </c>
      <c r="D98" s="32"/>
      <c r="E98" s="32"/>
      <c r="F98" s="32"/>
      <c r="G98" s="32"/>
      <c r="H98" s="32"/>
      <c r="I98" s="32"/>
      <c r="J98" s="74">
        <f>J129</f>
        <v>0</v>
      </c>
      <c r="K98" s="32"/>
      <c r="L98" s="45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163</v>
      </c>
    </row>
    <row r="99" spans="1:47" s="9" customFormat="1" ht="24.95" hidden="1" customHeight="1">
      <c r="B99" s="123"/>
      <c r="D99" s="124" t="s">
        <v>164</v>
      </c>
      <c r="E99" s="125"/>
      <c r="F99" s="125"/>
      <c r="G99" s="125"/>
      <c r="H99" s="125"/>
      <c r="I99" s="125"/>
      <c r="J99" s="126">
        <f>J130</f>
        <v>0</v>
      </c>
      <c r="L99" s="123"/>
    </row>
    <row r="100" spans="1:47" s="10" customFormat="1" ht="19.899999999999999" hidden="1" customHeight="1">
      <c r="B100" s="127"/>
      <c r="D100" s="128" t="s">
        <v>165</v>
      </c>
      <c r="E100" s="129"/>
      <c r="F100" s="129"/>
      <c r="G100" s="129"/>
      <c r="H100" s="129"/>
      <c r="I100" s="129"/>
      <c r="J100" s="130">
        <f>J131</f>
        <v>0</v>
      </c>
      <c r="L100" s="127"/>
    </row>
    <row r="101" spans="1:47" s="10" customFormat="1" ht="19.899999999999999" hidden="1" customHeight="1">
      <c r="B101" s="127"/>
      <c r="D101" s="128" t="s">
        <v>676</v>
      </c>
      <c r="E101" s="129"/>
      <c r="F101" s="129"/>
      <c r="G101" s="129"/>
      <c r="H101" s="129"/>
      <c r="I101" s="129"/>
      <c r="J101" s="130">
        <f>J138</f>
        <v>0</v>
      </c>
      <c r="L101" s="127"/>
    </row>
    <row r="102" spans="1:47" s="10" customFormat="1" ht="19.899999999999999" hidden="1" customHeight="1">
      <c r="B102" s="127"/>
      <c r="D102" s="128" t="s">
        <v>677</v>
      </c>
      <c r="E102" s="129"/>
      <c r="F102" s="129"/>
      <c r="G102" s="129"/>
      <c r="H102" s="129"/>
      <c r="I102" s="129"/>
      <c r="J102" s="130">
        <f>J142</f>
        <v>0</v>
      </c>
      <c r="L102" s="127"/>
    </row>
    <row r="103" spans="1:47" s="10" customFormat="1" ht="19.899999999999999" hidden="1" customHeight="1">
      <c r="B103" s="127"/>
      <c r="D103" s="128" t="s">
        <v>467</v>
      </c>
      <c r="E103" s="129"/>
      <c r="F103" s="129"/>
      <c r="G103" s="129"/>
      <c r="H103" s="129"/>
      <c r="I103" s="129"/>
      <c r="J103" s="130">
        <f>J156</f>
        <v>0</v>
      </c>
      <c r="L103" s="127"/>
    </row>
    <row r="104" spans="1:47" s="10" customFormat="1" ht="19.899999999999999" hidden="1" customHeight="1">
      <c r="B104" s="127"/>
      <c r="D104" s="128" t="s">
        <v>168</v>
      </c>
      <c r="E104" s="129"/>
      <c r="F104" s="129"/>
      <c r="G104" s="129"/>
      <c r="H104" s="129"/>
      <c r="I104" s="129"/>
      <c r="J104" s="130">
        <f>J184</f>
        <v>0</v>
      </c>
      <c r="L104" s="127"/>
    </row>
    <row r="105" spans="1:47" s="9" customFormat="1" ht="24.95" hidden="1" customHeight="1">
      <c r="B105" s="123"/>
      <c r="D105" s="124" t="s">
        <v>169</v>
      </c>
      <c r="E105" s="125"/>
      <c r="F105" s="125"/>
      <c r="G105" s="125"/>
      <c r="H105" s="125"/>
      <c r="I105" s="125"/>
      <c r="J105" s="126">
        <f>J186</f>
        <v>0</v>
      </c>
      <c r="L105" s="123"/>
    </row>
    <row r="106" spans="1:47" s="10" customFormat="1" ht="19.899999999999999" hidden="1" customHeight="1">
      <c r="B106" s="127"/>
      <c r="D106" s="128" t="s">
        <v>678</v>
      </c>
      <c r="E106" s="129"/>
      <c r="F106" s="129"/>
      <c r="G106" s="129"/>
      <c r="H106" s="129"/>
      <c r="I106" s="129"/>
      <c r="J106" s="130">
        <f>J187</f>
        <v>0</v>
      </c>
      <c r="L106" s="127"/>
    </row>
    <row r="107" spans="1:47" s="10" customFormat="1" ht="19.899999999999999" hidden="1" customHeight="1">
      <c r="B107" s="127"/>
      <c r="D107" s="128" t="s">
        <v>679</v>
      </c>
      <c r="E107" s="129"/>
      <c r="F107" s="129"/>
      <c r="G107" s="129"/>
      <c r="H107" s="129"/>
      <c r="I107" s="129"/>
      <c r="J107" s="130">
        <f>J194</f>
        <v>0</v>
      </c>
      <c r="L107" s="127"/>
    </row>
    <row r="108" spans="1:47" s="2" customFormat="1" ht="21.75" hidden="1" customHeight="1">
      <c r="A108" s="32"/>
      <c r="B108" s="33"/>
      <c r="C108" s="32"/>
      <c r="D108" s="32"/>
      <c r="E108" s="32"/>
      <c r="F108" s="32"/>
      <c r="G108" s="32"/>
      <c r="H108" s="32"/>
      <c r="I108" s="32"/>
      <c r="J108" s="32"/>
      <c r="K108" s="32"/>
      <c r="L108" s="45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47" s="2" customFormat="1" ht="6.95" hidden="1" customHeight="1">
      <c r="A109" s="32"/>
      <c r="B109" s="50"/>
      <c r="C109" s="51"/>
      <c r="D109" s="51"/>
      <c r="E109" s="51"/>
      <c r="F109" s="51"/>
      <c r="G109" s="51"/>
      <c r="H109" s="51"/>
      <c r="I109" s="51"/>
      <c r="J109" s="51"/>
      <c r="K109" s="51"/>
      <c r="L109" s="45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47" ht="11.25" hidden="1"/>
    <row r="111" spans="1:47" ht="11.25" hidden="1"/>
    <row r="112" spans="1:47" ht="11.25" hidden="1"/>
    <row r="113" spans="1:31" s="2" customFormat="1" ht="6.95" customHeight="1">
      <c r="A113" s="32"/>
      <c r="B113" s="52"/>
      <c r="C113" s="53"/>
      <c r="D113" s="53"/>
      <c r="E113" s="53"/>
      <c r="F113" s="53"/>
      <c r="G113" s="53"/>
      <c r="H113" s="53"/>
      <c r="I113" s="53"/>
      <c r="J113" s="53"/>
      <c r="K113" s="53"/>
      <c r="L113" s="45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31" s="2" customFormat="1" ht="24.95" customHeight="1">
      <c r="A114" s="32"/>
      <c r="B114" s="33"/>
      <c r="C114" s="21" t="s">
        <v>175</v>
      </c>
      <c r="D114" s="32"/>
      <c r="E114" s="32"/>
      <c r="F114" s="32"/>
      <c r="G114" s="32"/>
      <c r="H114" s="32"/>
      <c r="I114" s="32"/>
      <c r="J114" s="32"/>
      <c r="K114" s="32"/>
      <c r="L114" s="45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31" s="2" customFormat="1" ht="6.95" customHeight="1">
      <c r="A115" s="32"/>
      <c r="B115" s="33"/>
      <c r="C115" s="32"/>
      <c r="D115" s="32"/>
      <c r="E115" s="32"/>
      <c r="F115" s="32"/>
      <c r="G115" s="32"/>
      <c r="H115" s="32"/>
      <c r="I115" s="32"/>
      <c r="J115" s="32"/>
      <c r="K115" s="32"/>
      <c r="L115" s="45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31" s="2" customFormat="1" ht="12" customHeight="1">
      <c r="A116" s="32"/>
      <c r="B116" s="33"/>
      <c r="C116" s="27" t="s">
        <v>15</v>
      </c>
      <c r="D116" s="32"/>
      <c r="E116" s="32"/>
      <c r="F116" s="32"/>
      <c r="G116" s="32"/>
      <c r="H116" s="32"/>
      <c r="I116" s="32"/>
      <c r="J116" s="32"/>
      <c r="K116" s="32"/>
      <c r="L116" s="45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31" s="2" customFormat="1" ht="16.5" customHeight="1">
      <c r="A117" s="32"/>
      <c r="B117" s="33"/>
      <c r="C117" s="32"/>
      <c r="D117" s="32"/>
      <c r="E117" s="266" t="str">
        <f>E7</f>
        <v>Prístavba materskej škôlky v meste Podolínec</v>
      </c>
      <c r="F117" s="267"/>
      <c r="G117" s="267"/>
      <c r="H117" s="267"/>
      <c r="I117" s="32"/>
      <c r="J117" s="32"/>
      <c r="K117" s="32"/>
      <c r="L117" s="45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31" s="1" customFormat="1" ht="12" customHeight="1">
      <c r="B118" s="20"/>
      <c r="C118" s="27" t="s">
        <v>155</v>
      </c>
      <c r="L118" s="20"/>
    </row>
    <row r="119" spans="1:31" s="2" customFormat="1" ht="16.5" customHeight="1">
      <c r="A119" s="32"/>
      <c r="B119" s="33"/>
      <c r="C119" s="32"/>
      <c r="D119" s="32"/>
      <c r="E119" s="266" t="s">
        <v>156</v>
      </c>
      <c r="F119" s="268"/>
      <c r="G119" s="268"/>
      <c r="H119" s="268"/>
      <c r="I119" s="32"/>
      <c r="J119" s="32"/>
      <c r="K119" s="32"/>
      <c r="L119" s="45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31" s="2" customFormat="1" ht="12" customHeight="1">
      <c r="A120" s="32"/>
      <c r="B120" s="33"/>
      <c r="C120" s="27" t="s">
        <v>157</v>
      </c>
      <c r="D120" s="32"/>
      <c r="E120" s="32"/>
      <c r="F120" s="32"/>
      <c r="G120" s="32"/>
      <c r="H120" s="32"/>
      <c r="I120" s="32"/>
      <c r="J120" s="32"/>
      <c r="K120" s="32"/>
      <c r="L120" s="45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31" s="2" customFormat="1" ht="16.5" customHeight="1">
      <c r="A121" s="32"/>
      <c r="B121" s="33"/>
      <c r="C121" s="32"/>
      <c r="D121" s="32"/>
      <c r="E121" s="227" t="str">
        <f>E11</f>
        <v>04 - Búracie práce a výspravky</v>
      </c>
      <c r="F121" s="268"/>
      <c r="G121" s="268"/>
      <c r="H121" s="268"/>
      <c r="I121" s="32"/>
      <c r="J121" s="32"/>
      <c r="K121" s="32"/>
      <c r="L121" s="45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31" s="2" customFormat="1" ht="6.95" customHeight="1">
      <c r="A122" s="32"/>
      <c r="B122" s="33"/>
      <c r="C122" s="32"/>
      <c r="D122" s="32"/>
      <c r="E122" s="32"/>
      <c r="F122" s="32"/>
      <c r="G122" s="32"/>
      <c r="H122" s="32"/>
      <c r="I122" s="32"/>
      <c r="J122" s="32"/>
      <c r="K122" s="32"/>
      <c r="L122" s="45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31" s="2" customFormat="1" ht="12" customHeight="1">
      <c r="A123" s="32"/>
      <c r="B123" s="33"/>
      <c r="C123" s="27" t="s">
        <v>19</v>
      </c>
      <c r="D123" s="32"/>
      <c r="E123" s="32"/>
      <c r="F123" s="25" t="str">
        <f>F14</f>
        <v>Podolínec</v>
      </c>
      <c r="G123" s="32"/>
      <c r="H123" s="32"/>
      <c r="I123" s="27" t="s">
        <v>21</v>
      </c>
      <c r="J123" s="58" t="str">
        <f>IF(J14="","",J14)</f>
        <v>05_2022</v>
      </c>
      <c r="K123" s="32"/>
      <c r="L123" s="45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31" s="2" customFormat="1" ht="6.95" customHeight="1">
      <c r="A124" s="32"/>
      <c r="B124" s="33"/>
      <c r="C124" s="32"/>
      <c r="D124" s="32"/>
      <c r="E124" s="32"/>
      <c r="F124" s="32"/>
      <c r="G124" s="32"/>
      <c r="H124" s="32"/>
      <c r="I124" s="32"/>
      <c r="J124" s="32"/>
      <c r="K124" s="32"/>
      <c r="L124" s="45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31" s="2" customFormat="1" ht="15.2" customHeight="1">
      <c r="A125" s="32"/>
      <c r="B125" s="33"/>
      <c r="C125" s="27" t="s">
        <v>22</v>
      </c>
      <c r="D125" s="32"/>
      <c r="E125" s="32"/>
      <c r="F125" s="25" t="str">
        <f>E17</f>
        <v>Mesto Podolínec</v>
      </c>
      <c r="G125" s="32"/>
      <c r="H125" s="32"/>
      <c r="I125" s="27" t="s">
        <v>27</v>
      </c>
      <c r="J125" s="30" t="str">
        <f>E23</f>
        <v>AIP projekt s.r.o.</v>
      </c>
      <c r="K125" s="32"/>
      <c r="L125" s="45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31" s="2" customFormat="1" ht="15.2" customHeight="1">
      <c r="A126" s="32"/>
      <c r="B126" s="33"/>
      <c r="C126" s="27" t="s">
        <v>26</v>
      </c>
      <c r="D126" s="32"/>
      <c r="E126" s="32"/>
      <c r="F126" s="25"/>
      <c r="G126" s="32"/>
      <c r="H126" s="32"/>
      <c r="I126" s="27" t="s">
        <v>30</v>
      </c>
      <c r="J126" s="30" t="str">
        <f>E26</f>
        <v xml:space="preserve"> </v>
      </c>
      <c r="K126" s="32"/>
      <c r="L126" s="45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</row>
    <row r="127" spans="1:31" s="2" customFormat="1" ht="10.35" customHeight="1">
      <c r="A127" s="32"/>
      <c r="B127" s="33"/>
      <c r="C127" s="32"/>
      <c r="D127" s="32"/>
      <c r="E127" s="32"/>
      <c r="F127" s="32"/>
      <c r="G127" s="32"/>
      <c r="H127" s="32"/>
      <c r="I127" s="32"/>
      <c r="J127" s="32"/>
      <c r="K127" s="32"/>
      <c r="L127" s="45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</row>
    <row r="128" spans="1:31" s="11" customFormat="1" ht="29.25" customHeight="1">
      <c r="A128" s="131"/>
      <c r="B128" s="132"/>
      <c r="C128" s="133" t="s">
        <v>176</v>
      </c>
      <c r="D128" s="134" t="s">
        <v>58</v>
      </c>
      <c r="E128" s="134" t="s">
        <v>54</v>
      </c>
      <c r="F128" s="134" t="s">
        <v>55</v>
      </c>
      <c r="G128" s="134" t="s">
        <v>177</v>
      </c>
      <c r="H128" s="134" t="s">
        <v>178</v>
      </c>
      <c r="I128" s="134" t="s">
        <v>179</v>
      </c>
      <c r="J128" s="135" t="s">
        <v>161</v>
      </c>
      <c r="K128" s="136" t="s">
        <v>180</v>
      </c>
      <c r="L128" s="137"/>
      <c r="M128" s="65" t="s">
        <v>1</v>
      </c>
      <c r="N128" s="66" t="s">
        <v>37</v>
      </c>
      <c r="O128" s="66" t="s">
        <v>181</v>
      </c>
      <c r="P128" s="66" t="s">
        <v>182</v>
      </c>
      <c r="Q128" s="66" t="s">
        <v>183</v>
      </c>
      <c r="R128" s="66" t="s">
        <v>184</v>
      </c>
      <c r="S128" s="66" t="s">
        <v>185</v>
      </c>
      <c r="T128" s="67" t="s">
        <v>186</v>
      </c>
      <c r="U128" s="131"/>
      <c r="V128" s="131"/>
      <c r="W128" s="131"/>
      <c r="X128" s="131"/>
      <c r="Y128" s="131"/>
      <c r="Z128" s="131"/>
      <c r="AA128" s="131"/>
      <c r="AB128" s="131"/>
      <c r="AC128" s="131"/>
      <c r="AD128" s="131"/>
      <c r="AE128" s="131"/>
    </row>
    <row r="129" spans="1:65" s="2" customFormat="1" ht="22.9" customHeight="1">
      <c r="A129" s="32"/>
      <c r="B129" s="33"/>
      <c r="C129" s="72" t="s">
        <v>162</v>
      </c>
      <c r="D129" s="32"/>
      <c r="E129" s="32"/>
      <c r="F129" s="32"/>
      <c r="G129" s="32"/>
      <c r="H129" s="32"/>
      <c r="I129" s="32"/>
      <c r="J129" s="138">
        <f>BK129</f>
        <v>0</v>
      </c>
      <c r="K129" s="32"/>
      <c r="L129" s="33"/>
      <c r="M129" s="68"/>
      <c r="N129" s="59"/>
      <c r="O129" s="69"/>
      <c r="P129" s="139">
        <f>P130+P186</f>
        <v>0</v>
      </c>
      <c r="Q129" s="69"/>
      <c r="R129" s="139">
        <f>R130+R186</f>
        <v>2.5630061500000001</v>
      </c>
      <c r="S129" s="69"/>
      <c r="T129" s="140">
        <f>T130+T186</f>
        <v>11.426717999999999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T129" s="17" t="s">
        <v>72</v>
      </c>
      <c r="AU129" s="17" t="s">
        <v>163</v>
      </c>
      <c r="BK129" s="141">
        <f>BK130+BK186</f>
        <v>0</v>
      </c>
    </row>
    <row r="130" spans="1:65" s="12" customFormat="1" ht="25.9" customHeight="1">
      <c r="B130" s="142"/>
      <c r="D130" s="143" t="s">
        <v>72</v>
      </c>
      <c r="E130" s="144" t="s">
        <v>187</v>
      </c>
      <c r="F130" s="144" t="s">
        <v>188</v>
      </c>
      <c r="I130" s="145"/>
      <c r="J130" s="146">
        <f>BK130</f>
        <v>0</v>
      </c>
      <c r="L130" s="142"/>
      <c r="M130" s="147"/>
      <c r="N130" s="148"/>
      <c r="O130" s="148"/>
      <c r="P130" s="149">
        <f>P131+P138+P142+P156+P184</f>
        <v>0</v>
      </c>
      <c r="Q130" s="148"/>
      <c r="R130" s="149">
        <f>R131+R138+R142+R156+R184</f>
        <v>2.5485821500000001</v>
      </c>
      <c r="S130" s="148"/>
      <c r="T130" s="150">
        <f>T131+T138+T142+T156+T184</f>
        <v>11.349138</v>
      </c>
      <c r="AR130" s="143" t="s">
        <v>80</v>
      </c>
      <c r="AT130" s="151" t="s">
        <v>72</v>
      </c>
      <c r="AU130" s="151" t="s">
        <v>73</v>
      </c>
      <c r="AY130" s="143" t="s">
        <v>189</v>
      </c>
      <c r="BK130" s="152">
        <f>BK131+BK138+BK142+BK156+BK184</f>
        <v>0</v>
      </c>
    </row>
    <row r="131" spans="1:65" s="12" customFormat="1" ht="22.9" customHeight="1">
      <c r="B131" s="142"/>
      <c r="D131" s="143" t="s">
        <v>72</v>
      </c>
      <c r="E131" s="153" t="s">
        <v>80</v>
      </c>
      <c r="F131" s="153" t="s">
        <v>190</v>
      </c>
      <c r="I131" s="145"/>
      <c r="J131" s="154">
        <f>BK131</f>
        <v>0</v>
      </c>
      <c r="L131" s="142"/>
      <c r="M131" s="147"/>
      <c r="N131" s="148"/>
      <c r="O131" s="148"/>
      <c r="P131" s="149">
        <f>SUM(P132:P137)</f>
        <v>0</v>
      </c>
      <c r="Q131" s="148"/>
      <c r="R131" s="149">
        <f>SUM(R132:R137)</f>
        <v>0</v>
      </c>
      <c r="S131" s="148"/>
      <c r="T131" s="150">
        <f>SUM(T132:T137)</f>
        <v>3.822000000000001</v>
      </c>
      <c r="AR131" s="143" t="s">
        <v>80</v>
      </c>
      <c r="AT131" s="151" t="s">
        <v>72</v>
      </c>
      <c r="AU131" s="151" t="s">
        <v>80</v>
      </c>
      <c r="AY131" s="143" t="s">
        <v>189</v>
      </c>
      <c r="BK131" s="152">
        <f>SUM(BK132:BK137)</f>
        <v>0</v>
      </c>
    </row>
    <row r="132" spans="1:65" s="2" customFormat="1" ht="24.2" customHeight="1">
      <c r="A132" s="32"/>
      <c r="B132" s="155"/>
      <c r="C132" s="156" t="s">
        <v>80</v>
      </c>
      <c r="D132" s="156" t="s">
        <v>191</v>
      </c>
      <c r="E132" s="157" t="s">
        <v>680</v>
      </c>
      <c r="F132" s="158" t="s">
        <v>681</v>
      </c>
      <c r="G132" s="159" t="s">
        <v>373</v>
      </c>
      <c r="H132" s="160">
        <v>9.8000000000000007</v>
      </c>
      <c r="I132" s="161"/>
      <c r="J132" s="162">
        <f>ROUND(I132*H132,2)</f>
        <v>0</v>
      </c>
      <c r="K132" s="163"/>
      <c r="L132" s="33"/>
      <c r="M132" s="164" t="s">
        <v>1</v>
      </c>
      <c r="N132" s="165" t="s">
        <v>39</v>
      </c>
      <c r="O132" s="61"/>
      <c r="P132" s="166">
        <f>O132*H132</f>
        <v>0</v>
      </c>
      <c r="Q132" s="166">
        <v>0</v>
      </c>
      <c r="R132" s="166">
        <f>Q132*H132</f>
        <v>0</v>
      </c>
      <c r="S132" s="166">
        <v>0.26</v>
      </c>
      <c r="T132" s="167">
        <f>S132*H132</f>
        <v>2.5480000000000005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68" t="s">
        <v>130</v>
      </c>
      <c r="AT132" s="168" t="s">
        <v>191</v>
      </c>
      <c r="AU132" s="168" t="s">
        <v>86</v>
      </c>
      <c r="AY132" s="17" t="s">
        <v>189</v>
      </c>
      <c r="BE132" s="169">
        <f>IF(N132="základná",J132,0)</f>
        <v>0</v>
      </c>
      <c r="BF132" s="169">
        <f>IF(N132="znížená",J132,0)</f>
        <v>0</v>
      </c>
      <c r="BG132" s="169">
        <f>IF(N132="zákl. prenesená",J132,0)</f>
        <v>0</v>
      </c>
      <c r="BH132" s="169">
        <f>IF(N132="zníž. prenesená",J132,0)</f>
        <v>0</v>
      </c>
      <c r="BI132" s="169">
        <f>IF(N132="nulová",J132,0)</f>
        <v>0</v>
      </c>
      <c r="BJ132" s="17" t="s">
        <v>86</v>
      </c>
      <c r="BK132" s="169">
        <f>ROUND(I132*H132,2)</f>
        <v>0</v>
      </c>
      <c r="BL132" s="17" t="s">
        <v>130</v>
      </c>
      <c r="BM132" s="168" t="s">
        <v>682</v>
      </c>
    </row>
    <row r="133" spans="1:65" s="13" customFormat="1" ht="11.25">
      <c r="B133" s="187"/>
      <c r="D133" s="188" t="s">
        <v>683</v>
      </c>
      <c r="E133" s="189" t="s">
        <v>1</v>
      </c>
      <c r="F133" s="190" t="s">
        <v>684</v>
      </c>
      <c r="H133" s="189" t="s">
        <v>1</v>
      </c>
      <c r="I133" s="191"/>
      <c r="L133" s="187"/>
      <c r="M133" s="192"/>
      <c r="N133" s="193"/>
      <c r="O133" s="193"/>
      <c r="P133" s="193"/>
      <c r="Q133" s="193"/>
      <c r="R133" s="193"/>
      <c r="S133" s="193"/>
      <c r="T133" s="194"/>
      <c r="AT133" s="189" t="s">
        <v>683</v>
      </c>
      <c r="AU133" s="189" t="s">
        <v>86</v>
      </c>
      <c r="AV133" s="13" t="s">
        <v>80</v>
      </c>
      <c r="AW133" s="13" t="s">
        <v>29</v>
      </c>
      <c r="AX133" s="13" t="s">
        <v>73</v>
      </c>
      <c r="AY133" s="189" t="s">
        <v>189</v>
      </c>
    </row>
    <row r="134" spans="1:65" s="14" customFormat="1" ht="11.25">
      <c r="B134" s="195"/>
      <c r="D134" s="188" t="s">
        <v>683</v>
      </c>
      <c r="E134" s="196" t="s">
        <v>1</v>
      </c>
      <c r="F134" s="197" t="s">
        <v>685</v>
      </c>
      <c r="H134" s="198">
        <v>9.8000000000000007</v>
      </c>
      <c r="I134" s="199"/>
      <c r="L134" s="195"/>
      <c r="M134" s="200"/>
      <c r="N134" s="201"/>
      <c r="O134" s="201"/>
      <c r="P134" s="201"/>
      <c r="Q134" s="201"/>
      <c r="R134" s="201"/>
      <c r="S134" s="201"/>
      <c r="T134" s="202"/>
      <c r="AT134" s="196" t="s">
        <v>683</v>
      </c>
      <c r="AU134" s="196" t="s">
        <v>86</v>
      </c>
      <c r="AV134" s="14" t="s">
        <v>86</v>
      </c>
      <c r="AW134" s="14" t="s">
        <v>29</v>
      </c>
      <c r="AX134" s="14" t="s">
        <v>80</v>
      </c>
      <c r="AY134" s="196" t="s">
        <v>189</v>
      </c>
    </row>
    <row r="135" spans="1:65" s="2" customFormat="1" ht="33" customHeight="1">
      <c r="A135" s="32"/>
      <c r="B135" s="155"/>
      <c r="C135" s="156" t="s">
        <v>86</v>
      </c>
      <c r="D135" s="156" t="s">
        <v>191</v>
      </c>
      <c r="E135" s="157" t="s">
        <v>686</v>
      </c>
      <c r="F135" s="158" t="s">
        <v>687</v>
      </c>
      <c r="G135" s="159" t="s">
        <v>373</v>
      </c>
      <c r="H135" s="160">
        <v>9.8000000000000007</v>
      </c>
      <c r="I135" s="161"/>
      <c r="J135" s="162">
        <f>ROUND(I135*H135,2)</f>
        <v>0</v>
      </c>
      <c r="K135" s="163"/>
      <c r="L135" s="33"/>
      <c r="M135" s="164" t="s">
        <v>1</v>
      </c>
      <c r="N135" s="165" t="s">
        <v>39</v>
      </c>
      <c r="O135" s="61"/>
      <c r="P135" s="166">
        <f>O135*H135</f>
        <v>0</v>
      </c>
      <c r="Q135" s="166">
        <v>0</v>
      </c>
      <c r="R135" s="166">
        <f>Q135*H135</f>
        <v>0</v>
      </c>
      <c r="S135" s="166">
        <v>0.13</v>
      </c>
      <c r="T135" s="167">
        <f>S135*H135</f>
        <v>1.2740000000000002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68" t="s">
        <v>130</v>
      </c>
      <c r="AT135" s="168" t="s">
        <v>191</v>
      </c>
      <c r="AU135" s="168" t="s">
        <v>86</v>
      </c>
      <c r="AY135" s="17" t="s">
        <v>189</v>
      </c>
      <c r="BE135" s="169">
        <f>IF(N135="základná",J135,0)</f>
        <v>0</v>
      </c>
      <c r="BF135" s="169">
        <f>IF(N135="znížená",J135,0)</f>
        <v>0</v>
      </c>
      <c r="BG135" s="169">
        <f>IF(N135="zákl. prenesená",J135,0)</f>
        <v>0</v>
      </c>
      <c r="BH135" s="169">
        <f>IF(N135="zníž. prenesená",J135,0)</f>
        <v>0</v>
      </c>
      <c r="BI135" s="169">
        <f>IF(N135="nulová",J135,0)</f>
        <v>0</v>
      </c>
      <c r="BJ135" s="17" t="s">
        <v>86</v>
      </c>
      <c r="BK135" s="169">
        <f>ROUND(I135*H135,2)</f>
        <v>0</v>
      </c>
      <c r="BL135" s="17" t="s">
        <v>130</v>
      </c>
      <c r="BM135" s="168" t="s">
        <v>688</v>
      </c>
    </row>
    <row r="136" spans="1:65" s="13" customFormat="1" ht="11.25">
      <c r="B136" s="187"/>
      <c r="D136" s="188" t="s">
        <v>683</v>
      </c>
      <c r="E136" s="189" t="s">
        <v>1</v>
      </c>
      <c r="F136" s="190" t="s">
        <v>684</v>
      </c>
      <c r="H136" s="189" t="s">
        <v>1</v>
      </c>
      <c r="I136" s="191"/>
      <c r="L136" s="187"/>
      <c r="M136" s="192"/>
      <c r="N136" s="193"/>
      <c r="O136" s="193"/>
      <c r="P136" s="193"/>
      <c r="Q136" s="193"/>
      <c r="R136" s="193"/>
      <c r="S136" s="193"/>
      <c r="T136" s="194"/>
      <c r="AT136" s="189" t="s">
        <v>683</v>
      </c>
      <c r="AU136" s="189" t="s">
        <v>86</v>
      </c>
      <c r="AV136" s="13" t="s">
        <v>80</v>
      </c>
      <c r="AW136" s="13" t="s">
        <v>29</v>
      </c>
      <c r="AX136" s="13" t="s">
        <v>73</v>
      </c>
      <c r="AY136" s="189" t="s">
        <v>189</v>
      </c>
    </row>
    <row r="137" spans="1:65" s="14" customFormat="1" ht="11.25">
      <c r="B137" s="195"/>
      <c r="D137" s="188" t="s">
        <v>683</v>
      </c>
      <c r="E137" s="196" t="s">
        <v>1</v>
      </c>
      <c r="F137" s="197" t="s">
        <v>685</v>
      </c>
      <c r="H137" s="198">
        <v>9.8000000000000007</v>
      </c>
      <c r="I137" s="199"/>
      <c r="L137" s="195"/>
      <c r="M137" s="200"/>
      <c r="N137" s="201"/>
      <c r="O137" s="201"/>
      <c r="P137" s="201"/>
      <c r="Q137" s="201"/>
      <c r="R137" s="201"/>
      <c r="S137" s="201"/>
      <c r="T137" s="202"/>
      <c r="AT137" s="196" t="s">
        <v>683</v>
      </c>
      <c r="AU137" s="196" t="s">
        <v>86</v>
      </c>
      <c r="AV137" s="14" t="s">
        <v>86</v>
      </c>
      <c r="AW137" s="14" t="s">
        <v>29</v>
      </c>
      <c r="AX137" s="14" t="s">
        <v>80</v>
      </c>
      <c r="AY137" s="196" t="s">
        <v>189</v>
      </c>
    </row>
    <row r="138" spans="1:65" s="12" customFormat="1" ht="22.9" customHeight="1">
      <c r="B138" s="142"/>
      <c r="D138" s="143" t="s">
        <v>72</v>
      </c>
      <c r="E138" s="153" t="s">
        <v>103</v>
      </c>
      <c r="F138" s="153" t="s">
        <v>689</v>
      </c>
      <c r="I138" s="145"/>
      <c r="J138" s="154">
        <f>BK138</f>
        <v>0</v>
      </c>
      <c r="L138" s="142"/>
      <c r="M138" s="147"/>
      <c r="N138" s="148"/>
      <c r="O138" s="148"/>
      <c r="P138" s="149">
        <f>SUM(P139:P141)</f>
        <v>0</v>
      </c>
      <c r="Q138" s="148"/>
      <c r="R138" s="149">
        <f>SUM(R139:R141)</f>
        <v>0.28842000000000001</v>
      </c>
      <c r="S138" s="148"/>
      <c r="T138" s="150">
        <f>SUM(T139:T141)</f>
        <v>0</v>
      </c>
      <c r="AR138" s="143" t="s">
        <v>80</v>
      </c>
      <c r="AT138" s="151" t="s">
        <v>72</v>
      </c>
      <c r="AU138" s="151" t="s">
        <v>80</v>
      </c>
      <c r="AY138" s="143" t="s">
        <v>189</v>
      </c>
      <c r="BK138" s="152">
        <f>SUM(BK139:BK141)</f>
        <v>0</v>
      </c>
    </row>
    <row r="139" spans="1:65" s="2" customFormat="1" ht="24.2" customHeight="1">
      <c r="A139" s="32"/>
      <c r="B139" s="155"/>
      <c r="C139" s="156" t="s">
        <v>103</v>
      </c>
      <c r="D139" s="156" t="s">
        <v>191</v>
      </c>
      <c r="E139" s="157" t="s">
        <v>690</v>
      </c>
      <c r="F139" s="158" t="s">
        <v>691</v>
      </c>
      <c r="G139" s="159" t="s">
        <v>238</v>
      </c>
      <c r="H139" s="160">
        <v>2</v>
      </c>
      <c r="I139" s="161"/>
      <c r="J139" s="162">
        <f>ROUND(I139*H139,2)</f>
        <v>0</v>
      </c>
      <c r="K139" s="163"/>
      <c r="L139" s="33"/>
      <c r="M139" s="164" t="s">
        <v>1</v>
      </c>
      <c r="N139" s="165" t="s">
        <v>39</v>
      </c>
      <c r="O139" s="61"/>
      <c r="P139" s="166">
        <f>O139*H139</f>
        <v>0</v>
      </c>
      <c r="Q139" s="166">
        <v>0.14421</v>
      </c>
      <c r="R139" s="166">
        <f>Q139*H139</f>
        <v>0.28842000000000001</v>
      </c>
      <c r="S139" s="166">
        <v>0</v>
      </c>
      <c r="T139" s="167">
        <f>S139*H139</f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68" t="s">
        <v>130</v>
      </c>
      <c r="AT139" s="168" t="s">
        <v>191</v>
      </c>
      <c r="AU139" s="168" t="s">
        <v>86</v>
      </c>
      <c r="AY139" s="17" t="s">
        <v>189</v>
      </c>
      <c r="BE139" s="169">
        <f>IF(N139="základná",J139,0)</f>
        <v>0</v>
      </c>
      <c r="BF139" s="169">
        <f>IF(N139="znížená",J139,0)</f>
        <v>0</v>
      </c>
      <c r="BG139" s="169">
        <f>IF(N139="zákl. prenesená",J139,0)</f>
        <v>0</v>
      </c>
      <c r="BH139" s="169">
        <f>IF(N139="zníž. prenesená",J139,0)</f>
        <v>0</v>
      </c>
      <c r="BI139" s="169">
        <f>IF(N139="nulová",J139,0)</f>
        <v>0</v>
      </c>
      <c r="BJ139" s="17" t="s">
        <v>86</v>
      </c>
      <c r="BK139" s="169">
        <f>ROUND(I139*H139,2)</f>
        <v>0</v>
      </c>
      <c r="BL139" s="17" t="s">
        <v>130</v>
      </c>
      <c r="BM139" s="168" t="s">
        <v>692</v>
      </c>
    </row>
    <row r="140" spans="1:65" s="13" customFormat="1" ht="11.25">
      <c r="B140" s="187"/>
      <c r="D140" s="188" t="s">
        <v>683</v>
      </c>
      <c r="E140" s="189" t="s">
        <v>1</v>
      </c>
      <c r="F140" s="190" t="s">
        <v>693</v>
      </c>
      <c r="H140" s="189" t="s">
        <v>1</v>
      </c>
      <c r="I140" s="191"/>
      <c r="L140" s="187"/>
      <c r="M140" s="192"/>
      <c r="N140" s="193"/>
      <c r="O140" s="193"/>
      <c r="P140" s="193"/>
      <c r="Q140" s="193"/>
      <c r="R140" s="193"/>
      <c r="S140" s="193"/>
      <c r="T140" s="194"/>
      <c r="AT140" s="189" t="s">
        <v>683</v>
      </c>
      <c r="AU140" s="189" t="s">
        <v>86</v>
      </c>
      <c r="AV140" s="13" t="s">
        <v>80</v>
      </c>
      <c r="AW140" s="13" t="s">
        <v>29</v>
      </c>
      <c r="AX140" s="13" t="s">
        <v>73</v>
      </c>
      <c r="AY140" s="189" t="s">
        <v>189</v>
      </c>
    </row>
    <row r="141" spans="1:65" s="14" customFormat="1" ht="11.25">
      <c r="B141" s="195"/>
      <c r="D141" s="188" t="s">
        <v>683</v>
      </c>
      <c r="E141" s="196" t="s">
        <v>1</v>
      </c>
      <c r="F141" s="197" t="s">
        <v>86</v>
      </c>
      <c r="H141" s="198">
        <v>2</v>
      </c>
      <c r="I141" s="199"/>
      <c r="L141" s="195"/>
      <c r="M141" s="200"/>
      <c r="N141" s="201"/>
      <c r="O141" s="201"/>
      <c r="P141" s="201"/>
      <c r="Q141" s="201"/>
      <c r="R141" s="201"/>
      <c r="S141" s="201"/>
      <c r="T141" s="202"/>
      <c r="AT141" s="196" t="s">
        <v>683</v>
      </c>
      <c r="AU141" s="196" t="s">
        <v>86</v>
      </c>
      <c r="AV141" s="14" t="s">
        <v>86</v>
      </c>
      <c r="AW141" s="14" t="s">
        <v>29</v>
      </c>
      <c r="AX141" s="14" t="s">
        <v>80</v>
      </c>
      <c r="AY141" s="196" t="s">
        <v>189</v>
      </c>
    </row>
    <row r="142" spans="1:65" s="12" customFormat="1" ht="22.9" customHeight="1">
      <c r="B142" s="142"/>
      <c r="D142" s="143" t="s">
        <v>72</v>
      </c>
      <c r="E142" s="153" t="s">
        <v>136</v>
      </c>
      <c r="F142" s="153" t="s">
        <v>694</v>
      </c>
      <c r="I142" s="145"/>
      <c r="J142" s="154">
        <f>BK142</f>
        <v>0</v>
      </c>
      <c r="L142" s="142"/>
      <c r="M142" s="147"/>
      <c r="N142" s="148"/>
      <c r="O142" s="148"/>
      <c r="P142" s="149">
        <f>SUM(P143:P155)</f>
        <v>0</v>
      </c>
      <c r="Q142" s="148"/>
      <c r="R142" s="149">
        <f>SUM(R143:R155)</f>
        <v>0.60044500000000001</v>
      </c>
      <c r="S142" s="148"/>
      <c r="T142" s="150">
        <f>SUM(T143:T155)</f>
        <v>0</v>
      </c>
      <c r="AR142" s="143" t="s">
        <v>80</v>
      </c>
      <c r="AT142" s="151" t="s">
        <v>72</v>
      </c>
      <c r="AU142" s="151" t="s">
        <v>80</v>
      </c>
      <c r="AY142" s="143" t="s">
        <v>189</v>
      </c>
      <c r="BK142" s="152">
        <f>SUM(BK143:BK155)</f>
        <v>0</v>
      </c>
    </row>
    <row r="143" spans="1:65" s="2" customFormat="1" ht="24.2" customHeight="1">
      <c r="A143" s="32"/>
      <c r="B143" s="155"/>
      <c r="C143" s="156" t="s">
        <v>130</v>
      </c>
      <c r="D143" s="156" t="s">
        <v>191</v>
      </c>
      <c r="E143" s="157" t="s">
        <v>695</v>
      </c>
      <c r="F143" s="158" t="s">
        <v>696</v>
      </c>
      <c r="G143" s="159" t="s">
        <v>373</v>
      </c>
      <c r="H143" s="160">
        <v>27</v>
      </c>
      <c r="I143" s="161"/>
      <c r="J143" s="162">
        <f>ROUND(I143*H143,2)</f>
        <v>0</v>
      </c>
      <c r="K143" s="163"/>
      <c r="L143" s="33"/>
      <c r="M143" s="164" t="s">
        <v>1</v>
      </c>
      <c r="N143" s="165" t="s">
        <v>39</v>
      </c>
      <c r="O143" s="61"/>
      <c r="P143" s="166">
        <f>O143*H143</f>
        <v>0</v>
      </c>
      <c r="Q143" s="166">
        <v>1.0880000000000001E-2</v>
      </c>
      <c r="R143" s="166">
        <f>Q143*H143</f>
        <v>0.29376000000000002</v>
      </c>
      <c r="S143" s="166">
        <v>0</v>
      </c>
      <c r="T143" s="167">
        <f>S143*H143</f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68" t="s">
        <v>130</v>
      </c>
      <c r="AT143" s="168" t="s">
        <v>191</v>
      </c>
      <c r="AU143" s="168" t="s">
        <v>86</v>
      </c>
      <c r="AY143" s="17" t="s">
        <v>189</v>
      </c>
      <c r="BE143" s="169">
        <f>IF(N143="základná",J143,0)</f>
        <v>0</v>
      </c>
      <c r="BF143" s="169">
        <f>IF(N143="znížená",J143,0)</f>
        <v>0</v>
      </c>
      <c r="BG143" s="169">
        <f>IF(N143="zákl. prenesená",J143,0)</f>
        <v>0</v>
      </c>
      <c r="BH143" s="169">
        <f>IF(N143="zníž. prenesená",J143,0)</f>
        <v>0</v>
      </c>
      <c r="BI143" s="169">
        <f>IF(N143="nulová",J143,0)</f>
        <v>0</v>
      </c>
      <c r="BJ143" s="17" t="s">
        <v>86</v>
      </c>
      <c r="BK143" s="169">
        <f>ROUND(I143*H143,2)</f>
        <v>0</v>
      </c>
      <c r="BL143" s="17" t="s">
        <v>130</v>
      </c>
      <c r="BM143" s="168" t="s">
        <v>697</v>
      </c>
    </row>
    <row r="144" spans="1:65" s="13" customFormat="1" ht="11.25">
      <c r="B144" s="187"/>
      <c r="D144" s="188" t="s">
        <v>683</v>
      </c>
      <c r="E144" s="189" t="s">
        <v>1</v>
      </c>
      <c r="F144" s="190" t="s">
        <v>698</v>
      </c>
      <c r="H144" s="189" t="s">
        <v>1</v>
      </c>
      <c r="I144" s="191"/>
      <c r="L144" s="187"/>
      <c r="M144" s="192"/>
      <c r="N144" s="193"/>
      <c r="O144" s="193"/>
      <c r="P144" s="193"/>
      <c r="Q144" s="193"/>
      <c r="R144" s="193"/>
      <c r="S144" s="193"/>
      <c r="T144" s="194"/>
      <c r="AT144" s="189" t="s">
        <v>683</v>
      </c>
      <c r="AU144" s="189" t="s">
        <v>86</v>
      </c>
      <c r="AV144" s="13" t="s">
        <v>80</v>
      </c>
      <c r="AW144" s="13" t="s">
        <v>29</v>
      </c>
      <c r="AX144" s="13" t="s">
        <v>73</v>
      </c>
      <c r="AY144" s="189" t="s">
        <v>189</v>
      </c>
    </row>
    <row r="145" spans="1:65" s="14" customFormat="1" ht="11.25">
      <c r="B145" s="195"/>
      <c r="D145" s="188" t="s">
        <v>683</v>
      </c>
      <c r="E145" s="196" t="s">
        <v>1</v>
      </c>
      <c r="F145" s="197" t="s">
        <v>283</v>
      </c>
      <c r="H145" s="198">
        <v>27</v>
      </c>
      <c r="I145" s="199"/>
      <c r="L145" s="195"/>
      <c r="M145" s="200"/>
      <c r="N145" s="201"/>
      <c r="O145" s="201"/>
      <c r="P145" s="201"/>
      <c r="Q145" s="201"/>
      <c r="R145" s="201"/>
      <c r="S145" s="201"/>
      <c r="T145" s="202"/>
      <c r="AT145" s="196" t="s">
        <v>683</v>
      </c>
      <c r="AU145" s="196" t="s">
        <v>86</v>
      </c>
      <c r="AV145" s="14" t="s">
        <v>86</v>
      </c>
      <c r="AW145" s="14" t="s">
        <v>29</v>
      </c>
      <c r="AX145" s="14" t="s">
        <v>80</v>
      </c>
      <c r="AY145" s="196" t="s">
        <v>189</v>
      </c>
    </row>
    <row r="146" spans="1:65" s="2" customFormat="1" ht="24.2" customHeight="1">
      <c r="A146" s="32"/>
      <c r="B146" s="155"/>
      <c r="C146" s="156" t="s">
        <v>133</v>
      </c>
      <c r="D146" s="156" t="s">
        <v>191</v>
      </c>
      <c r="E146" s="157" t="s">
        <v>699</v>
      </c>
      <c r="F146" s="158" t="s">
        <v>700</v>
      </c>
      <c r="G146" s="159" t="s">
        <v>373</v>
      </c>
      <c r="H146" s="160">
        <v>30</v>
      </c>
      <c r="I146" s="161"/>
      <c r="J146" s="162">
        <f>ROUND(I146*H146,2)</f>
        <v>0</v>
      </c>
      <c r="K146" s="163"/>
      <c r="L146" s="33"/>
      <c r="M146" s="164" t="s">
        <v>1</v>
      </c>
      <c r="N146" s="165" t="s">
        <v>39</v>
      </c>
      <c r="O146" s="61"/>
      <c r="P146" s="166">
        <f>O146*H146</f>
        <v>0</v>
      </c>
      <c r="Q146" s="166">
        <v>4.0000000000000002E-4</v>
      </c>
      <c r="R146" s="166">
        <f>Q146*H146</f>
        <v>1.2E-2</v>
      </c>
      <c r="S146" s="166">
        <v>0</v>
      </c>
      <c r="T146" s="167">
        <f>S146*H146</f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68" t="s">
        <v>130</v>
      </c>
      <c r="AT146" s="168" t="s">
        <v>191</v>
      </c>
      <c r="AU146" s="168" t="s">
        <v>86</v>
      </c>
      <c r="AY146" s="17" t="s">
        <v>189</v>
      </c>
      <c r="BE146" s="169">
        <f>IF(N146="základná",J146,0)</f>
        <v>0</v>
      </c>
      <c r="BF146" s="169">
        <f>IF(N146="znížená",J146,0)</f>
        <v>0</v>
      </c>
      <c r="BG146" s="169">
        <f>IF(N146="zákl. prenesená",J146,0)</f>
        <v>0</v>
      </c>
      <c r="BH146" s="169">
        <f>IF(N146="zníž. prenesená",J146,0)</f>
        <v>0</v>
      </c>
      <c r="BI146" s="169">
        <f>IF(N146="nulová",J146,0)</f>
        <v>0</v>
      </c>
      <c r="BJ146" s="17" t="s">
        <v>86</v>
      </c>
      <c r="BK146" s="169">
        <f>ROUND(I146*H146,2)</f>
        <v>0</v>
      </c>
      <c r="BL146" s="17" t="s">
        <v>130</v>
      </c>
      <c r="BM146" s="168" t="s">
        <v>701</v>
      </c>
    </row>
    <row r="147" spans="1:65" s="13" customFormat="1" ht="11.25">
      <c r="B147" s="187"/>
      <c r="D147" s="188" t="s">
        <v>683</v>
      </c>
      <c r="E147" s="189" t="s">
        <v>1</v>
      </c>
      <c r="F147" s="190" t="s">
        <v>698</v>
      </c>
      <c r="H147" s="189" t="s">
        <v>1</v>
      </c>
      <c r="I147" s="191"/>
      <c r="L147" s="187"/>
      <c r="M147" s="192"/>
      <c r="N147" s="193"/>
      <c r="O147" s="193"/>
      <c r="P147" s="193"/>
      <c r="Q147" s="193"/>
      <c r="R147" s="193"/>
      <c r="S147" s="193"/>
      <c r="T147" s="194"/>
      <c r="AT147" s="189" t="s">
        <v>683</v>
      </c>
      <c r="AU147" s="189" t="s">
        <v>86</v>
      </c>
      <c r="AV147" s="13" t="s">
        <v>80</v>
      </c>
      <c r="AW147" s="13" t="s">
        <v>29</v>
      </c>
      <c r="AX147" s="13" t="s">
        <v>73</v>
      </c>
      <c r="AY147" s="189" t="s">
        <v>189</v>
      </c>
    </row>
    <row r="148" spans="1:65" s="14" customFormat="1" ht="11.25">
      <c r="B148" s="195"/>
      <c r="D148" s="188" t="s">
        <v>683</v>
      </c>
      <c r="E148" s="196" t="s">
        <v>1</v>
      </c>
      <c r="F148" s="197" t="s">
        <v>702</v>
      </c>
      <c r="H148" s="198">
        <v>30</v>
      </c>
      <c r="I148" s="199"/>
      <c r="L148" s="195"/>
      <c r="M148" s="200"/>
      <c r="N148" s="201"/>
      <c r="O148" s="201"/>
      <c r="P148" s="201"/>
      <c r="Q148" s="201"/>
      <c r="R148" s="201"/>
      <c r="S148" s="201"/>
      <c r="T148" s="202"/>
      <c r="AT148" s="196" t="s">
        <v>683</v>
      </c>
      <c r="AU148" s="196" t="s">
        <v>86</v>
      </c>
      <c r="AV148" s="14" t="s">
        <v>86</v>
      </c>
      <c r="AW148" s="14" t="s">
        <v>29</v>
      </c>
      <c r="AX148" s="14" t="s">
        <v>80</v>
      </c>
      <c r="AY148" s="196" t="s">
        <v>189</v>
      </c>
    </row>
    <row r="149" spans="1:65" s="2" customFormat="1" ht="16.5" customHeight="1">
      <c r="A149" s="32"/>
      <c r="B149" s="155"/>
      <c r="C149" s="156" t="s">
        <v>136</v>
      </c>
      <c r="D149" s="156" t="s">
        <v>191</v>
      </c>
      <c r="E149" s="157" t="s">
        <v>703</v>
      </c>
      <c r="F149" s="158" t="s">
        <v>704</v>
      </c>
      <c r="G149" s="159" t="s">
        <v>373</v>
      </c>
      <c r="H149" s="160">
        <v>30</v>
      </c>
      <c r="I149" s="161"/>
      <c r="J149" s="162">
        <f>ROUND(I149*H149,2)</f>
        <v>0</v>
      </c>
      <c r="K149" s="163"/>
      <c r="L149" s="33"/>
      <c r="M149" s="164" t="s">
        <v>1</v>
      </c>
      <c r="N149" s="165" t="s">
        <v>39</v>
      </c>
      <c r="O149" s="61"/>
      <c r="P149" s="166">
        <f>O149*H149</f>
        <v>0</v>
      </c>
      <c r="Q149" s="166">
        <v>9.4500000000000001E-3</v>
      </c>
      <c r="R149" s="166">
        <f>Q149*H149</f>
        <v>0.28349999999999997</v>
      </c>
      <c r="S149" s="166">
        <v>0</v>
      </c>
      <c r="T149" s="167">
        <f>S149*H149</f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68" t="s">
        <v>130</v>
      </c>
      <c r="AT149" s="168" t="s">
        <v>191</v>
      </c>
      <c r="AU149" s="168" t="s">
        <v>86</v>
      </c>
      <c r="AY149" s="17" t="s">
        <v>189</v>
      </c>
      <c r="BE149" s="169">
        <f>IF(N149="základná",J149,0)</f>
        <v>0</v>
      </c>
      <c r="BF149" s="169">
        <f>IF(N149="znížená",J149,0)</f>
        <v>0</v>
      </c>
      <c r="BG149" s="169">
        <f>IF(N149="zákl. prenesená",J149,0)</f>
        <v>0</v>
      </c>
      <c r="BH149" s="169">
        <f>IF(N149="zníž. prenesená",J149,0)</f>
        <v>0</v>
      </c>
      <c r="BI149" s="169">
        <f>IF(N149="nulová",J149,0)</f>
        <v>0</v>
      </c>
      <c r="BJ149" s="17" t="s">
        <v>86</v>
      </c>
      <c r="BK149" s="169">
        <f>ROUND(I149*H149,2)</f>
        <v>0</v>
      </c>
      <c r="BL149" s="17" t="s">
        <v>130</v>
      </c>
      <c r="BM149" s="168" t="s">
        <v>705</v>
      </c>
    </row>
    <row r="150" spans="1:65" s="13" customFormat="1" ht="11.25">
      <c r="B150" s="187"/>
      <c r="D150" s="188" t="s">
        <v>683</v>
      </c>
      <c r="E150" s="189" t="s">
        <v>1</v>
      </c>
      <c r="F150" s="190" t="s">
        <v>698</v>
      </c>
      <c r="H150" s="189" t="s">
        <v>1</v>
      </c>
      <c r="I150" s="191"/>
      <c r="L150" s="187"/>
      <c r="M150" s="192"/>
      <c r="N150" s="193"/>
      <c r="O150" s="193"/>
      <c r="P150" s="193"/>
      <c r="Q150" s="193"/>
      <c r="R150" s="193"/>
      <c r="S150" s="193"/>
      <c r="T150" s="194"/>
      <c r="AT150" s="189" t="s">
        <v>683</v>
      </c>
      <c r="AU150" s="189" t="s">
        <v>86</v>
      </c>
      <c r="AV150" s="13" t="s">
        <v>80</v>
      </c>
      <c r="AW150" s="13" t="s">
        <v>29</v>
      </c>
      <c r="AX150" s="13" t="s">
        <v>73</v>
      </c>
      <c r="AY150" s="189" t="s">
        <v>189</v>
      </c>
    </row>
    <row r="151" spans="1:65" s="14" customFormat="1" ht="11.25">
      <c r="B151" s="195"/>
      <c r="D151" s="188" t="s">
        <v>683</v>
      </c>
      <c r="E151" s="196" t="s">
        <v>1</v>
      </c>
      <c r="F151" s="197" t="s">
        <v>702</v>
      </c>
      <c r="H151" s="198">
        <v>30</v>
      </c>
      <c r="I151" s="199"/>
      <c r="L151" s="195"/>
      <c r="M151" s="200"/>
      <c r="N151" s="201"/>
      <c r="O151" s="201"/>
      <c r="P151" s="201"/>
      <c r="Q151" s="201"/>
      <c r="R151" s="201"/>
      <c r="S151" s="201"/>
      <c r="T151" s="202"/>
      <c r="AT151" s="196" t="s">
        <v>683</v>
      </c>
      <c r="AU151" s="196" t="s">
        <v>86</v>
      </c>
      <c r="AV151" s="14" t="s">
        <v>86</v>
      </c>
      <c r="AW151" s="14" t="s">
        <v>29</v>
      </c>
      <c r="AX151" s="14" t="s">
        <v>80</v>
      </c>
      <c r="AY151" s="196" t="s">
        <v>189</v>
      </c>
    </row>
    <row r="152" spans="1:65" s="2" customFormat="1" ht="21.75" customHeight="1">
      <c r="A152" s="32"/>
      <c r="B152" s="155"/>
      <c r="C152" s="156" t="s">
        <v>208</v>
      </c>
      <c r="D152" s="156" t="s">
        <v>191</v>
      </c>
      <c r="E152" s="157" t="s">
        <v>706</v>
      </c>
      <c r="F152" s="158" t="s">
        <v>707</v>
      </c>
      <c r="G152" s="159" t="s">
        <v>243</v>
      </c>
      <c r="H152" s="160">
        <v>3.5</v>
      </c>
      <c r="I152" s="161"/>
      <c r="J152" s="162">
        <f>ROUND(I152*H152,2)</f>
        <v>0</v>
      </c>
      <c r="K152" s="163"/>
      <c r="L152" s="33"/>
      <c r="M152" s="164" t="s">
        <v>1</v>
      </c>
      <c r="N152" s="165" t="s">
        <v>39</v>
      </c>
      <c r="O152" s="61"/>
      <c r="P152" s="166">
        <f>O152*H152</f>
        <v>0</v>
      </c>
      <c r="Q152" s="166">
        <v>1.91E-3</v>
      </c>
      <c r="R152" s="166">
        <f>Q152*H152</f>
        <v>6.685E-3</v>
      </c>
      <c r="S152" s="166">
        <v>0</v>
      </c>
      <c r="T152" s="167">
        <f>S152*H152</f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68" t="s">
        <v>130</v>
      </c>
      <c r="AT152" s="168" t="s">
        <v>191</v>
      </c>
      <c r="AU152" s="168" t="s">
        <v>86</v>
      </c>
      <c r="AY152" s="17" t="s">
        <v>189</v>
      </c>
      <c r="BE152" s="169">
        <f>IF(N152="základná",J152,0)</f>
        <v>0</v>
      </c>
      <c r="BF152" s="169">
        <f>IF(N152="znížená",J152,0)</f>
        <v>0</v>
      </c>
      <c r="BG152" s="169">
        <f>IF(N152="zákl. prenesená",J152,0)</f>
        <v>0</v>
      </c>
      <c r="BH152" s="169">
        <f>IF(N152="zníž. prenesená",J152,0)</f>
        <v>0</v>
      </c>
      <c r="BI152" s="169">
        <f>IF(N152="nulová",J152,0)</f>
        <v>0</v>
      </c>
      <c r="BJ152" s="17" t="s">
        <v>86</v>
      </c>
      <c r="BK152" s="169">
        <f>ROUND(I152*H152,2)</f>
        <v>0</v>
      </c>
      <c r="BL152" s="17" t="s">
        <v>130</v>
      </c>
      <c r="BM152" s="168" t="s">
        <v>708</v>
      </c>
    </row>
    <row r="153" spans="1:65" s="2" customFormat="1" ht="24.2" customHeight="1">
      <c r="A153" s="32"/>
      <c r="B153" s="155"/>
      <c r="C153" s="156" t="s">
        <v>201</v>
      </c>
      <c r="D153" s="156" t="s">
        <v>191</v>
      </c>
      <c r="E153" s="157" t="s">
        <v>709</v>
      </c>
      <c r="F153" s="158" t="s">
        <v>710</v>
      </c>
      <c r="G153" s="159" t="s">
        <v>373</v>
      </c>
      <c r="H153" s="160">
        <v>30</v>
      </c>
      <c r="I153" s="161"/>
      <c r="J153" s="162">
        <f>ROUND(I153*H153,2)</f>
        <v>0</v>
      </c>
      <c r="K153" s="163"/>
      <c r="L153" s="33"/>
      <c r="M153" s="164" t="s">
        <v>1</v>
      </c>
      <c r="N153" s="165" t="s">
        <v>39</v>
      </c>
      <c r="O153" s="61"/>
      <c r="P153" s="166">
        <f>O153*H153</f>
        <v>0</v>
      </c>
      <c r="Q153" s="166">
        <v>1.4999999999999999E-4</v>
      </c>
      <c r="R153" s="166">
        <f>Q153*H153</f>
        <v>4.4999999999999997E-3</v>
      </c>
      <c r="S153" s="166">
        <v>0</v>
      </c>
      <c r="T153" s="167">
        <f>S153*H153</f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68" t="s">
        <v>130</v>
      </c>
      <c r="AT153" s="168" t="s">
        <v>191</v>
      </c>
      <c r="AU153" s="168" t="s">
        <v>86</v>
      </c>
      <c r="AY153" s="17" t="s">
        <v>189</v>
      </c>
      <c r="BE153" s="169">
        <f>IF(N153="základná",J153,0)</f>
        <v>0</v>
      </c>
      <c r="BF153" s="169">
        <f>IF(N153="znížená",J153,0)</f>
        <v>0</v>
      </c>
      <c r="BG153" s="169">
        <f>IF(N153="zákl. prenesená",J153,0)</f>
        <v>0</v>
      </c>
      <c r="BH153" s="169">
        <f>IF(N153="zníž. prenesená",J153,0)</f>
        <v>0</v>
      </c>
      <c r="BI153" s="169">
        <f>IF(N153="nulová",J153,0)</f>
        <v>0</v>
      </c>
      <c r="BJ153" s="17" t="s">
        <v>86</v>
      </c>
      <c r="BK153" s="169">
        <f>ROUND(I153*H153,2)</f>
        <v>0</v>
      </c>
      <c r="BL153" s="17" t="s">
        <v>130</v>
      </c>
      <c r="BM153" s="168" t="s">
        <v>711</v>
      </c>
    </row>
    <row r="154" spans="1:65" s="13" customFormat="1" ht="11.25">
      <c r="B154" s="187"/>
      <c r="D154" s="188" t="s">
        <v>683</v>
      </c>
      <c r="E154" s="189" t="s">
        <v>1</v>
      </c>
      <c r="F154" s="190" t="s">
        <v>698</v>
      </c>
      <c r="H154" s="189" t="s">
        <v>1</v>
      </c>
      <c r="I154" s="191"/>
      <c r="L154" s="187"/>
      <c r="M154" s="192"/>
      <c r="N154" s="193"/>
      <c r="O154" s="193"/>
      <c r="P154" s="193"/>
      <c r="Q154" s="193"/>
      <c r="R154" s="193"/>
      <c r="S154" s="193"/>
      <c r="T154" s="194"/>
      <c r="AT154" s="189" t="s">
        <v>683</v>
      </c>
      <c r="AU154" s="189" t="s">
        <v>86</v>
      </c>
      <c r="AV154" s="13" t="s">
        <v>80</v>
      </c>
      <c r="AW154" s="13" t="s">
        <v>29</v>
      </c>
      <c r="AX154" s="13" t="s">
        <v>73</v>
      </c>
      <c r="AY154" s="189" t="s">
        <v>189</v>
      </c>
    </row>
    <row r="155" spans="1:65" s="14" customFormat="1" ht="11.25">
      <c r="B155" s="195"/>
      <c r="D155" s="188" t="s">
        <v>683</v>
      </c>
      <c r="E155" s="196" t="s">
        <v>1</v>
      </c>
      <c r="F155" s="197" t="s">
        <v>702</v>
      </c>
      <c r="H155" s="198">
        <v>30</v>
      </c>
      <c r="I155" s="199"/>
      <c r="L155" s="195"/>
      <c r="M155" s="200"/>
      <c r="N155" s="201"/>
      <c r="O155" s="201"/>
      <c r="P155" s="201"/>
      <c r="Q155" s="201"/>
      <c r="R155" s="201"/>
      <c r="S155" s="201"/>
      <c r="T155" s="202"/>
      <c r="AT155" s="196" t="s">
        <v>683</v>
      </c>
      <c r="AU155" s="196" t="s">
        <v>86</v>
      </c>
      <c r="AV155" s="14" t="s">
        <v>86</v>
      </c>
      <c r="AW155" s="14" t="s">
        <v>29</v>
      </c>
      <c r="AX155" s="14" t="s">
        <v>80</v>
      </c>
      <c r="AY155" s="196" t="s">
        <v>189</v>
      </c>
    </row>
    <row r="156" spans="1:65" s="12" customFormat="1" ht="22.9" customHeight="1">
      <c r="B156" s="142"/>
      <c r="D156" s="143" t="s">
        <v>72</v>
      </c>
      <c r="E156" s="153" t="s">
        <v>215</v>
      </c>
      <c r="F156" s="153" t="s">
        <v>558</v>
      </c>
      <c r="I156" s="145"/>
      <c r="J156" s="154">
        <f>BK156</f>
        <v>0</v>
      </c>
      <c r="L156" s="142"/>
      <c r="M156" s="147"/>
      <c r="N156" s="148"/>
      <c r="O156" s="148"/>
      <c r="P156" s="149">
        <f>SUM(P157:P183)</f>
        <v>0</v>
      </c>
      <c r="Q156" s="148"/>
      <c r="R156" s="149">
        <f>SUM(R157:R183)</f>
        <v>1.6597171500000001</v>
      </c>
      <c r="S156" s="148"/>
      <c r="T156" s="150">
        <f>SUM(T157:T183)</f>
        <v>7.5271379999999999</v>
      </c>
      <c r="AR156" s="143" t="s">
        <v>80</v>
      </c>
      <c r="AT156" s="151" t="s">
        <v>72</v>
      </c>
      <c r="AU156" s="151" t="s">
        <v>80</v>
      </c>
      <c r="AY156" s="143" t="s">
        <v>189</v>
      </c>
      <c r="BK156" s="152">
        <f>SUM(BK157:BK183)</f>
        <v>0</v>
      </c>
    </row>
    <row r="157" spans="1:65" s="2" customFormat="1" ht="24.2" customHeight="1">
      <c r="A157" s="32"/>
      <c r="B157" s="155"/>
      <c r="C157" s="156" t="s">
        <v>215</v>
      </c>
      <c r="D157" s="156" t="s">
        <v>191</v>
      </c>
      <c r="E157" s="157" t="s">
        <v>712</v>
      </c>
      <c r="F157" s="158" t="s">
        <v>713</v>
      </c>
      <c r="G157" s="159" t="s">
        <v>373</v>
      </c>
      <c r="H157" s="160">
        <v>25</v>
      </c>
      <c r="I157" s="161"/>
      <c r="J157" s="162">
        <f>ROUND(I157*H157,2)</f>
        <v>0</v>
      </c>
      <c r="K157" s="163"/>
      <c r="L157" s="33"/>
      <c r="M157" s="164" t="s">
        <v>1</v>
      </c>
      <c r="N157" s="165" t="s">
        <v>39</v>
      </c>
      <c r="O157" s="61"/>
      <c r="P157" s="166">
        <f>O157*H157</f>
        <v>0</v>
      </c>
      <c r="Q157" s="166">
        <v>4.2198630000000001E-2</v>
      </c>
      <c r="R157" s="166">
        <f>Q157*H157</f>
        <v>1.05496575</v>
      </c>
      <c r="S157" s="166">
        <v>0</v>
      </c>
      <c r="T157" s="167">
        <f>S157*H157</f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68" t="s">
        <v>130</v>
      </c>
      <c r="AT157" s="168" t="s">
        <v>191</v>
      </c>
      <c r="AU157" s="168" t="s">
        <v>86</v>
      </c>
      <c r="AY157" s="17" t="s">
        <v>189</v>
      </c>
      <c r="BE157" s="169">
        <f>IF(N157="základná",J157,0)</f>
        <v>0</v>
      </c>
      <c r="BF157" s="169">
        <f>IF(N157="znížená",J157,0)</f>
        <v>0</v>
      </c>
      <c r="BG157" s="169">
        <f>IF(N157="zákl. prenesená",J157,0)</f>
        <v>0</v>
      </c>
      <c r="BH157" s="169">
        <f>IF(N157="zníž. prenesená",J157,0)</f>
        <v>0</v>
      </c>
      <c r="BI157" s="169">
        <f>IF(N157="nulová",J157,0)</f>
        <v>0</v>
      </c>
      <c r="BJ157" s="17" t="s">
        <v>86</v>
      </c>
      <c r="BK157" s="169">
        <f>ROUND(I157*H157,2)</f>
        <v>0</v>
      </c>
      <c r="BL157" s="17" t="s">
        <v>130</v>
      </c>
      <c r="BM157" s="168" t="s">
        <v>714</v>
      </c>
    </row>
    <row r="158" spans="1:65" s="2" customFormat="1" ht="16.5" customHeight="1">
      <c r="A158" s="32"/>
      <c r="B158" s="155"/>
      <c r="C158" s="156" t="s">
        <v>204</v>
      </c>
      <c r="D158" s="156" t="s">
        <v>191</v>
      </c>
      <c r="E158" s="157" t="s">
        <v>715</v>
      </c>
      <c r="F158" s="158" t="s">
        <v>716</v>
      </c>
      <c r="G158" s="159" t="s">
        <v>373</v>
      </c>
      <c r="H158" s="160">
        <v>25</v>
      </c>
      <c r="I158" s="161"/>
      <c r="J158" s="162">
        <f>ROUND(I158*H158,2)</f>
        <v>0</v>
      </c>
      <c r="K158" s="163"/>
      <c r="L158" s="33"/>
      <c r="M158" s="164" t="s">
        <v>1</v>
      </c>
      <c r="N158" s="165" t="s">
        <v>39</v>
      </c>
      <c r="O158" s="61"/>
      <c r="P158" s="166">
        <f>O158*H158</f>
        <v>0</v>
      </c>
      <c r="Q158" s="166">
        <v>4.8999999999999998E-5</v>
      </c>
      <c r="R158" s="166">
        <f>Q158*H158</f>
        <v>1.225E-3</v>
      </c>
      <c r="S158" s="166">
        <v>0</v>
      </c>
      <c r="T158" s="167">
        <f>S158*H158</f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68" t="s">
        <v>130</v>
      </c>
      <c r="AT158" s="168" t="s">
        <v>191</v>
      </c>
      <c r="AU158" s="168" t="s">
        <v>86</v>
      </c>
      <c r="AY158" s="17" t="s">
        <v>189</v>
      </c>
      <c r="BE158" s="169">
        <f>IF(N158="základná",J158,0)</f>
        <v>0</v>
      </c>
      <c r="BF158" s="169">
        <f>IF(N158="znížená",J158,0)</f>
        <v>0</v>
      </c>
      <c r="BG158" s="169">
        <f>IF(N158="zákl. prenesená",J158,0)</f>
        <v>0</v>
      </c>
      <c r="BH158" s="169">
        <f>IF(N158="zníž. prenesená",J158,0)</f>
        <v>0</v>
      </c>
      <c r="BI158" s="169">
        <f>IF(N158="nulová",J158,0)</f>
        <v>0</v>
      </c>
      <c r="BJ158" s="17" t="s">
        <v>86</v>
      </c>
      <c r="BK158" s="169">
        <f>ROUND(I158*H158,2)</f>
        <v>0</v>
      </c>
      <c r="BL158" s="17" t="s">
        <v>130</v>
      </c>
      <c r="BM158" s="168" t="s">
        <v>717</v>
      </c>
    </row>
    <row r="159" spans="1:65" s="2" customFormat="1" ht="37.9" customHeight="1">
      <c r="A159" s="32"/>
      <c r="B159" s="155"/>
      <c r="C159" s="156" t="s">
        <v>222</v>
      </c>
      <c r="D159" s="156" t="s">
        <v>191</v>
      </c>
      <c r="E159" s="157" t="s">
        <v>718</v>
      </c>
      <c r="F159" s="158" t="s">
        <v>719</v>
      </c>
      <c r="G159" s="159" t="s">
        <v>373</v>
      </c>
      <c r="H159" s="160">
        <v>10.82</v>
      </c>
      <c r="I159" s="161"/>
      <c r="J159" s="162">
        <f>ROUND(I159*H159,2)</f>
        <v>0</v>
      </c>
      <c r="K159" s="163"/>
      <c r="L159" s="33"/>
      <c r="M159" s="164" t="s">
        <v>1</v>
      </c>
      <c r="N159" s="165" t="s">
        <v>39</v>
      </c>
      <c r="O159" s="61"/>
      <c r="P159" s="166">
        <f>O159*H159</f>
        <v>0</v>
      </c>
      <c r="Q159" s="166">
        <v>0</v>
      </c>
      <c r="R159" s="166">
        <f>Q159*H159</f>
        <v>0</v>
      </c>
      <c r="S159" s="166">
        <v>0.19600000000000001</v>
      </c>
      <c r="T159" s="167">
        <f>S159*H159</f>
        <v>2.1207199999999999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68" t="s">
        <v>130</v>
      </c>
      <c r="AT159" s="168" t="s">
        <v>191</v>
      </c>
      <c r="AU159" s="168" t="s">
        <v>86</v>
      </c>
      <c r="AY159" s="17" t="s">
        <v>189</v>
      </c>
      <c r="BE159" s="169">
        <f>IF(N159="základná",J159,0)</f>
        <v>0</v>
      </c>
      <c r="BF159" s="169">
        <f>IF(N159="znížená",J159,0)</f>
        <v>0</v>
      </c>
      <c r="BG159" s="169">
        <f>IF(N159="zákl. prenesená",J159,0)</f>
        <v>0</v>
      </c>
      <c r="BH159" s="169">
        <f>IF(N159="zníž. prenesená",J159,0)</f>
        <v>0</v>
      </c>
      <c r="BI159" s="169">
        <f>IF(N159="nulová",J159,0)</f>
        <v>0</v>
      </c>
      <c r="BJ159" s="17" t="s">
        <v>86</v>
      </c>
      <c r="BK159" s="169">
        <f>ROUND(I159*H159,2)</f>
        <v>0</v>
      </c>
      <c r="BL159" s="17" t="s">
        <v>130</v>
      </c>
      <c r="BM159" s="168" t="s">
        <v>720</v>
      </c>
    </row>
    <row r="160" spans="1:65" s="13" customFormat="1" ht="11.25">
      <c r="B160" s="187"/>
      <c r="D160" s="188" t="s">
        <v>683</v>
      </c>
      <c r="E160" s="189" t="s">
        <v>1</v>
      </c>
      <c r="F160" s="190" t="s">
        <v>721</v>
      </c>
      <c r="H160" s="189" t="s">
        <v>1</v>
      </c>
      <c r="I160" s="191"/>
      <c r="L160" s="187"/>
      <c r="M160" s="192"/>
      <c r="N160" s="193"/>
      <c r="O160" s="193"/>
      <c r="P160" s="193"/>
      <c r="Q160" s="193"/>
      <c r="R160" s="193"/>
      <c r="S160" s="193"/>
      <c r="T160" s="194"/>
      <c r="AT160" s="189" t="s">
        <v>683</v>
      </c>
      <c r="AU160" s="189" t="s">
        <v>86</v>
      </c>
      <c r="AV160" s="13" t="s">
        <v>80</v>
      </c>
      <c r="AW160" s="13" t="s">
        <v>29</v>
      </c>
      <c r="AX160" s="13" t="s">
        <v>73</v>
      </c>
      <c r="AY160" s="189" t="s">
        <v>189</v>
      </c>
    </row>
    <row r="161" spans="1:65" s="14" customFormat="1" ht="11.25">
      <c r="B161" s="195"/>
      <c r="D161" s="188" t="s">
        <v>683</v>
      </c>
      <c r="E161" s="196" t="s">
        <v>1</v>
      </c>
      <c r="F161" s="197" t="s">
        <v>722</v>
      </c>
      <c r="H161" s="198">
        <v>10.82</v>
      </c>
      <c r="I161" s="199"/>
      <c r="L161" s="195"/>
      <c r="M161" s="200"/>
      <c r="N161" s="201"/>
      <c r="O161" s="201"/>
      <c r="P161" s="201"/>
      <c r="Q161" s="201"/>
      <c r="R161" s="201"/>
      <c r="S161" s="201"/>
      <c r="T161" s="202"/>
      <c r="AT161" s="196" t="s">
        <v>683</v>
      </c>
      <c r="AU161" s="196" t="s">
        <v>86</v>
      </c>
      <c r="AV161" s="14" t="s">
        <v>86</v>
      </c>
      <c r="AW161" s="14" t="s">
        <v>29</v>
      </c>
      <c r="AX161" s="14" t="s">
        <v>80</v>
      </c>
      <c r="AY161" s="196" t="s">
        <v>189</v>
      </c>
    </row>
    <row r="162" spans="1:65" s="2" customFormat="1" ht="44.25" customHeight="1">
      <c r="A162" s="32"/>
      <c r="B162" s="155"/>
      <c r="C162" s="156" t="s">
        <v>207</v>
      </c>
      <c r="D162" s="156" t="s">
        <v>191</v>
      </c>
      <c r="E162" s="157" t="s">
        <v>723</v>
      </c>
      <c r="F162" s="158" t="s">
        <v>724</v>
      </c>
      <c r="G162" s="159" t="s">
        <v>194</v>
      </c>
      <c r="H162" s="160">
        <v>2.59</v>
      </c>
      <c r="I162" s="161"/>
      <c r="J162" s="162">
        <f>ROUND(I162*H162,2)</f>
        <v>0</v>
      </c>
      <c r="K162" s="163"/>
      <c r="L162" s="33"/>
      <c r="M162" s="164" t="s">
        <v>1</v>
      </c>
      <c r="N162" s="165" t="s">
        <v>39</v>
      </c>
      <c r="O162" s="61"/>
      <c r="P162" s="166">
        <f>O162*H162</f>
        <v>0</v>
      </c>
      <c r="Q162" s="166">
        <v>0</v>
      </c>
      <c r="R162" s="166">
        <f>Q162*H162</f>
        <v>0</v>
      </c>
      <c r="S162" s="166">
        <v>1.905</v>
      </c>
      <c r="T162" s="167">
        <f>S162*H162</f>
        <v>4.9339499999999994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68" t="s">
        <v>130</v>
      </c>
      <c r="AT162" s="168" t="s">
        <v>191</v>
      </c>
      <c r="AU162" s="168" t="s">
        <v>86</v>
      </c>
      <c r="AY162" s="17" t="s">
        <v>189</v>
      </c>
      <c r="BE162" s="169">
        <f>IF(N162="základná",J162,0)</f>
        <v>0</v>
      </c>
      <c r="BF162" s="169">
        <f>IF(N162="znížená",J162,0)</f>
        <v>0</v>
      </c>
      <c r="BG162" s="169">
        <f>IF(N162="zákl. prenesená",J162,0)</f>
        <v>0</v>
      </c>
      <c r="BH162" s="169">
        <f>IF(N162="zníž. prenesená",J162,0)</f>
        <v>0</v>
      </c>
      <c r="BI162" s="169">
        <f>IF(N162="nulová",J162,0)</f>
        <v>0</v>
      </c>
      <c r="BJ162" s="17" t="s">
        <v>86</v>
      </c>
      <c r="BK162" s="169">
        <f>ROUND(I162*H162,2)</f>
        <v>0</v>
      </c>
      <c r="BL162" s="17" t="s">
        <v>130</v>
      </c>
      <c r="BM162" s="168" t="s">
        <v>725</v>
      </c>
    </row>
    <row r="163" spans="1:65" s="13" customFormat="1" ht="11.25">
      <c r="B163" s="187"/>
      <c r="D163" s="188" t="s">
        <v>683</v>
      </c>
      <c r="E163" s="189" t="s">
        <v>1</v>
      </c>
      <c r="F163" s="190" t="s">
        <v>726</v>
      </c>
      <c r="H163" s="189" t="s">
        <v>1</v>
      </c>
      <c r="I163" s="191"/>
      <c r="L163" s="187"/>
      <c r="M163" s="192"/>
      <c r="N163" s="193"/>
      <c r="O163" s="193"/>
      <c r="P163" s="193"/>
      <c r="Q163" s="193"/>
      <c r="R163" s="193"/>
      <c r="S163" s="193"/>
      <c r="T163" s="194"/>
      <c r="AT163" s="189" t="s">
        <v>683</v>
      </c>
      <c r="AU163" s="189" t="s">
        <v>86</v>
      </c>
      <c r="AV163" s="13" t="s">
        <v>80</v>
      </c>
      <c r="AW163" s="13" t="s">
        <v>29</v>
      </c>
      <c r="AX163" s="13" t="s">
        <v>73</v>
      </c>
      <c r="AY163" s="189" t="s">
        <v>189</v>
      </c>
    </row>
    <row r="164" spans="1:65" s="14" customFormat="1" ht="11.25">
      <c r="B164" s="195"/>
      <c r="D164" s="188" t="s">
        <v>683</v>
      </c>
      <c r="E164" s="196" t="s">
        <v>1</v>
      </c>
      <c r="F164" s="197" t="s">
        <v>727</v>
      </c>
      <c r="H164" s="198">
        <v>2.59</v>
      </c>
      <c r="I164" s="199"/>
      <c r="L164" s="195"/>
      <c r="M164" s="200"/>
      <c r="N164" s="201"/>
      <c r="O164" s="201"/>
      <c r="P164" s="201"/>
      <c r="Q164" s="201"/>
      <c r="R164" s="201"/>
      <c r="S164" s="201"/>
      <c r="T164" s="202"/>
      <c r="AT164" s="196" t="s">
        <v>683</v>
      </c>
      <c r="AU164" s="196" t="s">
        <v>86</v>
      </c>
      <c r="AV164" s="14" t="s">
        <v>86</v>
      </c>
      <c r="AW164" s="14" t="s">
        <v>29</v>
      </c>
      <c r="AX164" s="14" t="s">
        <v>80</v>
      </c>
      <c r="AY164" s="196" t="s">
        <v>189</v>
      </c>
    </row>
    <row r="165" spans="1:65" s="2" customFormat="1" ht="24.2" customHeight="1">
      <c r="A165" s="32"/>
      <c r="B165" s="155"/>
      <c r="C165" s="156" t="s">
        <v>231</v>
      </c>
      <c r="D165" s="156" t="s">
        <v>191</v>
      </c>
      <c r="E165" s="157" t="s">
        <v>728</v>
      </c>
      <c r="F165" s="158" t="s">
        <v>729</v>
      </c>
      <c r="G165" s="159" t="s">
        <v>238</v>
      </c>
      <c r="H165" s="160">
        <v>2</v>
      </c>
      <c r="I165" s="161"/>
      <c r="J165" s="162">
        <f>ROUND(I165*H165,2)</f>
        <v>0</v>
      </c>
      <c r="K165" s="163"/>
      <c r="L165" s="33"/>
      <c r="M165" s="164" t="s">
        <v>1</v>
      </c>
      <c r="N165" s="165" t="s">
        <v>39</v>
      </c>
      <c r="O165" s="61"/>
      <c r="P165" s="166">
        <f>O165*H165</f>
        <v>0</v>
      </c>
      <c r="Q165" s="166">
        <v>0</v>
      </c>
      <c r="R165" s="166">
        <f>Q165*H165</f>
        <v>0</v>
      </c>
      <c r="S165" s="166">
        <v>2.4E-2</v>
      </c>
      <c r="T165" s="167">
        <f>S165*H165</f>
        <v>4.8000000000000001E-2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68" t="s">
        <v>130</v>
      </c>
      <c r="AT165" s="168" t="s">
        <v>191</v>
      </c>
      <c r="AU165" s="168" t="s">
        <v>86</v>
      </c>
      <c r="AY165" s="17" t="s">
        <v>189</v>
      </c>
      <c r="BE165" s="169">
        <f>IF(N165="základná",J165,0)</f>
        <v>0</v>
      </c>
      <c r="BF165" s="169">
        <f>IF(N165="znížená",J165,0)</f>
        <v>0</v>
      </c>
      <c r="BG165" s="169">
        <f>IF(N165="zákl. prenesená",J165,0)</f>
        <v>0</v>
      </c>
      <c r="BH165" s="169">
        <f>IF(N165="zníž. prenesená",J165,0)</f>
        <v>0</v>
      </c>
      <c r="BI165" s="169">
        <f>IF(N165="nulová",J165,0)</f>
        <v>0</v>
      </c>
      <c r="BJ165" s="17" t="s">
        <v>86</v>
      </c>
      <c r="BK165" s="169">
        <f>ROUND(I165*H165,2)</f>
        <v>0</v>
      </c>
      <c r="BL165" s="17" t="s">
        <v>130</v>
      </c>
      <c r="BM165" s="168" t="s">
        <v>730</v>
      </c>
    </row>
    <row r="166" spans="1:65" s="13" customFormat="1" ht="11.25">
      <c r="B166" s="187"/>
      <c r="D166" s="188" t="s">
        <v>683</v>
      </c>
      <c r="E166" s="189" t="s">
        <v>1</v>
      </c>
      <c r="F166" s="190" t="s">
        <v>731</v>
      </c>
      <c r="H166" s="189" t="s">
        <v>1</v>
      </c>
      <c r="I166" s="191"/>
      <c r="L166" s="187"/>
      <c r="M166" s="192"/>
      <c r="N166" s="193"/>
      <c r="O166" s="193"/>
      <c r="P166" s="193"/>
      <c r="Q166" s="193"/>
      <c r="R166" s="193"/>
      <c r="S166" s="193"/>
      <c r="T166" s="194"/>
      <c r="AT166" s="189" t="s">
        <v>683</v>
      </c>
      <c r="AU166" s="189" t="s">
        <v>86</v>
      </c>
      <c r="AV166" s="13" t="s">
        <v>80</v>
      </c>
      <c r="AW166" s="13" t="s">
        <v>29</v>
      </c>
      <c r="AX166" s="13" t="s">
        <v>73</v>
      </c>
      <c r="AY166" s="189" t="s">
        <v>189</v>
      </c>
    </row>
    <row r="167" spans="1:65" s="14" customFormat="1" ht="11.25">
      <c r="B167" s="195"/>
      <c r="D167" s="188" t="s">
        <v>683</v>
      </c>
      <c r="E167" s="196" t="s">
        <v>1</v>
      </c>
      <c r="F167" s="197" t="s">
        <v>86</v>
      </c>
      <c r="H167" s="198">
        <v>2</v>
      </c>
      <c r="I167" s="199"/>
      <c r="L167" s="195"/>
      <c r="M167" s="200"/>
      <c r="N167" s="201"/>
      <c r="O167" s="201"/>
      <c r="P167" s="201"/>
      <c r="Q167" s="201"/>
      <c r="R167" s="201"/>
      <c r="S167" s="201"/>
      <c r="T167" s="202"/>
      <c r="AT167" s="196" t="s">
        <v>683</v>
      </c>
      <c r="AU167" s="196" t="s">
        <v>86</v>
      </c>
      <c r="AV167" s="14" t="s">
        <v>86</v>
      </c>
      <c r="AW167" s="14" t="s">
        <v>29</v>
      </c>
      <c r="AX167" s="14" t="s">
        <v>80</v>
      </c>
      <c r="AY167" s="196" t="s">
        <v>189</v>
      </c>
    </row>
    <row r="168" spans="1:65" s="2" customFormat="1" ht="24.2" customHeight="1">
      <c r="A168" s="32"/>
      <c r="B168" s="155"/>
      <c r="C168" s="156" t="s">
        <v>211</v>
      </c>
      <c r="D168" s="156" t="s">
        <v>191</v>
      </c>
      <c r="E168" s="157" t="s">
        <v>732</v>
      </c>
      <c r="F168" s="158" t="s">
        <v>733</v>
      </c>
      <c r="G168" s="159" t="s">
        <v>373</v>
      </c>
      <c r="H168" s="160">
        <v>2</v>
      </c>
      <c r="I168" s="161"/>
      <c r="J168" s="162">
        <f>ROUND(I168*H168,2)</f>
        <v>0</v>
      </c>
      <c r="K168" s="163"/>
      <c r="L168" s="33"/>
      <c r="M168" s="164" t="s">
        <v>1</v>
      </c>
      <c r="N168" s="165" t="s">
        <v>39</v>
      </c>
      <c r="O168" s="61"/>
      <c r="P168" s="166">
        <f>O168*H168</f>
        <v>0</v>
      </c>
      <c r="Q168" s="166">
        <v>0</v>
      </c>
      <c r="R168" s="166">
        <f>Q168*H168</f>
        <v>0</v>
      </c>
      <c r="S168" s="166">
        <v>7.5999999999999998E-2</v>
      </c>
      <c r="T168" s="167">
        <f>S168*H168</f>
        <v>0.152</v>
      </c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R168" s="168" t="s">
        <v>130</v>
      </c>
      <c r="AT168" s="168" t="s">
        <v>191</v>
      </c>
      <c r="AU168" s="168" t="s">
        <v>86</v>
      </c>
      <c r="AY168" s="17" t="s">
        <v>189</v>
      </c>
      <c r="BE168" s="169">
        <f>IF(N168="základná",J168,0)</f>
        <v>0</v>
      </c>
      <c r="BF168" s="169">
        <f>IF(N168="znížená",J168,0)</f>
        <v>0</v>
      </c>
      <c r="BG168" s="169">
        <f>IF(N168="zákl. prenesená",J168,0)</f>
        <v>0</v>
      </c>
      <c r="BH168" s="169">
        <f>IF(N168="zníž. prenesená",J168,0)</f>
        <v>0</v>
      </c>
      <c r="BI168" s="169">
        <f>IF(N168="nulová",J168,0)</f>
        <v>0</v>
      </c>
      <c r="BJ168" s="17" t="s">
        <v>86</v>
      </c>
      <c r="BK168" s="169">
        <f>ROUND(I168*H168,2)</f>
        <v>0</v>
      </c>
      <c r="BL168" s="17" t="s">
        <v>130</v>
      </c>
      <c r="BM168" s="168" t="s">
        <v>734</v>
      </c>
    </row>
    <row r="169" spans="1:65" s="13" customFormat="1" ht="11.25">
      <c r="B169" s="187"/>
      <c r="D169" s="188" t="s">
        <v>683</v>
      </c>
      <c r="E169" s="189" t="s">
        <v>1</v>
      </c>
      <c r="F169" s="190" t="s">
        <v>731</v>
      </c>
      <c r="H169" s="189" t="s">
        <v>1</v>
      </c>
      <c r="I169" s="191"/>
      <c r="L169" s="187"/>
      <c r="M169" s="192"/>
      <c r="N169" s="193"/>
      <c r="O169" s="193"/>
      <c r="P169" s="193"/>
      <c r="Q169" s="193"/>
      <c r="R169" s="193"/>
      <c r="S169" s="193"/>
      <c r="T169" s="194"/>
      <c r="AT169" s="189" t="s">
        <v>683</v>
      </c>
      <c r="AU169" s="189" t="s">
        <v>86</v>
      </c>
      <c r="AV169" s="13" t="s">
        <v>80</v>
      </c>
      <c r="AW169" s="13" t="s">
        <v>29</v>
      </c>
      <c r="AX169" s="13" t="s">
        <v>73</v>
      </c>
      <c r="AY169" s="189" t="s">
        <v>189</v>
      </c>
    </row>
    <row r="170" spans="1:65" s="14" customFormat="1" ht="11.25">
      <c r="B170" s="195"/>
      <c r="D170" s="188" t="s">
        <v>683</v>
      </c>
      <c r="E170" s="196" t="s">
        <v>1</v>
      </c>
      <c r="F170" s="197" t="s">
        <v>86</v>
      </c>
      <c r="H170" s="198">
        <v>2</v>
      </c>
      <c r="I170" s="199"/>
      <c r="L170" s="195"/>
      <c r="M170" s="200"/>
      <c r="N170" s="201"/>
      <c r="O170" s="201"/>
      <c r="P170" s="201"/>
      <c r="Q170" s="201"/>
      <c r="R170" s="201"/>
      <c r="S170" s="201"/>
      <c r="T170" s="202"/>
      <c r="AT170" s="196" t="s">
        <v>683</v>
      </c>
      <c r="AU170" s="196" t="s">
        <v>86</v>
      </c>
      <c r="AV170" s="14" t="s">
        <v>86</v>
      </c>
      <c r="AW170" s="14" t="s">
        <v>29</v>
      </c>
      <c r="AX170" s="14" t="s">
        <v>80</v>
      </c>
      <c r="AY170" s="196" t="s">
        <v>189</v>
      </c>
    </row>
    <row r="171" spans="1:65" s="2" customFormat="1" ht="37.9" customHeight="1">
      <c r="A171" s="32"/>
      <c r="B171" s="155"/>
      <c r="C171" s="156" t="s">
        <v>240</v>
      </c>
      <c r="D171" s="156" t="s">
        <v>191</v>
      </c>
      <c r="E171" s="157" t="s">
        <v>735</v>
      </c>
      <c r="F171" s="158" t="s">
        <v>736</v>
      </c>
      <c r="G171" s="159" t="s">
        <v>243</v>
      </c>
      <c r="H171" s="160">
        <v>3.2</v>
      </c>
      <c r="I171" s="161"/>
      <c r="J171" s="162">
        <f>ROUND(I171*H171,2)</f>
        <v>0</v>
      </c>
      <c r="K171" s="163"/>
      <c r="L171" s="33"/>
      <c r="M171" s="164" t="s">
        <v>1</v>
      </c>
      <c r="N171" s="165" t="s">
        <v>39</v>
      </c>
      <c r="O171" s="61"/>
      <c r="P171" s="166">
        <f>O171*H171</f>
        <v>0</v>
      </c>
      <c r="Q171" s="166">
        <v>0.18860199999999999</v>
      </c>
      <c r="R171" s="166">
        <f>Q171*H171</f>
        <v>0.60352640000000002</v>
      </c>
      <c r="S171" s="166">
        <v>0</v>
      </c>
      <c r="T171" s="167">
        <f>S171*H171</f>
        <v>0</v>
      </c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R171" s="168" t="s">
        <v>130</v>
      </c>
      <c r="AT171" s="168" t="s">
        <v>191</v>
      </c>
      <c r="AU171" s="168" t="s">
        <v>86</v>
      </c>
      <c r="AY171" s="17" t="s">
        <v>189</v>
      </c>
      <c r="BE171" s="169">
        <f>IF(N171="základná",J171,0)</f>
        <v>0</v>
      </c>
      <c r="BF171" s="169">
        <f>IF(N171="znížená",J171,0)</f>
        <v>0</v>
      </c>
      <c r="BG171" s="169">
        <f>IF(N171="zákl. prenesená",J171,0)</f>
        <v>0</v>
      </c>
      <c r="BH171" s="169">
        <f>IF(N171="zníž. prenesená",J171,0)</f>
        <v>0</v>
      </c>
      <c r="BI171" s="169">
        <f>IF(N171="nulová",J171,0)</f>
        <v>0</v>
      </c>
      <c r="BJ171" s="17" t="s">
        <v>86</v>
      </c>
      <c r="BK171" s="169">
        <f>ROUND(I171*H171,2)</f>
        <v>0</v>
      </c>
      <c r="BL171" s="17" t="s">
        <v>130</v>
      </c>
      <c r="BM171" s="168" t="s">
        <v>737</v>
      </c>
    </row>
    <row r="172" spans="1:65" s="2" customFormat="1" ht="37.9" customHeight="1">
      <c r="A172" s="32"/>
      <c r="B172" s="155"/>
      <c r="C172" s="156" t="s">
        <v>214</v>
      </c>
      <c r="D172" s="156" t="s">
        <v>191</v>
      </c>
      <c r="E172" s="157" t="s">
        <v>738</v>
      </c>
      <c r="F172" s="158" t="s">
        <v>739</v>
      </c>
      <c r="G172" s="159" t="s">
        <v>373</v>
      </c>
      <c r="H172" s="160">
        <v>14.8</v>
      </c>
      <c r="I172" s="161"/>
      <c r="J172" s="162">
        <f>ROUND(I172*H172,2)</f>
        <v>0</v>
      </c>
      <c r="K172" s="163"/>
      <c r="L172" s="33"/>
      <c r="M172" s="164" t="s">
        <v>1</v>
      </c>
      <c r="N172" s="165" t="s">
        <v>39</v>
      </c>
      <c r="O172" s="61"/>
      <c r="P172" s="166">
        <f>O172*H172</f>
        <v>0</v>
      </c>
      <c r="Q172" s="166">
        <v>0</v>
      </c>
      <c r="R172" s="166">
        <f>Q172*H172</f>
        <v>0</v>
      </c>
      <c r="S172" s="166">
        <v>1.8409999999999999E-2</v>
      </c>
      <c r="T172" s="167">
        <f>S172*H172</f>
        <v>0.27246799999999999</v>
      </c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R172" s="168" t="s">
        <v>130</v>
      </c>
      <c r="AT172" s="168" t="s">
        <v>191</v>
      </c>
      <c r="AU172" s="168" t="s">
        <v>86</v>
      </c>
      <c r="AY172" s="17" t="s">
        <v>189</v>
      </c>
      <c r="BE172" s="169">
        <f>IF(N172="základná",J172,0)</f>
        <v>0</v>
      </c>
      <c r="BF172" s="169">
        <f>IF(N172="znížená",J172,0)</f>
        <v>0</v>
      </c>
      <c r="BG172" s="169">
        <f>IF(N172="zákl. prenesená",J172,0)</f>
        <v>0</v>
      </c>
      <c r="BH172" s="169">
        <f>IF(N172="zníž. prenesená",J172,0)</f>
        <v>0</v>
      </c>
      <c r="BI172" s="169">
        <f>IF(N172="nulová",J172,0)</f>
        <v>0</v>
      </c>
      <c r="BJ172" s="17" t="s">
        <v>86</v>
      </c>
      <c r="BK172" s="169">
        <f>ROUND(I172*H172,2)</f>
        <v>0</v>
      </c>
      <c r="BL172" s="17" t="s">
        <v>130</v>
      </c>
      <c r="BM172" s="168" t="s">
        <v>740</v>
      </c>
    </row>
    <row r="173" spans="1:65" s="13" customFormat="1" ht="11.25">
      <c r="B173" s="187"/>
      <c r="D173" s="188" t="s">
        <v>683</v>
      </c>
      <c r="E173" s="189" t="s">
        <v>1</v>
      </c>
      <c r="F173" s="190" t="s">
        <v>741</v>
      </c>
      <c r="H173" s="189" t="s">
        <v>1</v>
      </c>
      <c r="I173" s="191"/>
      <c r="L173" s="187"/>
      <c r="M173" s="192"/>
      <c r="N173" s="193"/>
      <c r="O173" s="193"/>
      <c r="P173" s="193"/>
      <c r="Q173" s="193"/>
      <c r="R173" s="193"/>
      <c r="S173" s="193"/>
      <c r="T173" s="194"/>
      <c r="AT173" s="189" t="s">
        <v>683</v>
      </c>
      <c r="AU173" s="189" t="s">
        <v>86</v>
      </c>
      <c r="AV173" s="13" t="s">
        <v>80</v>
      </c>
      <c r="AW173" s="13" t="s">
        <v>29</v>
      </c>
      <c r="AX173" s="13" t="s">
        <v>73</v>
      </c>
      <c r="AY173" s="189" t="s">
        <v>189</v>
      </c>
    </row>
    <row r="174" spans="1:65" s="14" customFormat="1" ht="11.25">
      <c r="B174" s="195"/>
      <c r="D174" s="188" t="s">
        <v>683</v>
      </c>
      <c r="E174" s="196" t="s">
        <v>1</v>
      </c>
      <c r="F174" s="197" t="s">
        <v>742</v>
      </c>
      <c r="H174" s="198">
        <v>14.8</v>
      </c>
      <c r="I174" s="199"/>
      <c r="L174" s="195"/>
      <c r="M174" s="200"/>
      <c r="N174" s="201"/>
      <c r="O174" s="201"/>
      <c r="P174" s="201"/>
      <c r="Q174" s="201"/>
      <c r="R174" s="201"/>
      <c r="S174" s="201"/>
      <c r="T174" s="202"/>
      <c r="AT174" s="196" t="s">
        <v>683</v>
      </c>
      <c r="AU174" s="196" t="s">
        <v>86</v>
      </c>
      <c r="AV174" s="14" t="s">
        <v>86</v>
      </c>
      <c r="AW174" s="14" t="s">
        <v>29</v>
      </c>
      <c r="AX174" s="14" t="s">
        <v>80</v>
      </c>
      <c r="AY174" s="196" t="s">
        <v>189</v>
      </c>
    </row>
    <row r="175" spans="1:65" s="2" customFormat="1" ht="24.2" customHeight="1">
      <c r="A175" s="32"/>
      <c r="B175" s="155"/>
      <c r="C175" s="156" t="s">
        <v>248</v>
      </c>
      <c r="D175" s="156" t="s">
        <v>191</v>
      </c>
      <c r="E175" s="157" t="s">
        <v>743</v>
      </c>
      <c r="F175" s="158" t="s">
        <v>744</v>
      </c>
      <c r="G175" s="159" t="s">
        <v>218</v>
      </c>
      <c r="H175" s="160">
        <v>11.427</v>
      </c>
      <c r="I175" s="161"/>
      <c r="J175" s="162">
        <f>ROUND(I175*H175,2)</f>
        <v>0</v>
      </c>
      <c r="K175" s="163"/>
      <c r="L175" s="33"/>
      <c r="M175" s="164" t="s">
        <v>1</v>
      </c>
      <c r="N175" s="165" t="s">
        <v>39</v>
      </c>
      <c r="O175" s="61"/>
      <c r="P175" s="166">
        <f>O175*H175</f>
        <v>0</v>
      </c>
      <c r="Q175" s="166">
        <v>0</v>
      </c>
      <c r="R175" s="166">
        <f>Q175*H175</f>
        <v>0</v>
      </c>
      <c r="S175" s="166">
        <v>0</v>
      </c>
      <c r="T175" s="167">
        <f>S175*H175</f>
        <v>0</v>
      </c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R175" s="168" t="s">
        <v>130</v>
      </c>
      <c r="AT175" s="168" t="s">
        <v>191</v>
      </c>
      <c r="AU175" s="168" t="s">
        <v>86</v>
      </c>
      <c r="AY175" s="17" t="s">
        <v>189</v>
      </c>
      <c r="BE175" s="169">
        <f>IF(N175="základná",J175,0)</f>
        <v>0</v>
      </c>
      <c r="BF175" s="169">
        <f>IF(N175="znížená",J175,0)</f>
        <v>0</v>
      </c>
      <c r="BG175" s="169">
        <f>IF(N175="zákl. prenesená",J175,0)</f>
        <v>0</v>
      </c>
      <c r="BH175" s="169">
        <f>IF(N175="zníž. prenesená",J175,0)</f>
        <v>0</v>
      </c>
      <c r="BI175" s="169">
        <f>IF(N175="nulová",J175,0)</f>
        <v>0</v>
      </c>
      <c r="BJ175" s="17" t="s">
        <v>86</v>
      </c>
      <c r="BK175" s="169">
        <f>ROUND(I175*H175,2)</f>
        <v>0</v>
      </c>
      <c r="BL175" s="17" t="s">
        <v>130</v>
      </c>
      <c r="BM175" s="168" t="s">
        <v>745</v>
      </c>
    </row>
    <row r="176" spans="1:65" s="2" customFormat="1" ht="21.75" customHeight="1">
      <c r="A176" s="32"/>
      <c r="B176" s="155"/>
      <c r="C176" s="156" t="s">
        <v>219</v>
      </c>
      <c r="D176" s="156" t="s">
        <v>191</v>
      </c>
      <c r="E176" s="157" t="s">
        <v>746</v>
      </c>
      <c r="F176" s="158" t="s">
        <v>747</v>
      </c>
      <c r="G176" s="159" t="s">
        <v>218</v>
      </c>
      <c r="H176" s="160">
        <v>11.427</v>
      </c>
      <c r="I176" s="161"/>
      <c r="J176" s="162">
        <f>ROUND(I176*H176,2)</f>
        <v>0</v>
      </c>
      <c r="K176" s="163"/>
      <c r="L176" s="33"/>
      <c r="M176" s="164" t="s">
        <v>1</v>
      </c>
      <c r="N176" s="165" t="s">
        <v>39</v>
      </c>
      <c r="O176" s="61"/>
      <c r="P176" s="166">
        <f>O176*H176</f>
        <v>0</v>
      </c>
      <c r="Q176" s="166">
        <v>0</v>
      </c>
      <c r="R176" s="166">
        <f>Q176*H176</f>
        <v>0</v>
      </c>
      <c r="S176" s="166">
        <v>0</v>
      </c>
      <c r="T176" s="167">
        <f>S176*H176</f>
        <v>0</v>
      </c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R176" s="168" t="s">
        <v>130</v>
      </c>
      <c r="AT176" s="168" t="s">
        <v>191</v>
      </c>
      <c r="AU176" s="168" t="s">
        <v>86</v>
      </c>
      <c r="AY176" s="17" t="s">
        <v>189</v>
      </c>
      <c r="BE176" s="169">
        <f>IF(N176="základná",J176,0)</f>
        <v>0</v>
      </c>
      <c r="BF176" s="169">
        <f>IF(N176="znížená",J176,0)</f>
        <v>0</v>
      </c>
      <c r="BG176" s="169">
        <f>IF(N176="zákl. prenesená",J176,0)</f>
        <v>0</v>
      </c>
      <c r="BH176" s="169">
        <f>IF(N176="zníž. prenesená",J176,0)</f>
        <v>0</v>
      </c>
      <c r="BI176" s="169">
        <f>IF(N176="nulová",J176,0)</f>
        <v>0</v>
      </c>
      <c r="BJ176" s="17" t="s">
        <v>86</v>
      </c>
      <c r="BK176" s="169">
        <f>ROUND(I176*H176,2)</f>
        <v>0</v>
      </c>
      <c r="BL176" s="17" t="s">
        <v>130</v>
      </c>
      <c r="BM176" s="168" t="s">
        <v>748</v>
      </c>
    </row>
    <row r="177" spans="1:65" s="2" customFormat="1" ht="24.2" customHeight="1">
      <c r="A177" s="32"/>
      <c r="B177" s="155"/>
      <c r="C177" s="156" t="s">
        <v>255</v>
      </c>
      <c r="D177" s="156" t="s">
        <v>191</v>
      </c>
      <c r="E177" s="157" t="s">
        <v>749</v>
      </c>
      <c r="F177" s="158" t="s">
        <v>750</v>
      </c>
      <c r="G177" s="159" t="s">
        <v>218</v>
      </c>
      <c r="H177" s="160">
        <v>171.405</v>
      </c>
      <c r="I177" s="161"/>
      <c r="J177" s="162">
        <f>ROUND(I177*H177,2)</f>
        <v>0</v>
      </c>
      <c r="K177" s="163"/>
      <c r="L177" s="33"/>
      <c r="M177" s="164" t="s">
        <v>1</v>
      </c>
      <c r="N177" s="165" t="s">
        <v>39</v>
      </c>
      <c r="O177" s="61"/>
      <c r="P177" s="166">
        <f>O177*H177</f>
        <v>0</v>
      </c>
      <c r="Q177" s="166">
        <v>0</v>
      </c>
      <c r="R177" s="166">
        <f>Q177*H177</f>
        <v>0</v>
      </c>
      <c r="S177" s="166">
        <v>0</v>
      </c>
      <c r="T177" s="167">
        <f>S177*H177</f>
        <v>0</v>
      </c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R177" s="168" t="s">
        <v>130</v>
      </c>
      <c r="AT177" s="168" t="s">
        <v>191</v>
      </c>
      <c r="AU177" s="168" t="s">
        <v>86</v>
      </c>
      <c r="AY177" s="17" t="s">
        <v>189</v>
      </c>
      <c r="BE177" s="169">
        <f>IF(N177="základná",J177,0)</f>
        <v>0</v>
      </c>
      <c r="BF177" s="169">
        <f>IF(N177="znížená",J177,0)</f>
        <v>0</v>
      </c>
      <c r="BG177" s="169">
        <f>IF(N177="zákl. prenesená",J177,0)</f>
        <v>0</v>
      </c>
      <c r="BH177" s="169">
        <f>IF(N177="zníž. prenesená",J177,0)</f>
        <v>0</v>
      </c>
      <c r="BI177" s="169">
        <f>IF(N177="nulová",J177,0)</f>
        <v>0</v>
      </c>
      <c r="BJ177" s="17" t="s">
        <v>86</v>
      </c>
      <c r="BK177" s="169">
        <f>ROUND(I177*H177,2)</f>
        <v>0</v>
      </c>
      <c r="BL177" s="17" t="s">
        <v>130</v>
      </c>
      <c r="BM177" s="168" t="s">
        <v>751</v>
      </c>
    </row>
    <row r="178" spans="1:65" s="14" customFormat="1" ht="11.25">
      <c r="B178" s="195"/>
      <c r="D178" s="188" t="s">
        <v>683</v>
      </c>
      <c r="E178" s="196" t="s">
        <v>1</v>
      </c>
      <c r="F178" s="197" t="s">
        <v>752</v>
      </c>
      <c r="H178" s="198">
        <v>171.405</v>
      </c>
      <c r="I178" s="199"/>
      <c r="L178" s="195"/>
      <c r="M178" s="200"/>
      <c r="N178" s="201"/>
      <c r="O178" s="201"/>
      <c r="P178" s="201"/>
      <c r="Q178" s="201"/>
      <c r="R178" s="201"/>
      <c r="S178" s="201"/>
      <c r="T178" s="202"/>
      <c r="AT178" s="196" t="s">
        <v>683</v>
      </c>
      <c r="AU178" s="196" t="s">
        <v>86</v>
      </c>
      <c r="AV178" s="14" t="s">
        <v>86</v>
      </c>
      <c r="AW178" s="14" t="s">
        <v>29</v>
      </c>
      <c r="AX178" s="14" t="s">
        <v>80</v>
      </c>
      <c r="AY178" s="196" t="s">
        <v>189</v>
      </c>
    </row>
    <row r="179" spans="1:65" s="2" customFormat="1" ht="24.2" customHeight="1">
      <c r="A179" s="32"/>
      <c r="B179" s="155"/>
      <c r="C179" s="156" t="s">
        <v>7</v>
      </c>
      <c r="D179" s="156" t="s">
        <v>191</v>
      </c>
      <c r="E179" s="157" t="s">
        <v>753</v>
      </c>
      <c r="F179" s="158" t="s">
        <v>754</v>
      </c>
      <c r="G179" s="159" t="s">
        <v>218</v>
      </c>
      <c r="H179" s="160">
        <v>11.427</v>
      </c>
      <c r="I179" s="161"/>
      <c r="J179" s="162">
        <f>ROUND(I179*H179,2)</f>
        <v>0</v>
      </c>
      <c r="K179" s="163"/>
      <c r="L179" s="33"/>
      <c r="M179" s="164" t="s">
        <v>1</v>
      </c>
      <c r="N179" s="165" t="s">
        <v>39</v>
      </c>
      <c r="O179" s="61"/>
      <c r="P179" s="166">
        <f>O179*H179</f>
        <v>0</v>
      </c>
      <c r="Q179" s="166">
        <v>0</v>
      </c>
      <c r="R179" s="166">
        <f>Q179*H179</f>
        <v>0</v>
      </c>
      <c r="S179" s="166">
        <v>0</v>
      </c>
      <c r="T179" s="167">
        <f>S179*H179</f>
        <v>0</v>
      </c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R179" s="168" t="s">
        <v>130</v>
      </c>
      <c r="AT179" s="168" t="s">
        <v>191</v>
      </c>
      <c r="AU179" s="168" t="s">
        <v>86</v>
      </c>
      <c r="AY179" s="17" t="s">
        <v>189</v>
      </c>
      <c r="BE179" s="169">
        <f>IF(N179="základná",J179,0)</f>
        <v>0</v>
      </c>
      <c r="BF179" s="169">
        <f>IF(N179="znížená",J179,0)</f>
        <v>0</v>
      </c>
      <c r="BG179" s="169">
        <f>IF(N179="zákl. prenesená",J179,0)</f>
        <v>0</v>
      </c>
      <c r="BH179" s="169">
        <f>IF(N179="zníž. prenesená",J179,0)</f>
        <v>0</v>
      </c>
      <c r="BI179" s="169">
        <f>IF(N179="nulová",J179,0)</f>
        <v>0</v>
      </c>
      <c r="BJ179" s="17" t="s">
        <v>86</v>
      </c>
      <c r="BK179" s="169">
        <f>ROUND(I179*H179,2)</f>
        <v>0</v>
      </c>
      <c r="BL179" s="17" t="s">
        <v>130</v>
      </c>
      <c r="BM179" s="168" t="s">
        <v>755</v>
      </c>
    </row>
    <row r="180" spans="1:65" s="2" customFormat="1" ht="24.2" customHeight="1">
      <c r="A180" s="32"/>
      <c r="B180" s="155"/>
      <c r="C180" s="156" t="s">
        <v>262</v>
      </c>
      <c r="D180" s="156" t="s">
        <v>191</v>
      </c>
      <c r="E180" s="157" t="s">
        <v>756</v>
      </c>
      <c r="F180" s="158" t="s">
        <v>757</v>
      </c>
      <c r="G180" s="159" t="s">
        <v>218</v>
      </c>
      <c r="H180" s="160">
        <v>57.134999999999998</v>
      </c>
      <c r="I180" s="161"/>
      <c r="J180" s="162">
        <f>ROUND(I180*H180,2)</f>
        <v>0</v>
      </c>
      <c r="K180" s="163"/>
      <c r="L180" s="33"/>
      <c r="M180" s="164" t="s">
        <v>1</v>
      </c>
      <c r="N180" s="165" t="s">
        <v>39</v>
      </c>
      <c r="O180" s="61"/>
      <c r="P180" s="166">
        <f>O180*H180</f>
        <v>0</v>
      </c>
      <c r="Q180" s="166">
        <v>0</v>
      </c>
      <c r="R180" s="166">
        <f>Q180*H180</f>
        <v>0</v>
      </c>
      <c r="S180" s="166">
        <v>0</v>
      </c>
      <c r="T180" s="167">
        <f>S180*H180</f>
        <v>0</v>
      </c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R180" s="168" t="s">
        <v>130</v>
      </c>
      <c r="AT180" s="168" t="s">
        <v>191</v>
      </c>
      <c r="AU180" s="168" t="s">
        <v>86</v>
      </c>
      <c r="AY180" s="17" t="s">
        <v>189</v>
      </c>
      <c r="BE180" s="169">
        <f>IF(N180="základná",J180,0)</f>
        <v>0</v>
      </c>
      <c r="BF180" s="169">
        <f>IF(N180="znížená",J180,0)</f>
        <v>0</v>
      </c>
      <c r="BG180" s="169">
        <f>IF(N180="zákl. prenesená",J180,0)</f>
        <v>0</v>
      </c>
      <c r="BH180" s="169">
        <f>IF(N180="zníž. prenesená",J180,0)</f>
        <v>0</v>
      </c>
      <c r="BI180" s="169">
        <f>IF(N180="nulová",J180,0)</f>
        <v>0</v>
      </c>
      <c r="BJ180" s="17" t="s">
        <v>86</v>
      </c>
      <c r="BK180" s="169">
        <f>ROUND(I180*H180,2)</f>
        <v>0</v>
      </c>
      <c r="BL180" s="17" t="s">
        <v>130</v>
      </c>
      <c r="BM180" s="168" t="s">
        <v>758</v>
      </c>
    </row>
    <row r="181" spans="1:65" s="14" customFormat="1" ht="11.25">
      <c r="B181" s="195"/>
      <c r="D181" s="188" t="s">
        <v>683</v>
      </c>
      <c r="E181" s="196" t="s">
        <v>1</v>
      </c>
      <c r="F181" s="197" t="s">
        <v>759</v>
      </c>
      <c r="H181" s="198">
        <v>57.134999999999998</v>
      </c>
      <c r="I181" s="199"/>
      <c r="L181" s="195"/>
      <c r="M181" s="200"/>
      <c r="N181" s="201"/>
      <c r="O181" s="201"/>
      <c r="P181" s="201"/>
      <c r="Q181" s="201"/>
      <c r="R181" s="201"/>
      <c r="S181" s="201"/>
      <c r="T181" s="202"/>
      <c r="AT181" s="196" t="s">
        <v>683</v>
      </c>
      <c r="AU181" s="196" t="s">
        <v>86</v>
      </c>
      <c r="AV181" s="14" t="s">
        <v>86</v>
      </c>
      <c r="AW181" s="14" t="s">
        <v>29</v>
      </c>
      <c r="AX181" s="14" t="s">
        <v>80</v>
      </c>
      <c r="AY181" s="196" t="s">
        <v>189</v>
      </c>
    </row>
    <row r="182" spans="1:65" s="2" customFormat="1" ht="24.2" customHeight="1">
      <c r="A182" s="32"/>
      <c r="B182" s="155"/>
      <c r="C182" s="156" t="s">
        <v>225</v>
      </c>
      <c r="D182" s="156" t="s">
        <v>191</v>
      </c>
      <c r="E182" s="157" t="s">
        <v>760</v>
      </c>
      <c r="F182" s="158" t="s">
        <v>761</v>
      </c>
      <c r="G182" s="159" t="s">
        <v>218</v>
      </c>
      <c r="H182" s="160">
        <v>10.877000000000001</v>
      </c>
      <c r="I182" s="161"/>
      <c r="J182" s="162">
        <f>ROUND(I182*H182,2)</f>
        <v>0</v>
      </c>
      <c r="K182" s="163"/>
      <c r="L182" s="33"/>
      <c r="M182" s="164" t="s">
        <v>1</v>
      </c>
      <c r="N182" s="165" t="s">
        <v>39</v>
      </c>
      <c r="O182" s="61"/>
      <c r="P182" s="166">
        <f>O182*H182</f>
        <v>0</v>
      </c>
      <c r="Q182" s="166">
        <v>0</v>
      </c>
      <c r="R182" s="166">
        <f>Q182*H182</f>
        <v>0</v>
      </c>
      <c r="S182" s="166">
        <v>0</v>
      </c>
      <c r="T182" s="167">
        <f>S182*H182</f>
        <v>0</v>
      </c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R182" s="168" t="s">
        <v>130</v>
      </c>
      <c r="AT182" s="168" t="s">
        <v>191</v>
      </c>
      <c r="AU182" s="168" t="s">
        <v>86</v>
      </c>
      <c r="AY182" s="17" t="s">
        <v>189</v>
      </c>
      <c r="BE182" s="169">
        <f>IF(N182="základná",J182,0)</f>
        <v>0</v>
      </c>
      <c r="BF182" s="169">
        <f>IF(N182="znížená",J182,0)</f>
        <v>0</v>
      </c>
      <c r="BG182" s="169">
        <f>IF(N182="zákl. prenesená",J182,0)</f>
        <v>0</v>
      </c>
      <c r="BH182" s="169">
        <f>IF(N182="zníž. prenesená",J182,0)</f>
        <v>0</v>
      </c>
      <c r="BI182" s="169">
        <f>IF(N182="nulová",J182,0)</f>
        <v>0</v>
      </c>
      <c r="BJ182" s="17" t="s">
        <v>86</v>
      </c>
      <c r="BK182" s="169">
        <f>ROUND(I182*H182,2)</f>
        <v>0</v>
      </c>
      <c r="BL182" s="17" t="s">
        <v>130</v>
      </c>
      <c r="BM182" s="168" t="s">
        <v>762</v>
      </c>
    </row>
    <row r="183" spans="1:65" s="2" customFormat="1" ht="24.2" customHeight="1">
      <c r="A183" s="32"/>
      <c r="B183" s="155"/>
      <c r="C183" s="156" t="s">
        <v>269</v>
      </c>
      <c r="D183" s="156" t="s">
        <v>191</v>
      </c>
      <c r="E183" s="157" t="s">
        <v>763</v>
      </c>
      <c r="F183" s="158" t="s">
        <v>764</v>
      </c>
      <c r="G183" s="159" t="s">
        <v>218</v>
      </c>
      <c r="H183" s="160">
        <v>0.55000000000000004</v>
      </c>
      <c r="I183" s="161"/>
      <c r="J183" s="162">
        <f>ROUND(I183*H183,2)</f>
        <v>0</v>
      </c>
      <c r="K183" s="163"/>
      <c r="L183" s="33"/>
      <c r="M183" s="164" t="s">
        <v>1</v>
      </c>
      <c r="N183" s="165" t="s">
        <v>39</v>
      </c>
      <c r="O183" s="61"/>
      <c r="P183" s="166">
        <f>O183*H183</f>
        <v>0</v>
      </c>
      <c r="Q183" s="166">
        <v>0</v>
      </c>
      <c r="R183" s="166">
        <f>Q183*H183</f>
        <v>0</v>
      </c>
      <c r="S183" s="166">
        <v>0</v>
      </c>
      <c r="T183" s="167">
        <f>S183*H183</f>
        <v>0</v>
      </c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R183" s="168" t="s">
        <v>130</v>
      </c>
      <c r="AT183" s="168" t="s">
        <v>191</v>
      </c>
      <c r="AU183" s="168" t="s">
        <v>86</v>
      </c>
      <c r="AY183" s="17" t="s">
        <v>189</v>
      </c>
      <c r="BE183" s="169">
        <f>IF(N183="základná",J183,0)</f>
        <v>0</v>
      </c>
      <c r="BF183" s="169">
        <f>IF(N183="znížená",J183,0)</f>
        <v>0</v>
      </c>
      <c r="BG183" s="169">
        <f>IF(N183="zákl. prenesená",J183,0)</f>
        <v>0</v>
      </c>
      <c r="BH183" s="169">
        <f>IF(N183="zníž. prenesená",J183,0)</f>
        <v>0</v>
      </c>
      <c r="BI183" s="169">
        <f>IF(N183="nulová",J183,0)</f>
        <v>0</v>
      </c>
      <c r="BJ183" s="17" t="s">
        <v>86</v>
      </c>
      <c r="BK183" s="169">
        <f>ROUND(I183*H183,2)</f>
        <v>0</v>
      </c>
      <c r="BL183" s="17" t="s">
        <v>130</v>
      </c>
      <c r="BM183" s="168" t="s">
        <v>765</v>
      </c>
    </row>
    <row r="184" spans="1:65" s="12" customFormat="1" ht="22.9" customHeight="1">
      <c r="B184" s="142"/>
      <c r="D184" s="143" t="s">
        <v>72</v>
      </c>
      <c r="E184" s="153" t="s">
        <v>350</v>
      </c>
      <c r="F184" s="153" t="s">
        <v>351</v>
      </c>
      <c r="I184" s="145"/>
      <c r="J184" s="154">
        <f>BK184</f>
        <v>0</v>
      </c>
      <c r="L184" s="142"/>
      <c r="M184" s="147"/>
      <c r="N184" s="148"/>
      <c r="O184" s="148"/>
      <c r="P184" s="149">
        <f>P185</f>
        <v>0</v>
      </c>
      <c r="Q184" s="148"/>
      <c r="R184" s="149">
        <f>R185</f>
        <v>0</v>
      </c>
      <c r="S184" s="148"/>
      <c r="T184" s="150">
        <f>T185</f>
        <v>0</v>
      </c>
      <c r="AR184" s="143" t="s">
        <v>80</v>
      </c>
      <c r="AT184" s="151" t="s">
        <v>72</v>
      </c>
      <c r="AU184" s="151" t="s">
        <v>80</v>
      </c>
      <c r="AY184" s="143" t="s">
        <v>189</v>
      </c>
      <c r="BK184" s="152">
        <f>BK185</f>
        <v>0</v>
      </c>
    </row>
    <row r="185" spans="1:65" s="2" customFormat="1" ht="24.2" customHeight="1">
      <c r="A185" s="32"/>
      <c r="B185" s="155"/>
      <c r="C185" s="156" t="s">
        <v>229</v>
      </c>
      <c r="D185" s="156" t="s">
        <v>191</v>
      </c>
      <c r="E185" s="157" t="s">
        <v>766</v>
      </c>
      <c r="F185" s="158" t="s">
        <v>767</v>
      </c>
      <c r="G185" s="159" t="s">
        <v>218</v>
      </c>
      <c r="H185" s="160">
        <v>2.5489999999999999</v>
      </c>
      <c r="I185" s="161"/>
      <c r="J185" s="162">
        <f>ROUND(I185*H185,2)</f>
        <v>0</v>
      </c>
      <c r="K185" s="163"/>
      <c r="L185" s="33"/>
      <c r="M185" s="164" t="s">
        <v>1</v>
      </c>
      <c r="N185" s="165" t="s">
        <v>39</v>
      </c>
      <c r="O185" s="61"/>
      <c r="P185" s="166">
        <f>O185*H185</f>
        <v>0</v>
      </c>
      <c r="Q185" s="166">
        <v>0</v>
      </c>
      <c r="R185" s="166">
        <f>Q185*H185</f>
        <v>0</v>
      </c>
      <c r="S185" s="166">
        <v>0</v>
      </c>
      <c r="T185" s="167">
        <f>S185*H185</f>
        <v>0</v>
      </c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R185" s="168" t="s">
        <v>130</v>
      </c>
      <c r="AT185" s="168" t="s">
        <v>191</v>
      </c>
      <c r="AU185" s="168" t="s">
        <v>86</v>
      </c>
      <c r="AY185" s="17" t="s">
        <v>189</v>
      </c>
      <c r="BE185" s="169">
        <f>IF(N185="základná",J185,0)</f>
        <v>0</v>
      </c>
      <c r="BF185" s="169">
        <f>IF(N185="znížená",J185,0)</f>
        <v>0</v>
      </c>
      <c r="BG185" s="169">
        <f>IF(N185="zákl. prenesená",J185,0)</f>
        <v>0</v>
      </c>
      <c r="BH185" s="169">
        <f>IF(N185="zníž. prenesená",J185,0)</f>
        <v>0</v>
      </c>
      <c r="BI185" s="169">
        <f>IF(N185="nulová",J185,0)</f>
        <v>0</v>
      </c>
      <c r="BJ185" s="17" t="s">
        <v>86</v>
      </c>
      <c r="BK185" s="169">
        <f>ROUND(I185*H185,2)</f>
        <v>0</v>
      </c>
      <c r="BL185" s="17" t="s">
        <v>130</v>
      </c>
      <c r="BM185" s="168" t="s">
        <v>768</v>
      </c>
    </row>
    <row r="186" spans="1:65" s="12" customFormat="1" ht="25.9" customHeight="1">
      <c r="B186" s="142"/>
      <c r="D186" s="143" t="s">
        <v>72</v>
      </c>
      <c r="E186" s="144" t="s">
        <v>362</v>
      </c>
      <c r="F186" s="144" t="s">
        <v>363</v>
      </c>
      <c r="I186" s="145"/>
      <c r="J186" s="146">
        <f>BK186</f>
        <v>0</v>
      </c>
      <c r="L186" s="142"/>
      <c r="M186" s="147"/>
      <c r="N186" s="148"/>
      <c r="O186" s="148"/>
      <c r="P186" s="149">
        <f>P187+P194</f>
        <v>0</v>
      </c>
      <c r="Q186" s="148"/>
      <c r="R186" s="149">
        <f>R187+R194</f>
        <v>1.4423999999999999E-2</v>
      </c>
      <c r="S186" s="148"/>
      <c r="T186" s="150">
        <f>T187+T194</f>
        <v>7.758000000000001E-2</v>
      </c>
      <c r="AR186" s="143" t="s">
        <v>86</v>
      </c>
      <c r="AT186" s="151" t="s">
        <v>72</v>
      </c>
      <c r="AU186" s="151" t="s">
        <v>73</v>
      </c>
      <c r="AY186" s="143" t="s">
        <v>189</v>
      </c>
      <c r="BK186" s="152">
        <f>BK187+BK194</f>
        <v>0</v>
      </c>
    </row>
    <row r="187" spans="1:65" s="12" customFormat="1" ht="22.9" customHeight="1">
      <c r="B187" s="142"/>
      <c r="D187" s="143" t="s">
        <v>72</v>
      </c>
      <c r="E187" s="153" t="s">
        <v>769</v>
      </c>
      <c r="F187" s="153" t="s">
        <v>770</v>
      </c>
      <c r="I187" s="145"/>
      <c r="J187" s="154">
        <f>BK187</f>
        <v>0</v>
      </c>
      <c r="L187" s="142"/>
      <c r="M187" s="147"/>
      <c r="N187" s="148"/>
      <c r="O187" s="148"/>
      <c r="P187" s="149">
        <f>SUM(P188:P193)</f>
        <v>0</v>
      </c>
      <c r="Q187" s="148"/>
      <c r="R187" s="149">
        <f>SUM(R188:R193)</f>
        <v>0</v>
      </c>
      <c r="S187" s="148"/>
      <c r="T187" s="150">
        <f>SUM(T188:T193)</f>
        <v>7.758000000000001E-2</v>
      </c>
      <c r="AR187" s="143" t="s">
        <v>86</v>
      </c>
      <c r="AT187" s="151" t="s">
        <v>72</v>
      </c>
      <c r="AU187" s="151" t="s">
        <v>80</v>
      </c>
      <c r="AY187" s="143" t="s">
        <v>189</v>
      </c>
      <c r="BK187" s="152">
        <f>SUM(BK188:BK193)</f>
        <v>0</v>
      </c>
    </row>
    <row r="188" spans="1:65" s="2" customFormat="1" ht="24.2" customHeight="1">
      <c r="A188" s="32"/>
      <c r="B188" s="155"/>
      <c r="C188" s="156" t="s">
        <v>276</v>
      </c>
      <c r="D188" s="156" t="s">
        <v>191</v>
      </c>
      <c r="E188" s="157" t="s">
        <v>771</v>
      </c>
      <c r="F188" s="158" t="s">
        <v>772</v>
      </c>
      <c r="G188" s="159" t="s">
        <v>773</v>
      </c>
      <c r="H188" s="160">
        <v>2</v>
      </c>
      <c r="I188" s="161"/>
      <c r="J188" s="162">
        <f>ROUND(I188*H188,2)</f>
        <v>0</v>
      </c>
      <c r="K188" s="163"/>
      <c r="L188" s="33"/>
      <c r="M188" s="164" t="s">
        <v>1</v>
      </c>
      <c r="N188" s="165" t="s">
        <v>39</v>
      </c>
      <c r="O188" s="61"/>
      <c r="P188" s="166">
        <f>O188*H188</f>
        <v>0</v>
      </c>
      <c r="Q188" s="166">
        <v>0</v>
      </c>
      <c r="R188" s="166">
        <f>Q188*H188</f>
        <v>0</v>
      </c>
      <c r="S188" s="166">
        <v>1.933E-2</v>
      </c>
      <c r="T188" s="167">
        <f>S188*H188</f>
        <v>3.866E-2</v>
      </c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R188" s="168" t="s">
        <v>214</v>
      </c>
      <c r="AT188" s="168" t="s">
        <v>191</v>
      </c>
      <c r="AU188" s="168" t="s">
        <v>86</v>
      </c>
      <c r="AY188" s="17" t="s">
        <v>189</v>
      </c>
      <c r="BE188" s="169">
        <f>IF(N188="základná",J188,0)</f>
        <v>0</v>
      </c>
      <c r="BF188" s="169">
        <f>IF(N188="znížená",J188,0)</f>
        <v>0</v>
      </c>
      <c r="BG188" s="169">
        <f>IF(N188="zákl. prenesená",J188,0)</f>
        <v>0</v>
      </c>
      <c r="BH188" s="169">
        <f>IF(N188="zníž. prenesená",J188,0)</f>
        <v>0</v>
      </c>
      <c r="BI188" s="169">
        <f>IF(N188="nulová",J188,0)</f>
        <v>0</v>
      </c>
      <c r="BJ188" s="17" t="s">
        <v>86</v>
      </c>
      <c r="BK188" s="169">
        <f>ROUND(I188*H188,2)</f>
        <v>0</v>
      </c>
      <c r="BL188" s="17" t="s">
        <v>214</v>
      </c>
      <c r="BM188" s="168" t="s">
        <v>774</v>
      </c>
    </row>
    <row r="189" spans="1:65" s="13" customFormat="1" ht="11.25">
      <c r="B189" s="187"/>
      <c r="D189" s="188" t="s">
        <v>683</v>
      </c>
      <c r="E189" s="189" t="s">
        <v>1</v>
      </c>
      <c r="F189" s="190" t="s">
        <v>775</v>
      </c>
      <c r="H189" s="189" t="s">
        <v>1</v>
      </c>
      <c r="I189" s="191"/>
      <c r="L189" s="187"/>
      <c r="M189" s="192"/>
      <c r="N189" s="193"/>
      <c r="O189" s="193"/>
      <c r="P189" s="193"/>
      <c r="Q189" s="193"/>
      <c r="R189" s="193"/>
      <c r="S189" s="193"/>
      <c r="T189" s="194"/>
      <c r="AT189" s="189" t="s">
        <v>683</v>
      </c>
      <c r="AU189" s="189" t="s">
        <v>86</v>
      </c>
      <c r="AV189" s="13" t="s">
        <v>80</v>
      </c>
      <c r="AW189" s="13" t="s">
        <v>29</v>
      </c>
      <c r="AX189" s="13" t="s">
        <v>73</v>
      </c>
      <c r="AY189" s="189" t="s">
        <v>189</v>
      </c>
    </row>
    <row r="190" spans="1:65" s="14" customFormat="1" ht="11.25">
      <c r="B190" s="195"/>
      <c r="D190" s="188" t="s">
        <v>683</v>
      </c>
      <c r="E190" s="196" t="s">
        <v>1</v>
      </c>
      <c r="F190" s="197" t="s">
        <v>86</v>
      </c>
      <c r="H190" s="198">
        <v>2</v>
      </c>
      <c r="I190" s="199"/>
      <c r="L190" s="195"/>
      <c r="M190" s="200"/>
      <c r="N190" s="201"/>
      <c r="O190" s="201"/>
      <c r="P190" s="201"/>
      <c r="Q190" s="201"/>
      <c r="R190" s="201"/>
      <c r="S190" s="201"/>
      <c r="T190" s="202"/>
      <c r="AT190" s="196" t="s">
        <v>683</v>
      </c>
      <c r="AU190" s="196" t="s">
        <v>86</v>
      </c>
      <c r="AV190" s="14" t="s">
        <v>86</v>
      </c>
      <c r="AW190" s="14" t="s">
        <v>29</v>
      </c>
      <c r="AX190" s="14" t="s">
        <v>80</v>
      </c>
      <c r="AY190" s="196" t="s">
        <v>189</v>
      </c>
    </row>
    <row r="191" spans="1:65" s="2" customFormat="1" ht="24.2" customHeight="1">
      <c r="A191" s="32"/>
      <c r="B191" s="155"/>
      <c r="C191" s="156" t="s">
        <v>234</v>
      </c>
      <c r="D191" s="156" t="s">
        <v>191</v>
      </c>
      <c r="E191" s="157" t="s">
        <v>776</v>
      </c>
      <c r="F191" s="158" t="s">
        <v>777</v>
      </c>
      <c r="G191" s="159" t="s">
        <v>773</v>
      </c>
      <c r="H191" s="160">
        <v>2</v>
      </c>
      <c r="I191" s="161"/>
      <c r="J191" s="162">
        <f>ROUND(I191*H191,2)</f>
        <v>0</v>
      </c>
      <c r="K191" s="163"/>
      <c r="L191" s="33"/>
      <c r="M191" s="164" t="s">
        <v>1</v>
      </c>
      <c r="N191" s="165" t="s">
        <v>39</v>
      </c>
      <c r="O191" s="61"/>
      <c r="P191" s="166">
        <f>O191*H191</f>
        <v>0</v>
      </c>
      <c r="Q191" s="166">
        <v>0</v>
      </c>
      <c r="R191" s="166">
        <f>Q191*H191</f>
        <v>0</v>
      </c>
      <c r="S191" s="166">
        <v>1.9460000000000002E-2</v>
      </c>
      <c r="T191" s="167">
        <f>S191*H191</f>
        <v>3.8920000000000003E-2</v>
      </c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R191" s="168" t="s">
        <v>214</v>
      </c>
      <c r="AT191" s="168" t="s">
        <v>191</v>
      </c>
      <c r="AU191" s="168" t="s">
        <v>86</v>
      </c>
      <c r="AY191" s="17" t="s">
        <v>189</v>
      </c>
      <c r="BE191" s="169">
        <f>IF(N191="základná",J191,0)</f>
        <v>0</v>
      </c>
      <c r="BF191" s="169">
        <f>IF(N191="znížená",J191,0)</f>
        <v>0</v>
      </c>
      <c r="BG191" s="169">
        <f>IF(N191="zákl. prenesená",J191,0)</f>
        <v>0</v>
      </c>
      <c r="BH191" s="169">
        <f>IF(N191="zníž. prenesená",J191,0)</f>
        <v>0</v>
      </c>
      <c r="BI191" s="169">
        <f>IF(N191="nulová",J191,0)</f>
        <v>0</v>
      </c>
      <c r="BJ191" s="17" t="s">
        <v>86</v>
      </c>
      <c r="BK191" s="169">
        <f>ROUND(I191*H191,2)</f>
        <v>0</v>
      </c>
      <c r="BL191" s="17" t="s">
        <v>214</v>
      </c>
      <c r="BM191" s="168" t="s">
        <v>778</v>
      </c>
    </row>
    <row r="192" spans="1:65" s="13" customFormat="1" ht="11.25">
      <c r="B192" s="187"/>
      <c r="D192" s="188" t="s">
        <v>683</v>
      </c>
      <c r="E192" s="189" t="s">
        <v>1</v>
      </c>
      <c r="F192" s="190" t="s">
        <v>775</v>
      </c>
      <c r="H192" s="189" t="s">
        <v>1</v>
      </c>
      <c r="I192" s="191"/>
      <c r="L192" s="187"/>
      <c r="M192" s="192"/>
      <c r="N192" s="193"/>
      <c r="O192" s="193"/>
      <c r="P192" s="193"/>
      <c r="Q192" s="193"/>
      <c r="R192" s="193"/>
      <c r="S192" s="193"/>
      <c r="T192" s="194"/>
      <c r="AT192" s="189" t="s">
        <v>683</v>
      </c>
      <c r="AU192" s="189" t="s">
        <v>86</v>
      </c>
      <c r="AV192" s="13" t="s">
        <v>80</v>
      </c>
      <c r="AW192" s="13" t="s">
        <v>29</v>
      </c>
      <c r="AX192" s="13" t="s">
        <v>73</v>
      </c>
      <c r="AY192" s="189" t="s">
        <v>189</v>
      </c>
    </row>
    <row r="193" spans="1:65" s="14" customFormat="1" ht="11.25">
      <c r="B193" s="195"/>
      <c r="D193" s="188" t="s">
        <v>683</v>
      </c>
      <c r="E193" s="196" t="s">
        <v>1</v>
      </c>
      <c r="F193" s="197" t="s">
        <v>86</v>
      </c>
      <c r="H193" s="198">
        <v>2</v>
      </c>
      <c r="I193" s="199"/>
      <c r="L193" s="195"/>
      <c r="M193" s="200"/>
      <c r="N193" s="201"/>
      <c r="O193" s="201"/>
      <c r="P193" s="201"/>
      <c r="Q193" s="201"/>
      <c r="R193" s="201"/>
      <c r="S193" s="201"/>
      <c r="T193" s="202"/>
      <c r="AT193" s="196" t="s">
        <v>683</v>
      </c>
      <c r="AU193" s="196" t="s">
        <v>86</v>
      </c>
      <c r="AV193" s="14" t="s">
        <v>86</v>
      </c>
      <c r="AW193" s="14" t="s">
        <v>29</v>
      </c>
      <c r="AX193" s="14" t="s">
        <v>80</v>
      </c>
      <c r="AY193" s="196" t="s">
        <v>189</v>
      </c>
    </row>
    <row r="194" spans="1:65" s="12" customFormat="1" ht="22.9" customHeight="1">
      <c r="B194" s="142"/>
      <c r="D194" s="143" t="s">
        <v>72</v>
      </c>
      <c r="E194" s="153" t="s">
        <v>779</v>
      </c>
      <c r="F194" s="153" t="s">
        <v>780</v>
      </c>
      <c r="I194" s="145"/>
      <c r="J194" s="154">
        <f>BK194</f>
        <v>0</v>
      </c>
      <c r="L194" s="142"/>
      <c r="M194" s="147"/>
      <c r="N194" s="148"/>
      <c r="O194" s="148"/>
      <c r="P194" s="149">
        <f>SUM(P195:P201)</f>
        <v>0</v>
      </c>
      <c r="Q194" s="148"/>
      <c r="R194" s="149">
        <f>SUM(R195:R201)</f>
        <v>1.4423999999999999E-2</v>
      </c>
      <c r="S194" s="148"/>
      <c r="T194" s="150">
        <f>SUM(T195:T201)</f>
        <v>0</v>
      </c>
      <c r="AR194" s="143" t="s">
        <v>86</v>
      </c>
      <c r="AT194" s="151" t="s">
        <v>72</v>
      </c>
      <c r="AU194" s="151" t="s">
        <v>80</v>
      </c>
      <c r="AY194" s="143" t="s">
        <v>189</v>
      </c>
      <c r="BK194" s="152">
        <f>SUM(BK195:BK201)</f>
        <v>0</v>
      </c>
    </row>
    <row r="195" spans="1:65" s="2" customFormat="1" ht="24.2" customHeight="1">
      <c r="A195" s="32"/>
      <c r="B195" s="155"/>
      <c r="C195" s="156" t="s">
        <v>283</v>
      </c>
      <c r="D195" s="156" t="s">
        <v>191</v>
      </c>
      <c r="E195" s="157" t="s">
        <v>781</v>
      </c>
      <c r="F195" s="158" t="s">
        <v>782</v>
      </c>
      <c r="G195" s="159" t="s">
        <v>373</v>
      </c>
      <c r="H195" s="160">
        <v>30</v>
      </c>
      <c r="I195" s="161"/>
      <c r="J195" s="162">
        <f>ROUND(I195*H195,2)</f>
        <v>0</v>
      </c>
      <c r="K195" s="163"/>
      <c r="L195" s="33"/>
      <c r="M195" s="164" t="s">
        <v>1</v>
      </c>
      <c r="N195" s="165" t="s">
        <v>39</v>
      </c>
      <c r="O195" s="61"/>
      <c r="P195" s="166">
        <f>O195*H195</f>
        <v>0</v>
      </c>
      <c r="Q195" s="166">
        <v>9.7499999999999998E-5</v>
      </c>
      <c r="R195" s="166">
        <f>Q195*H195</f>
        <v>2.9250000000000001E-3</v>
      </c>
      <c r="S195" s="166">
        <v>0</v>
      </c>
      <c r="T195" s="167">
        <f>S195*H195</f>
        <v>0</v>
      </c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R195" s="168" t="s">
        <v>214</v>
      </c>
      <c r="AT195" s="168" t="s">
        <v>191</v>
      </c>
      <c r="AU195" s="168" t="s">
        <v>86</v>
      </c>
      <c r="AY195" s="17" t="s">
        <v>189</v>
      </c>
      <c r="BE195" s="169">
        <f>IF(N195="základná",J195,0)</f>
        <v>0</v>
      </c>
      <c r="BF195" s="169">
        <f>IF(N195="znížená",J195,0)</f>
        <v>0</v>
      </c>
      <c r="BG195" s="169">
        <f>IF(N195="zákl. prenesená",J195,0)</f>
        <v>0</v>
      </c>
      <c r="BH195" s="169">
        <f>IF(N195="zníž. prenesená",J195,0)</f>
        <v>0</v>
      </c>
      <c r="BI195" s="169">
        <f>IF(N195="nulová",J195,0)</f>
        <v>0</v>
      </c>
      <c r="BJ195" s="17" t="s">
        <v>86</v>
      </c>
      <c r="BK195" s="169">
        <f>ROUND(I195*H195,2)</f>
        <v>0</v>
      </c>
      <c r="BL195" s="17" t="s">
        <v>214</v>
      </c>
      <c r="BM195" s="168" t="s">
        <v>783</v>
      </c>
    </row>
    <row r="196" spans="1:65" s="13" customFormat="1" ht="11.25">
      <c r="B196" s="187"/>
      <c r="D196" s="188" t="s">
        <v>683</v>
      </c>
      <c r="E196" s="189" t="s">
        <v>1</v>
      </c>
      <c r="F196" s="190" t="s">
        <v>698</v>
      </c>
      <c r="H196" s="189" t="s">
        <v>1</v>
      </c>
      <c r="I196" s="191"/>
      <c r="L196" s="187"/>
      <c r="M196" s="192"/>
      <c r="N196" s="193"/>
      <c r="O196" s="193"/>
      <c r="P196" s="193"/>
      <c r="Q196" s="193"/>
      <c r="R196" s="193"/>
      <c r="S196" s="193"/>
      <c r="T196" s="194"/>
      <c r="AT196" s="189" t="s">
        <v>683</v>
      </c>
      <c r="AU196" s="189" t="s">
        <v>86</v>
      </c>
      <c r="AV196" s="13" t="s">
        <v>80</v>
      </c>
      <c r="AW196" s="13" t="s">
        <v>29</v>
      </c>
      <c r="AX196" s="13" t="s">
        <v>73</v>
      </c>
      <c r="AY196" s="189" t="s">
        <v>189</v>
      </c>
    </row>
    <row r="197" spans="1:65" s="14" customFormat="1" ht="11.25">
      <c r="B197" s="195"/>
      <c r="D197" s="188" t="s">
        <v>683</v>
      </c>
      <c r="E197" s="196" t="s">
        <v>1</v>
      </c>
      <c r="F197" s="197" t="s">
        <v>702</v>
      </c>
      <c r="H197" s="198">
        <v>30</v>
      </c>
      <c r="I197" s="199"/>
      <c r="L197" s="195"/>
      <c r="M197" s="200"/>
      <c r="N197" s="201"/>
      <c r="O197" s="201"/>
      <c r="P197" s="201"/>
      <c r="Q197" s="201"/>
      <c r="R197" s="201"/>
      <c r="S197" s="201"/>
      <c r="T197" s="202"/>
      <c r="AT197" s="196" t="s">
        <v>683</v>
      </c>
      <c r="AU197" s="196" t="s">
        <v>86</v>
      </c>
      <c r="AV197" s="14" t="s">
        <v>86</v>
      </c>
      <c r="AW197" s="14" t="s">
        <v>29</v>
      </c>
      <c r="AX197" s="14" t="s">
        <v>80</v>
      </c>
      <c r="AY197" s="196" t="s">
        <v>189</v>
      </c>
    </row>
    <row r="198" spans="1:65" s="2" customFormat="1" ht="24.2" customHeight="1">
      <c r="A198" s="32"/>
      <c r="B198" s="155"/>
      <c r="C198" s="156" t="s">
        <v>239</v>
      </c>
      <c r="D198" s="156" t="s">
        <v>191</v>
      </c>
      <c r="E198" s="157" t="s">
        <v>784</v>
      </c>
      <c r="F198" s="158" t="s">
        <v>785</v>
      </c>
      <c r="G198" s="159" t="s">
        <v>373</v>
      </c>
      <c r="H198" s="160">
        <v>25</v>
      </c>
      <c r="I198" s="161"/>
      <c r="J198" s="162">
        <f>ROUND(I198*H198,2)</f>
        <v>0</v>
      </c>
      <c r="K198" s="163"/>
      <c r="L198" s="33"/>
      <c r="M198" s="164" t="s">
        <v>1</v>
      </c>
      <c r="N198" s="165" t="s">
        <v>39</v>
      </c>
      <c r="O198" s="61"/>
      <c r="P198" s="166">
        <f>O198*H198</f>
        <v>0</v>
      </c>
      <c r="Q198" s="166">
        <v>1.56E-4</v>
      </c>
      <c r="R198" s="166">
        <f>Q198*H198</f>
        <v>3.8999999999999998E-3</v>
      </c>
      <c r="S198" s="166">
        <v>0</v>
      </c>
      <c r="T198" s="167">
        <f>S198*H198</f>
        <v>0</v>
      </c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R198" s="168" t="s">
        <v>214</v>
      </c>
      <c r="AT198" s="168" t="s">
        <v>191</v>
      </c>
      <c r="AU198" s="168" t="s">
        <v>86</v>
      </c>
      <c r="AY198" s="17" t="s">
        <v>189</v>
      </c>
      <c r="BE198" s="169">
        <f>IF(N198="základná",J198,0)</f>
        <v>0</v>
      </c>
      <c r="BF198" s="169">
        <f>IF(N198="znížená",J198,0)</f>
        <v>0</v>
      </c>
      <c r="BG198" s="169">
        <f>IF(N198="zákl. prenesená",J198,0)</f>
        <v>0</v>
      </c>
      <c r="BH198" s="169">
        <f>IF(N198="zníž. prenesená",J198,0)</f>
        <v>0</v>
      </c>
      <c r="BI198" s="169">
        <f>IF(N198="nulová",J198,0)</f>
        <v>0</v>
      </c>
      <c r="BJ198" s="17" t="s">
        <v>86</v>
      </c>
      <c r="BK198" s="169">
        <f>ROUND(I198*H198,2)</f>
        <v>0</v>
      </c>
      <c r="BL198" s="17" t="s">
        <v>214</v>
      </c>
      <c r="BM198" s="168" t="s">
        <v>786</v>
      </c>
    </row>
    <row r="199" spans="1:65" s="2" customFormat="1" ht="44.25" customHeight="1">
      <c r="A199" s="32"/>
      <c r="B199" s="155"/>
      <c r="C199" s="156" t="s">
        <v>290</v>
      </c>
      <c r="D199" s="156" t="s">
        <v>191</v>
      </c>
      <c r="E199" s="157" t="s">
        <v>787</v>
      </c>
      <c r="F199" s="158" t="s">
        <v>788</v>
      </c>
      <c r="G199" s="159" t="s">
        <v>373</v>
      </c>
      <c r="H199" s="160">
        <v>30</v>
      </c>
      <c r="I199" s="161"/>
      <c r="J199" s="162">
        <f>ROUND(I199*H199,2)</f>
        <v>0</v>
      </c>
      <c r="K199" s="163"/>
      <c r="L199" s="33"/>
      <c r="M199" s="164" t="s">
        <v>1</v>
      </c>
      <c r="N199" s="165" t="s">
        <v>39</v>
      </c>
      <c r="O199" s="61"/>
      <c r="P199" s="166">
        <f>O199*H199</f>
        <v>0</v>
      </c>
      <c r="Q199" s="166">
        <v>2.5329999999999998E-4</v>
      </c>
      <c r="R199" s="166">
        <f>Q199*H199</f>
        <v>7.598999999999999E-3</v>
      </c>
      <c r="S199" s="166">
        <v>0</v>
      </c>
      <c r="T199" s="167">
        <f>S199*H199</f>
        <v>0</v>
      </c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R199" s="168" t="s">
        <v>214</v>
      </c>
      <c r="AT199" s="168" t="s">
        <v>191</v>
      </c>
      <c r="AU199" s="168" t="s">
        <v>86</v>
      </c>
      <c r="AY199" s="17" t="s">
        <v>189</v>
      </c>
      <c r="BE199" s="169">
        <f>IF(N199="základná",J199,0)</f>
        <v>0</v>
      </c>
      <c r="BF199" s="169">
        <f>IF(N199="znížená",J199,0)</f>
        <v>0</v>
      </c>
      <c r="BG199" s="169">
        <f>IF(N199="zákl. prenesená",J199,0)</f>
        <v>0</v>
      </c>
      <c r="BH199" s="169">
        <f>IF(N199="zníž. prenesená",J199,0)</f>
        <v>0</v>
      </c>
      <c r="BI199" s="169">
        <f>IF(N199="nulová",J199,0)</f>
        <v>0</v>
      </c>
      <c r="BJ199" s="17" t="s">
        <v>86</v>
      </c>
      <c r="BK199" s="169">
        <f>ROUND(I199*H199,2)</f>
        <v>0</v>
      </c>
      <c r="BL199" s="17" t="s">
        <v>214</v>
      </c>
      <c r="BM199" s="168" t="s">
        <v>789</v>
      </c>
    </row>
    <row r="200" spans="1:65" s="13" customFormat="1" ht="11.25">
      <c r="B200" s="187"/>
      <c r="D200" s="188" t="s">
        <v>683</v>
      </c>
      <c r="E200" s="189" t="s">
        <v>1</v>
      </c>
      <c r="F200" s="190" t="s">
        <v>698</v>
      </c>
      <c r="H200" s="189" t="s">
        <v>1</v>
      </c>
      <c r="I200" s="191"/>
      <c r="L200" s="187"/>
      <c r="M200" s="192"/>
      <c r="N200" s="193"/>
      <c r="O200" s="193"/>
      <c r="P200" s="193"/>
      <c r="Q200" s="193"/>
      <c r="R200" s="193"/>
      <c r="S200" s="193"/>
      <c r="T200" s="194"/>
      <c r="AT200" s="189" t="s">
        <v>683</v>
      </c>
      <c r="AU200" s="189" t="s">
        <v>86</v>
      </c>
      <c r="AV200" s="13" t="s">
        <v>80</v>
      </c>
      <c r="AW200" s="13" t="s">
        <v>29</v>
      </c>
      <c r="AX200" s="13" t="s">
        <v>73</v>
      </c>
      <c r="AY200" s="189" t="s">
        <v>189</v>
      </c>
    </row>
    <row r="201" spans="1:65" s="14" customFormat="1" ht="11.25">
      <c r="B201" s="195"/>
      <c r="D201" s="188" t="s">
        <v>683</v>
      </c>
      <c r="E201" s="196" t="s">
        <v>1</v>
      </c>
      <c r="F201" s="197" t="s">
        <v>702</v>
      </c>
      <c r="H201" s="198">
        <v>30</v>
      </c>
      <c r="I201" s="199"/>
      <c r="L201" s="195"/>
      <c r="M201" s="203"/>
      <c r="N201" s="204"/>
      <c r="O201" s="204"/>
      <c r="P201" s="204"/>
      <c r="Q201" s="204"/>
      <c r="R201" s="204"/>
      <c r="S201" s="204"/>
      <c r="T201" s="205"/>
      <c r="AT201" s="196" t="s">
        <v>683</v>
      </c>
      <c r="AU201" s="196" t="s">
        <v>86</v>
      </c>
      <c r="AV201" s="14" t="s">
        <v>86</v>
      </c>
      <c r="AW201" s="14" t="s">
        <v>29</v>
      </c>
      <c r="AX201" s="14" t="s">
        <v>80</v>
      </c>
      <c r="AY201" s="196" t="s">
        <v>189</v>
      </c>
    </row>
    <row r="202" spans="1:65" s="2" customFormat="1" ht="6.95" customHeight="1">
      <c r="A202" s="32"/>
      <c r="B202" s="50"/>
      <c r="C202" s="51"/>
      <c r="D202" s="51"/>
      <c r="E202" s="51"/>
      <c r="F202" s="51"/>
      <c r="G202" s="51"/>
      <c r="H202" s="51"/>
      <c r="I202" s="51"/>
      <c r="J202" s="51"/>
      <c r="K202" s="51"/>
      <c r="L202" s="33"/>
      <c r="M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</row>
  </sheetData>
  <autoFilter ref="C128:K201" xr:uid="{00000000-0009-0000-0000-000004000000}"/>
  <mergeCells count="12">
    <mergeCell ref="E121:H121"/>
    <mergeCell ref="L2:V2"/>
    <mergeCell ref="E85:H85"/>
    <mergeCell ref="E87:H87"/>
    <mergeCell ref="E89:H89"/>
    <mergeCell ref="E117:H117"/>
    <mergeCell ref="E119:H11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M239"/>
  <sheetViews>
    <sheetView showGridLines="0" workbookViewId="0">
      <selection activeCell="F128" sqref="F128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65" t="s">
        <v>5</v>
      </c>
      <c r="M2" s="247"/>
      <c r="N2" s="247"/>
      <c r="O2" s="247"/>
      <c r="P2" s="247"/>
      <c r="Q2" s="247"/>
      <c r="R2" s="247"/>
      <c r="S2" s="247"/>
      <c r="T2" s="247"/>
      <c r="U2" s="247"/>
      <c r="V2" s="247"/>
      <c r="AT2" s="17" t="s">
        <v>104</v>
      </c>
    </row>
    <row r="3" spans="1:46" s="1" customFormat="1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73</v>
      </c>
    </row>
    <row r="4" spans="1:46" s="1" customFormat="1" ht="24.95" hidden="1" customHeight="1">
      <c r="B4" s="20"/>
      <c r="D4" s="21" t="s">
        <v>154</v>
      </c>
      <c r="L4" s="20"/>
      <c r="M4" s="101" t="s">
        <v>9</v>
      </c>
      <c r="AT4" s="17" t="s">
        <v>3</v>
      </c>
    </row>
    <row r="5" spans="1:46" s="1" customFormat="1" ht="6.95" hidden="1" customHeight="1">
      <c r="B5" s="20"/>
      <c r="L5" s="20"/>
    </row>
    <row r="6" spans="1:46" s="1" customFormat="1" ht="12" hidden="1" customHeight="1">
      <c r="B6" s="20"/>
      <c r="D6" s="27" t="s">
        <v>15</v>
      </c>
      <c r="L6" s="20"/>
    </row>
    <row r="7" spans="1:46" s="1" customFormat="1" ht="16.5" hidden="1" customHeight="1">
      <c r="B7" s="20"/>
      <c r="E7" s="266" t="str">
        <f>'Rekapitulácia stavby'!K6</f>
        <v>Prístavba materskej škôlky v meste Podolínec</v>
      </c>
      <c r="F7" s="267"/>
      <c r="G7" s="267"/>
      <c r="H7" s="267"/>
      <c r="L7" s="20"/>
    </row>
    <row r="8" spans="1:46" ht="12.75" hidden="1">
      <c r="B8" s="20"/>
      <c r="D8" s="27" t="s">
        <v>155</v>
      </c>
      <c r="L8" s="20"/>
    </row>
    <row r="9" spans="1:46" s="1" customFormat="1" ht="16.5" hidden="1" customHeight="1">
      <c r="B9" s="20"/>
      <c r="E9" s="266" t="s">
        <v>790</v>
      </c>
      <c r="F9" s="247"/>
      <c r="G9" s="247"/>
      <c r="H9" s="247"/>
      <c r="L9" s="20"/>
    </row>
    <row r="10" spans="1:46" s="1" customFormat="1" ht="12" hidden="1" customHeight="1">
      <c r="B10" s="20"/>
      <c r="D10" s="27" t="s">
        <v>157</v>
      </c>
      <c r="L10" s="20"/>
    </row>
    <row r="11" spans="1:46" s="2" customFormat="1" ht="16.5" hidden="1" customHeight="1">
      <c r="A11" s="32"/>
      <c r="B11" s="33"/>
      <c r="C11" s="32"/>
      <c r="D11" s="32"/>
      <c r="E11" s="270" t="s">
        <v>791</v>
      </c>
      <c r="F11" s="268"/>
      <c r="G11" s="268"/>
      <c r="H11" s="268"/>
      <c r="I11" s="32"/>
      <c r="J11" s="32"/>
      <c r="K11" s="32"/>
      <c r="L11" s="45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hidden="1" customHeight="1">
      <c r="A12" s="32"/>
      <c r="B12" s="33"/>
      <c r="C12" s="32"/>
      <c r="D12" s="27" t="s">
        <v>792</v>
      </c>
      <c r="E12" s="32"/>
      <c r="F12" s="32"/>
      <c r="G12" s="32"/>
      <c r="H12" s="32"/>
      <c r="I12" s="32"/>
      <c r="J12" s="32"/>
      <c r="K12" s="32"/>
      <c r="L12" s="45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6.5" hidden="1" customHeight="1">
      <c r="A13" s="32"/>
      <c r="B13" s="33"/>
      <c r="C13" s="32"/>
      <c r="D13" s="32"/>
      <c r="E13" s="227" t="s">
        <v>793</v>
      </c>
      <c r="F13" s="268"/>
      <c r="G13" s="268"/>
      <c r="H13" s="268"/>
      <c r="I13" s="32"/>
      <c r="J13" s="32"/>
      <c r="K13" s="32"/>
      <c r="L13" s="45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1.25" hidden="1">
      <c r="A14" s="32"/>
      <c r="B14" s="33"/>
      <c r="C14" s="32"/>
      <c r="D14" s="32"/>
      <c r="E14" s="32"/>
      <c r="F14" s="32"/>
      <c r="G14" s="32"/>
      <c r="H14" s="32"/>
      <c r="I14" s="32"/>
      <c r="J14" s="32"/>
      <c r="K14" s="32"/>
      <c r="L14" s="45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2" hidden="1" customHeight="1">
      <c r="A15" s="32"/>
      <c r="B15" s="33"/>
      <c r="C15" s="32"/>
      <c r="D15" s="27" t="s">
        <v>17</v>
      </c>
      <c r="E15" s="32"/>
      <c r="F15" s="25" t="s">
        <v>1</v>
      </c>
      <c r="G15" s="32"/>
      <c r="H15" s="32"/>
      <c r="I15" s="27" t="s">
        <v>18</v>
      </c>
      <c r="J15" s="25" t="s">
        <v>1</v>
      </c>
      <c r="K15" s="32"/>
      <c r="L15" s="45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hidden="1" customHeight="1">
      <c r="A16" s="32"/>
      <c r="B16" s="33"/>
      <c r="C16" s="32"/>
      <c r="D16" s="27" t="s">
        <v>19</v>
      </c>
      <c r="E16" s="32"/>
      <c r="F16" s="25" t="s">
        <v>20</v>
      </c>
      <c r="G16" s="32"/>
      <c r="H16" s="32"/>
      <c r="I16" s="27" t="s">
        <v>21</v>
      </c>
      <c r="J16" s="58" t="str">
        <f>'Rekapitulácia stavby'!AN8</f>
        <v>05_2022</v>
      </c>
      <c r="K16" s="32"/>
      <c r="L16" s="45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0.9" hidden="1" customHeight="1">
      <c r="A17" s="32"/>
      <c r="B17" s="33"/>
      <c r="C17" s="32"/>
      <c r="D17" s="32"/>
      <c r="E17" s="32"/>
      <c r="F17" s="32"/>
      <c r="G17" s="32"/>
      <c r="H17" s="32"/>
      <c r="I17" s="32"/>
      <c r="J17" s="32"/>
      <c r="K17" s="32"/>
      <c r="L17" s="45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2" hidden="1" customHeight="1">
      <c r="A18" s="32"/>
      <c r="B18" s="33"/>
      <c r="C18" s="32"/>
      <c r="D18" s="27" t="s">
        <v>22</v>
      </c>
      <c r="E18" s="32"/>
      <c r="F18" s="32"/>
      <c r="G18" s="32"/>
      <c r="H18" s="32"/>
      <c r="I18" s="27" t="s">
        <v>23</v>
      </c>
      <c r="J18" s="25" t="s">
        <v>1</v>
      </c>
      <c r="K18" s="32"/>
      <c r="L18" s="45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8" hidden="1" customHeight="1">
      <c r="A19" s="32"/>
      <c r="B19" s="33"/>
      <c r="C19" s="32"/>
      <c r="D19" s="32"/>
      <c r="E19" s="25" t="s">
        <v>24</v>
      </c>
      <c r="F19" s="32"/>
      <c r="G19" s="32"/>
      <c r="H19" s="32"/>
      <c r="I19" s="27" t="s">
        <v>25</v>
      </c>
      <c r="J19" s="25" t="s">
        <v>1</v>
      </c>
      <c r="K19" s="32"/>
      <c r="L19" s="45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6.95" hidden="1" customHeight="1">
      <c r="A20" s="32"/>
      <c r="B20" s="33"/>
      <c r="C20" s="32"/>
      <c r="D20" s="32"/>
      <c r="E20" s="32"/>
      <c r="F20" s="32"/>
      <c r="G20" s="32"/>
      <c r="H20" s="32"/>
      <c r="I20" s="32"/>
      <c r="J20" s="32"/>
      <c r="K20" s="32"/>
      <c r="L20" s="45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2" hidden="1" customHeight="1">
      <c r="A21" s="32"/>
      <c r="B21" s="33"/>
      <c r="C21" s="32"/>
      <c r="D21" s="27" t="s">
        <v>26</v>
      </c>
      <c r="E21" s="32"/>
      <c r="F21" s="32"/>
      <c r="G21" s="32"/>
      <c r="H21" s="32"/>
      <c r="I21" s="27" t="s">
        <v>23</v>
      </c>
      <c r="J21" s="28">
        <f>'Rekapitulácia stavby'!AN13</f>
        <v>0</v>
      </c>
      <c r="K21" s="32"/>
      <c r="L21" s="45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8" hidden="1" customHeight="1">
      <c r="A22" s="32"/>
      <c r="B22" s="33"/>
      <c r="C22" s="32"/>
      <c r="D22" s="32"/>
      <c r="E22" s="269">
        <f>'Rekapitulácia stavby'!E14</f>
        <v>0</v>
      </c>
      <c r="F22" s="246"/>
      <c r="G22" s="246"/>
      <c r="H22" s="246"/>
      <c r="I22" s="27" t="s">
        <v>25</v>
      </c>
      <c r="J22" s="28">
        <f>'Rekapitulácia stavby'!AN14</f>
        <v>0</v>
      </c>
      <c r="K22" s="32"/>
      <c r="L22" s="45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6.95" hidden="1" customHeight="1">
      <c r="A23" s="32"/>
      <c r="B23" s="33"/>
      <c r="C23" s="32"/>
      <c r="D23" s="32"/>
      <c r="E23" s="32"/>
      <c r="F23" s="32"/>
      <c r="G23" s="32"/>
      <c r="H23" s="32"/>
      <c r="I23" s="32"/>
      <c r="J23" s="32"/>
      <c r="K23" s="32"/>
      <c r="L23" s="45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2" hidden="1" customHeight="1">
      <c r="A24" s="32"/>
      <c r="B24" s="33"/>
      <c r="C24" s="32"/>
      <c r="D24" s="27" t="s">
        <v>27</v>
      </c>
      <c r="E24" s="32"/>
      <c r="F24" s="32"/>
      <c r="G24" s="32"/>
      <c r="H24" s="32"/>
      <c r="I24" s="27" t="s">
        <v>23</v>
      </c>
      <c r="J24" s="25" t="s">
        <v>1</v>
      </c>
      <c r="K24" s="32"/>
      <c r="L24" s="45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8" hidden="1" customHeight="1">
      <c r="A25" s="32"/>
      <c r="B25" s="33"/>
      <c r="C25" s="32"/>
      <c r="D25" s="32"/>
      <c r="E25" s="25" t="s">
        <v>28</v>
      </c>
      <c r="F25" s="32"/>
      <c r="G25" s="32"/>
      <c r="H25" s="32"/>
      <c r="I25" s="27" t="s">
        <v>25</v>
      </c>
      <c r="J25" s="25" t="s">
        <v>1</v>
      </c>
      <c r="K25" s="32"/>
      <c r="L25" s="45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6.95" hidden="1" customHeight="1">
      <c r="A26" s="32"/>
      <c r="B26" s="33"/>
      <c r="C26" s="32"/>
      <c r="D26" s="32"/>
      <c r="E26" s="32"/>
      <c r="F26" s="32"/>
      <c r="G26" s="32"/>
      <c r="H26" s="32"/>
      <c r="I26" s="32"/>
      <c r="J26" s="32"/>
      <c r="K26" s="32"/>
      <c r="L26" s="45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12" hidden="1" customHeight="1">
      <c r="A27" s="32"/>
      <c r="B27" s="33"/>
      <c r="C27" s="32"/>
      <c r="D27" s="27" t="s">
        <v>30</v>
      </c>
      <c r="E27" s="32"/>
      <c r="F27" s="32"/>
      <c r="G27" s="32"/>
      <c r="H27" s="32"/>
      <c r="I27" s="27" t="s">
        <v>23</v>
      </c>
      <c r="J27" s="25" t="str">
        <f>IF('Rekapitulácia stavby'!AN19="","",'Rekapitulácia stavby'!AN19)</f>
        <v/>
      </c>
      <c r="K27" s="32"/>
      <c r="L27" s="45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8" hidden="1" customHeight="1">
      <c r="A28" s="32"/>
      <c r="B28" s="33"/>
      <c r="C28" s="32"/>
      <c r="D28" s="32"/>
      <c r="E28" s="25" t="str">
        <f>IF('Rekapitulácia stavby'!E20="","",'Rekapitulácia stavby'!E20)</f>
        <v xml:space="preserve"> </v>
      </c>
      <c r="F28" s="32"/>
      <c r="G28" s="32"/>
      <c r="H28" s="32"/>
      <c r="I28" s="27" t="s">
        <v>25</v>
      </c>
      <c r="J28" s="25" t="str">
        <f>IF('Rekapitulácia stavby'!AN20="","",'Rekapitulácia stavby'!AN20)</f>
        <v/>
      </c>
      <c r="K28" s="32"/>
      <c r="L28" s="45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hidden="1" customHeight="1">
      <c r="A29" s="32"/>
      <c r="B29" s="33"/>
      <c r="C29" s="32"/>
      <c r="D29" s="32"/>
      <c r="E29" s="32"/>
      <c r="F29" s="32"/>
      <c r="G29" s="32"/>
      <c r="H29" s="32"/>
      <c r="I29" s="32"/>
      <c r="J29" s="32"/>
      <c r="K29" s="32"/>
      <c r="L29" s="45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12" hidden="1" customHeight="1">
      <c r="A30" s="32"/>
      <c r="B30" s="33"/>
      <c r="C30" s="32"/>
      <c r="D30" s="27" t="s">
        <v>32</v>
      </c>
      <c r="E30" s="32"/>
      <c r="F30" s="32"/>
      <c r="G30" s="32"/>
      <c r="H30" s="32"/>
      <c r="I30" s="32"/>
      <c r="J30" s="32"/>
      <c r="K30" s="32"/>
      <c r="L30" s="45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8" customFormat="1" ht="16.5" hidden="1" customHeight="1">
      <c r="A31" s="102"/>
      <c r="B31" s="103"/>
      <c r="C31" s="102"/>
      <c r="D31" s="102"/>
      <c r="E31" s="251" t="s">
        <v>1</v>
      </c>
      <c r="F31" s="251"/>
      <c r="G31" s="251"/>
      <c r="H31" s="251"/>
      <c r="I31" s="102"/>
      <c r="J31" s="102"/>
      <c r="K31" s="102"/>
      <c r="L31" s="104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</row>
    <row r="32" spans="1:31" s="2" customFormat="1" ht="6.95" hidden="1" customHeight="1">
      <c r="A32" s="32"/>
      <c r="B32" s="33"/>
      <c r="C32" s="32"/>
      <c r="D32" s="32"/>
      <c r="E32" s="32"/>
      <c r="F32" s="32"/>
      <c r="G32" s="32"/>
      <c r="H32" s="32"/>
      <c r="I32" s="32"/>
      <c r="J32" s="32"/>
      <c r="K32" s="32"/>
      <c r="L32" s="45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hidden="1" customHeight="1">
      <c r="A33" s="32"/>
      <c r="B33" s="33"/>
      <c r="C33" s="32"/>
      <c r="D33" s="69"/>
      <c r="E33" s="69"/>
      <c r="F33" s="69"/>
      <c r="G33" s="69"/>
      <c r="H33" s="69"/>
      <c r="I33" s="69"/>
      <c r="J33" s="69"/>
      <c r="K33" s="69"/>
      <c r="L33" s="45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25.35" hidden="1" customHeight="1">
      <c r="A34" s="32"/>
      <c r="B34" s="33"/>
      <c r="C34" s="32"/>
      <c r="D34" s="105" t="s">
        <v>33</v>
      </c>
      <c r="E34" s="32"/>
      <c r="F34" s="32"/>
      <c r="G34" s="32"/>
      <c r="H34" s="32"/>
      <c r="I34" s="32"/>
      <c r="J34" s="74">
        <f>ROUND(J131, 2)</f>
        <v>0</v>
      </c>
      <c r="K34" s="32"/>
      <c r="L34" s="45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6.95" hidden="1" customHeight="1">
      <c r="A35" s="32"/>
      <c r="B35" s="33"/>
      <c r="C35" s="32"/>
      <c r="D35" s="69"/>
      <c r="E35" s="69"/>
      <c r="F35" s="69"/>
      <c r="G35" s="69"/>
      <c r="H35" s="69"/>
      <c r="I35" s="69"/>
      <c r="J35" s="69"/>
      <c r="K35" s="69"/>
      <c r="L35" s="45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3"/>
      <c r="C36" s="32"/>
      <c r="D36" s="32"/>
      <c r="E36" s="32"/>
      <c r="F36" s="36" t="s">
        <v>35</v>
      </c>
      <c r="G36" s="32"/>
      <c r="H36" s="32"/>
      <c r="I36" s="36" t="s">
        <v>34</v>
      </c>
      <c r="J36" s="36" t="s">
        <v>36</v>
      </c>
      <c r="K36" s="32"/>
      <c r="L36" s="45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106" t="s">
        <v>37</v>
      </c>
      <c r="E37" s="38" t="s">
        <v>38</v>
      </c>
      <c r="F37" s="107">
        <f>ROUND((SUM(BE131:BE238)),  2)</f>
        <v>0</v>
      </c>
      <c r="G37" s="108"/>
      <c r="H37" s="108"/>
      <c r="I37" s="109">
        <v>0.2</v>
      </c>
      <c r="J37" s="107">
        <f>ROUND(((SUM(BE131:BE238))*I37),  2)</f>
        <v>0</v>
      </c>
      <c r="K37" s="32"/>
      <c r="L37" s="45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hidden="1" customHeight="1">
      <c r="A38" s="32"/>
      <c r="B38" s="33"/>
      <c r="C38" s="32"/>
      <c r="D38" s="32"/>
      <c r="E38" s="38" t="s">
        <v>39</v>
      </c>
      <c r="F38" s="107">
        <f>ROUND((SUM(BF131:BF238)),  2)</f>
        <v>0</v>
      </c>
      <c r="G38" s="108"/>
      <c r="H38" s="108"/>
      <c r="I38" s="109">
        <v>0.2</v>
      </c>
      <c r="J38" s="107">
        <f>ROUND(((SUM(BF131:BF238))*I38),  2)</f>
        <v>0</v>
      </c>
      <c r="K38" s="32"/>
      <c r="L38" s="45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27" t="s">
        <v>40</v>
      </c>
      <c r="F39" s="110">
        <f>ROUND((SUM(BG131:BG238)),  2)</f>
        <v>0</v>
      </c>
      <c r="G39" s="32"/>
      <c r="H39" s="32"/>
      <c r="I39" s="111">
        <v>0.2</v>
      </c>
      <c r="J39" s="110">
        <f>0</f>
        <v>0</v>
      </c>
      <c r="K39" s="32"/>
      <c r="L39" s="45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hidden="1" customHeight="1">
      <c r="A40" s="32"/>
      <c r="B40" s="33"/>
      <c r="C40" s="32"/>
      <c r="D40" s="32"/>
      <c r="E40" s="27" t="s">
        <v>41</v>
      </c>
      <c r="F40" s="110">
        <f>ROUND((SUM(BH131:BH238)),  2)</f>
        <v>0</v>
      </c>
      <c r="G40" s="32"/>
      <c r="H40" s="32"/>
      <c r="I40" s="111">
        <v>0.2</v>
      </c>
      <c r="J40" s="110">
        <f>0</f>
        <v>0</v>
      </c>
      <c r="K40" s="32"/>
      <c r="L40" s="45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14.45" hidden="1" customHeight="1">
      <c r="A41" s="32"/>
      <c r="B41" s="33"/>
      <c r="C41" s="32"/>
      <c r="D41" s="32"/>
      <c r="E41" s="38" t="s">
        <v>42</v>
      </c>
      <c r="F41" s="107">
        <f>ROUND((SUM(BI131:BI238)),  2)</f>
        <v>0</v>
      </c>
      <c r="G41" s="108"/>
      <c r="H41" s="108"/>
      <c r="I41" s="109">
        <v>0</v>
      </c>
      <c r="J41" s="107">
        <f>0</f>
        <v>0</v>
      </c>
      <c r="K41" s="32"/>
      <c r="L41" s="45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6.95" hidden="1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5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2" customFormat="1" ht="25.35" hidden="1" customHeight="1">
      <c r="A43" s="32"/>
      <c r="B43" s="33"/>
      <c r="C43" s="112"/>
      <c r="D43" s="113" t="s">
        <v>43</v>
      </c>
      <c r="E43" s="63"/>
      <c r="F43" s="63"/>
      <c r="G43" s="114" t="s">
        <v>44</v>
      </c>
      <c r="H43" s="115" t="s">
        <v>45</v>
      </c>
      <c r="I43" s="63"/>
      <c r="J43" s="116">
        <f>SUM(J34:J41)</f>
        <v>0</v>
      </c>
      <c r="K43" s="117"/>
      <c r="L43" s="45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</row>
    <row r="44" spans="1:31" s="2" customFormat="1" ht="14.45" hidden="1" customHeight="1">
      <c r="A44" s="32"/>
      <c r="B44" s="33"/>
      <c r="C44" s="32"/>
      <c r="D44" s="32"/>
      <c r="E44" s="32"/>
      <c r="F44" s="32"/>
      <c r="G44" s="32"/>
      <c r="H44" s="32"/>
      <c r="I44" s="32"/>
      <c r="J44" s="32"/>
      <c r="K44" s="32"/>
      <c r="L44" s="45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</row>
    <row r="45" spans="1:31" s="1" customFormat="1" ht="14.45" hidden="1" customHeight="1">
      <c r="B45" s="20"/>
      <c r="L45" s="20"/>
    </row>
    <row r="46" spans="1:31" s="1" customFormat="1" ht="14.45" hidden="1" customHeight="1">
      <c r="B46" s="20"/>
      <c r="L46" s="20"/>
    </row>
    <row r="47" spans="1:31" s="1" customFormat="1" ht="14.45" hidden="1" customHeight="1">
      <c r="B47" s="20"/>
      <c r="L47" s="20"/>
    </row>
    <row r="48" spans="1:31" s="1" customFormat="1" ht="14.45" hidden="1" customHeight="1">
      <c r="B48" s="20"/>
      <c r="L48" s="20"/>
    </row>
    <row r="49" spans="1:31" s="1" customFormat="1" ht="14.45" hidden="1" customHeight="1">
      <c r="B49" s="20"/>
      <c r="L49" s="20"/>
    </row>
    <row r="50" spans="1:31" s="2" customFormat="1" ht="14.45" hidden="1" customHeight="1">
      <c r="B50" s="45"/>
      <c r="D50" s="46" t="s">
        <v>46</v>
      </c>
      <c r="E50" s="47"/>
      <c r="F50" s="47"/>
      <c r="G50" s="46" t="s">
        <v>47</v>
      </c>
      <c r="H50" s="47"/>
      <c r="I50" s="47"/>
      <c r="J50" s="47"/>
      <c r="K50" s="47"/>
      <c r="L50" s="45"/>
    </row>
    <row r="51" spans="1:31" ht="11.25" hidden="1">
      <c r="B51" s="20"/>
      <c r="L51" s="20"/>
    </row>
    <row r="52" spans="1:31" ht="11.25" hidden="1">
      <c r="B52" s="20"/>
      <c r="L52" s="20"/>
    </row>
    <row r="53" spans="1:31" ht="11.25" hidden="1">
      <c r="B53" s="20"/>
      <c r="L53" s="20"/>
    </row>
    <row r="54" spans="1:31" ht="11.25" hidden="1">
      <c r="B54" s="20"/>
      <c r="L54" s="20"/>
    </row>
    <row r="55" spans="1:31" ht="11.25" hidden="1">
      <c r="B55" s="20"/>
      <c r="L55" s="20"/>
    </row>
    <row r="56" spans="1:31" ht="11.25" hidden="1">
      <c r="B56" s="20"/>
      <c r="L56" s="20"/>
    </row>
    <row r="57" spans="1:31" ht="11.25" hidden="1">
      <c r="B57" s="20"/>
      <c r="L57" s="20"/>
    </row>
    <row r="58" spans="1:31" ht="11.25" hidden="1">
      <c r="B58" s="20"/>
      <c r="L58" s="20"/>
    </row>
    <row r="59" spans="1:31" ht="11.25" hidden="1">
      <c r="B59" s="20"/>
      <c r="L59" s="20"/>
    </row>
    <row r="60" spans="1:31" ht="11.25" hidden="1">
      <c r="B60" s="20"/>
      <c r="L60" s="20"/>
    </row>
    <row r="61" spans="1:31" s="2" customFormat="1" ht="12.75" hidden="1">
      <c r="A61" s="32"/>
      <c r="B61" s="33"/>
      <c r="C61" s="32"/>
      <c r="D61" s="48" t="s">
        <v>48</v>
      </c>
      <c r="E61" s="35"/>
      <c r="F61" s="118" t="s">
        <v>49</v>
      </c>
      <c r="G61" s="48" t="s">
        <v>48</v>
      </c>
      <c r="H61" s="35"/>
      <c r="I61" s="35"/>
      <c r="J61" s="119" t="s">
        <v>49</v>
      </c>
      <c r="K61" s="35"/>
      <c r="L61" s="45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 hidden="1">
      <c r="B62" s="20"/>
      <c r="L62" s="20"/>
    </row>
    <row r="63" spans="1:31" ht="11.25" hidden="1">
      <c r="B63" s="20"/>
      <c r="L63" s="20"/>
    </row>
    <row r="64" spans="1:31" ht="11.25" hidden="1">
      <c r="B64" s="20"/>
      <c r="L64" s="20"/>
    </row>
    <row r="65" spans="1:31" s="2" customFormat="1" ht="12.75" hidden="1">
      <c r="A65" s="32"/>
      <c r="B65" s="33"/>
      <c r="C65" s="32"/>
      <c r="D65" s="46" t="s">
        <v>50</v>
      </c>
      <c r="E65" s="49"/>
      <c r="F65" s="49"/>
      <c r="G65" s="46" t="s">
        <v>51</v>
      </c>
      <c r="H65" s="49"/>
      <c r="I65" s="49"/>
      <c r="J65" s="49"/>
      <c r="K65" s="49"/>
      <c r="L65" s="45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 hidden="1">
      <c r="B66" s="20"/>
      <c r="L66" s="20"/>
    </row>
    <row r="67" spans="1:31" ht="11.25" hidden="1">
      <c r="B67" s="20"/>
      <c r="L67" s="20"/>
    </row>
    <row r="68" spans="1:31" ht="11.25" hidden="1">
      <c r="B68" s="20"/>
      <c r="L68" s="20"/>
    </row>
    <row r="69" spans="1:31" ht="11.25" hidden="1">
      <c r="B69" s="20"/>
      <c r="L69" s="20"/>
    </row>
    <row r="70" spans="1:31" ht="11.25" hidden="1">
      <c r="B70" s="20"/>
      <c r="L70" s="20"/>
    </row>
    <row r="71" spans="1:31" ht="11.25" hidden="1">
      <c r="B71" s="20"/>
      <c r="L71" s="20"/>
    </row>
    <row r="72" spans="1:31" ht="11.25" hidden="1">
      <c r="B72" s="20"/>
      <c r="L72" s="20"/>
    </row>
    <row r="73" spans="1:31" ht="11.25" hidden="1">
      <c r="B73" s="20"/>
      <c r="L73" s="20"/>
    </row>
    <row r="74" spans="1:31" ht="11.25" hidden="1">
      <c r="B74" s="20"/>
      <c r="L74" s="20"/>
    </row>
    <row r="75" spans="1:31" ht="11.25" hidden="1">
      <c r="B75" s="20"/>
      <c r="L75" s="20"/>
    </row>
    <row r="76" spans="1:31" s="2" customFormat="1" ht="12.75" hidden="1">
      <c r="A76" s="32"/>
      <c r="B76" s="33"/>
      <c r="C76" s="32"/>
      <c r="D76" s="48" t="s">
        <v>48</v>
      </c>
      <c r="E76" s="35"/>
      <c r="F76" s="118" t="s">
        <v>49</v>
      </c>
      <c r="G76" s="48" t="s">
        <v>48</v>
      </c>
      <c r="H76" s="35"/>
      <c r="I76" s="35"/>
      <c r="J76" s="119" t="s">
        <v>49</v>
      </c>
      <c r="K76" s="35"/>
      <c r="L76" s="45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hidden="1" customHeight="1">
      <c r="A77" s="32"/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45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78" spans="1:31" ht="11.25" hidden="1"/>
    <row r="79" spans="1:31" ht="11.25" hidden="1"/>
    <row r="80" spans="1:31" ht="11.25" hidden="1"/>
    <row r="81" spans="1:31" s="2" customFormat="1" ht="6.95" hidden="1" customHeight="1">
      <c r="A81" s="32"/>
      <c r="B81" s="52"/>
      <c r="C81" s="53"/>
      <c r="D81" s="53"/>
      <c r="E81" s="53"/>
      <c r="F81" s="53"/>
      <c r="G81" s="53"/>
      <c r="H81" s="53"/>
      <c r="I81" s="53"/>
      <c r="J81" s="53"/>
      <c r="K81" s="53"/>
      <c r="L81" s="45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5" hidden="1" customHeight="1">
      <c r="A82" s="32"/>
      <c r="B82" s="33"/>
      <c r="C82" s="21" t="s">
        <v>159</v>
      </c>
      <c r="D82" s="32"/>
      <c r="E82" s="32"/>
      <c r="F82" s="32"/>
      <c r="G82" s="32"/>
      <c r="H82" s="32"/>
      <c r="I82" s="32"/>
      <c r="J82" s="32"/>
      <c r="K82" s="32"/>
      <c r="L82" s="45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5" hidden="1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5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hidden="1" customHeight="1">
      <c r="A84" s="32"/>
      <c r="B84" s="33"/>
      <c r="C84" s="27" t="s">
        <v>15</v>
      </c>
      <c r="D84" s="32"/>
      <c r="E84" s="32"/>
      <c r="F84" s="32"/>
      <c r="G84" s="32"/>
      <c r="H84" s="32"/>
      <c r="I84" s="32"/>
      <c r="J84" s="32"/>
      <c r="K84" s="32"/>
      <c r="L84" s="45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hidden="1" customHeight="1">
      <c r="A85" s="32"/>
      <c r="B85" s="33"/>
      <c r="C85" s="32"/>
      <c r="D85" s="32"/>
      <c r="E85" s="266" t="str">
        <f>E7</f>
        <v>Prístavba materskej škôlky v meste Podolínec</v>
      </c>
      <c r="F85" s="267"/>
      <c r="G85" s="267"/>
      <c r="H85" s="267"/>
      <c r="I85" s="32"/>
      <c r="J85" s="32"/>
      <c r="K85" s="32"/>
      <c r="L85" s="45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hidden="1" customHeight="1">
      <c r="B86" s="20"/>
      <c r="C86" s="27" t="s">
        <v>155</v>
      </c>
      <c r="L86" s="20"/>
    </row>
    <row r="87" spans="1:31" s="1" customFormat="1" ht="16.5" hidden="1" customHeight="1">
      <c r="B87" s="20"/>
      <c r="E87" s="266" t="s">
        <v>790</v>
      </c>
      <c r="F87" s="247"/>
      <c r="G87" s="247"/>
      <c r="H87" s="247"/>
      <c r="L87" s="20"/>
    </row>
    <row r="88" spans="1:31" s="1" customFormat="1" ht="12" hidden="1" customHeight="1">
      <c r="B88" s="20"/>
      <c r="C88" s="27" t="s">
        <v>157</v>
      </c>
      <c r="L88" s="20"/>
    </row>
    <row r="89" spans="1:31" s="2" customFormat="1" ht="16.5" hidden="1" customHeight="1">
      <c r="A89" s="32"/>
      <c r="B89" s="33"/>
      <c r="C89" s="32"/>
      <c r="D89" s="32"/>
      <c r="E89" s="270" t="s">
        <v>791</v>
      </c>
      <c r="F89" s="268"/>
      <c r="G89" s="268"/>
      <c r="H89" s="268"/>
      <c r="I89" s="32"/>
      <c r="J89" s="32"/>
      <c r="K89" s="32"/>
      <c r="L89" s="45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12" hidden="1" customHeight="1">
      <c r="A90" s="32"/>
      <c r="B90" s="33"/>
      <c r="C90" s="27" t="s">
        <v>792</v>
      </c>
      <c r="D90" s="32"/>
      <c r="E90" s="32"/>
      <c r="F90" s="32"/>
      <c r="G90" s="32"/>
      <c r="H90" s="32"/>
      <c r="I90" s="32"/>
      <c r="J90" s="32"/>
      <c r="K90" s="32"/>
      <c r="L90" s="45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6.5" hidden="1" customHeight="1">
      <c r="A91" s="32"/>
      <c r="B91" s="33"/>
      <c r="C91" s="32"/>
      <c r="D91" s="32"/>
      <c r="E91" s="227" t="str">
        <f>E13</f>
        <v>01 - Zemné práce a základanie</v>
      </c>
      <c r="F91" s="268"/>
      <c r="G91" s="268"/>
      <c r="H91" s="268"/>
      <c r="I91" s="32"/>
      <c r="J91" s="32"/>
      <c r="K91" s="32"/>
      <c r="L91" s="45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5" hidden="1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5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2" hidden="1" customHeight="1">
      <c r="A93" s="32"/>
      <c r="B93" s="33"/>
      <c r="C93" s="27" t="s">
        <v>19</v>
      </c>
      <c r="D93" s="32"/>
      <c r="E93" s="32"/>
      <c r="F93" s="25" t="str">
        <f>F16</f>
        <v>Podolínec</v>
      </c>
      <c r="G93" s="32"/>
      <c r="H93" s="32"/>
      <c r="I93" s="27" t="s">
        <v>21</v>
      </c>
      <c r="J93" s="58" t="str">
        <f>IF(J16="","",J16)</f>
        <v>05_2022</v>
      </c>
      <c r="K93" s="32"/>
      <c r="L93" s="45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6.95" hidden="1" customHeight="1">
      <c r="A94" s="32"/>
      <c r="B94" s="33"/>
      <c r="C94" s="32"/>
      <c r="D94" s="32"/>
      <c r="E94" s="32"/>
      <c r="F94" s="32"/>
      <c r="G94" s="32"/>
      <c r="H94" s="32"/>
      <c r="I94" s="32"/>
      <c r="J94" s="32"/>
      <c r="K94" s="32"/>
      <c r="L94" s="45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5.2" hidden="1" customHeight="1">
      <c r="A95" s="32"/>
      <c r="B95" s="33"/>
      <c r="C95" s="27" t="s">
        <v>22</v>
      </c>
      <c r="D95" s="32"/>
      <c r="E95" s="32"/>
      <c r="F95" s="25" t="str">
        <f>E19</f>
        <v>Mesto Podolínec</v>
      </c>
      <c r="G95" s="32"/>
      <c r="H95" s="32"/>
      <c r="I95" s="27" t="s">
        <v>27</v>
      </c>
      <c r="J95" s="30" t="str">
        <f>E25</f>
        <v>AIP projekt s.r.o.</v>
      </c>
      <c r="K95" s="32"/>
      <c r="L95" s="45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15.2" hidden="1" customHeight="1">
      <c r="A96" s="32"/>
      <c r="B96" s="33"/>
      <c r="C96" s="27" t="s">
        <v>26</v>
      </c>
      <c r="D96" s="32"/>
      <c r="E96" s="32"/>
      <c r="F96" s="25">
        <f>IF(E22="","",E22)</f>
        <v>0</v>
      </c>
      <c r="G96" s="32"/>
      <c r="H96" s="32"/>
      <c r="I96" s="27" t="s">
        <v>30</v>
      </c>
      <c r="J96" s="30" t="str">
        <f>E28</f>
        <v xml:space="preserve"> </v>
      </c>
      <c r="K96" s="32"/>
      <c r="L96" s="45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hidden="1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5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9.25" hidden="1" customHeight="1">
      <c r="A98" s="32"/>
      <c r="B98" s="33"/>
      <c r="C98" s="120" t="s">
        <v>160</v>
      </c>
      <c r="D98" s="112"/>
      <c r="E98" s="112"/>
      <c r="F98" s="112"/>
      <c r="G98" s="112"/>
      <c r="H98" s="112"/>
      <c r="I98" s="112"/>
      <c r="J98" s="121" t="s">
        <v>161</v>
      </c>
      <c r="K98" s="112"/>
      <c r="L98" s="45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</row>
    <row r="99" spans="1:47" s="2" customFormat="1" ht="10.35" hidden="1" customHeight="1">
      <c r="A99" s="32"/>
      <c r="B99" s="33"/>
      <c r="C99" s="32"/>
      <c r="D99" s="32"/>
      <c r="E99" s="32"/>
      <c r="F99" s="32"/>
      <c r="G99" s="32"/>
      <c r="H99" s="32"/>
      <c r="I99" s="32"/>
      <c r="J99" s="32"/>
      <c r="K99" s="32"/>
      <c r="L99" s="45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</row>
    <row r="100" spans="1:47" s="2" customFormat="1" ht="22.9" hidden="1" customHeight="1">
      <c r="A100" s="32"/>
      <c r="B100" s="33"/>
      <c r="C100" s="122" t="s">
        <v>162</v>
      </c>
      <c r="D100" s="32"/>
      <c r="E100" s="32"/>
      <c r="F100" s="32"/>
      <c r="G100" s="32"/>
      <c r="H100" s="32"/>
      <c r="I100" s="32"/>
      <c r="J100" s="74">
        <f>J131</f>
        <v>0</v>
      </c>
      <c r="K100" s="32"/>
      <c r="L100" s="45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U100" s="17" t="s">
        <v>163</v>
      </c>
    </row>
    <row r="101" spans="1:47" s="9" customFormat="1" ht="24.95" hidden="1" customHeight="1">
      <c r="B101" s="123"/>
      <c r="D101" s="124" t="s">
        <v>164</v>
      </c>
      <c r="E101" s="125"/>
      <c r="F101" s="125"/>
      <c r="G101" s="125"/>
      <c r="H101" s="125"/>
      <c r="I101" s="125"/>
      <c r="J101" s="126">
        <f>J132</f>
        <v>0</v>
      </c>
      <c r="L101" s="123"/>
    </row>
    <row r="102" spans="1:47" s="10" customFormat="1" ht="19.899999999999999" hidden="1" customHeight="1">
      <c r="B102" s="127"/>
      <c r="D102" s="128" t="s">
        <v>165</v>
      </c>
      <c r="E102" s="129"/>
      <c r="F102" s="129"/>
      <c r="G102" s="129"/>
      <c r="H102" s="129"/>
      <c r="I102" s="129"/>
      <c r="J102" s="130">
        <f>J133</f>
        <v>0</v>
      </c>
      <c r="L102" s="127"/>
    </row>
    <row r="103" spans="1:47" s="10" customFormat="1" ht="19.899999999999999" hidden="1" customHeight="1">
      <c r="B103" s="127"/>
      <c r="D103" s="128" t="s">
        <v>794</v>
      </c>
      <c r="E103" s="129"/>
      <c r="F103" s="129"/>
      <c r="G103" s="129"/>
      <c r="H103" s="129"/>
      <c r="I103" s="129"/>
      <c r="J103" s="130">
        <f>J168</f>
        <v>0</v>
      </c>
      <c r="L103" s="127"/>
    </row>
    <row r="104" spans="1:47" s="10" customFormat="1" ht="19.899999999999999" hidden="1" customHeight="1">
      <c r="B104" s="127"/>
      <c r="D104" s="128" t="s">
        <v>467</v>
      </c>
      <c r="E104" s="129"/>
      <c r="F104" s="129"/>
      <c r="G104" s="129"/>
      <c r="H104" s="129"/>
      <c r="I104" s="129"/>
      <c r="J104" s="130">
        <f>J220</f>
        <v>0</v>
      </c>
      <c r="L104" s="127"/>
    </row>
    <row r="105" spans="1:47" s="10" customFormat="1" ht="19.899999999999999" hidden="1" customHeight="1">
      <c r="B105" s="127"/>
      <c r="D105" s="128" t="s">
        <v>168</v>
      </c>
      <c r="E105" s="129"/>
      <c r="F105" s="129"/>
      <c r="G105" s="129"/>
      <c r="H105" s="129"/>
      <c r="I105" s="129"/>
      <c r="J105" s="130">
        <f>J224</f>
        <v>0</v>
      </c>
      <c r="L105" s="127"/>
    </row>
    <row r="106" spans="1:47" s="9" customFormat="1" ht="24.95" hidden="1" customHeight="1">
      <c r="B106" s="123"/>
      <c r="D106" s="124" t="s">
        <v>169</v>
      </c>
      <c r="E106" s="125"/>
      <c r="F106" s="125"/>
      <c r="G106" s="125"/>
      <c r="H106" s="125"/>
      <c r="I106" s="125"/>
      <c r="J106" s="126">
        <f>J226</f>
        <v>0</v>
      </c>
      <c r="L106" s="123"/>
    </row>
    <row r="107" spans="1:47" s="10" customFormat="1" ht="19.899999999999999" hidden="1" customHeight="1">
      <c r="B107" s="127"/>
      <c r="D107" s="128" t="s">
        <v>170</v>
      </c>
      <c r="E107" s="129"/>
      <c r="F107" s="129"/>
      <c r="G107" s="129"/>
      <c r="H107" s="129"/>
      <c r="I107" s="129"/>
      <c r="J107" s="130">
        <f>J227</f>
        <v>0</v>
      </c>
      <c r="L107" s="127"/>
    </row>
    <row r="108" spans="1:47" s="2" customFormat="1" ht="21.75" hidden="1" customHeight="1">
      <c r="A108" s="32"/>
      <c r="B108" s="33"/>
      <c r="C108" s="32"/>
      <c r="D108" s="32"/>
      <c r="E108" s="32"/>
      <c r="F108" s="32"/>
      <c r="G108" s="32"/>
      <c r="H108" s="32"/>
      <c r="I108" s="32"/>
      <c r="J108" s="32"/>
      <c r="K108" s="32"/>
      <c r="L108" s="45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47" s="2" customFormat="1" ht="6.95" hidden="1" customHeight="1">
      <c r="A109" s="32"/>
      <c r="B109" s="50"/>
      <c r="C109" s="51"/>
      <c r="D109" s="51"/>
      <c r="E109" s="51"/>
      <c r="F109" s="51"/>
      <c r="G109" s="51"/>
      <c r="H109" s="51"/>
      <c r="I109" s="51"/>
      <c r="J109" s="51"/>
      <c r="K109" s="51"/>
      <c r="L109" s="45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47" ht="11.25" hidden="1"/>
    <row r="111" spans="1:47" ht="11.25" hidden="1"/>
    <row r="112" spans="1:47" ht="11.25" hidden="1"/>
    <row r="113" spans="1:31" s="2" customFormat="1" ht="6.95" customHeight="1">
      <c r="A113" s="32"/>
      <c r="B113" s="52"/>
      <c r="C113" s="53"/>
      <c r="D113" s="53"/>
      <c r="E113" s="53"/>
      <c r="F113" s="53"/>
      <c r="G113" s="53"/>
      <c r="H113" s="53"/>
      <c r="I113" s="53"/>
      <c r="J113" s="53"/>
      <c r="K113" s="53"/>
      <c r="L113" s="45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31" s="2" customFormat="1" ht="24.95" customHeight="1">
      <c r="A114" s="32"/>
      <c r="B114" s="33"/>
      <c r="C114" s="21" t="s">
        <v>175</v>
      </c>
      <c r="D114" s="32"/>
      <c r="E114" s="32"/>
      <c r="F114" s="32"/>
      <c r="G114" s="32"/>
      <c r="H114" s="32"/>
      <c r="I114" s="32"/>
      <c r="J114" s="32"/>
      <c r="K114" s="32"/>
      <c r="L114" s="45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31" s="2" customFormat="1" ht="6.95" customHeight="1">
      <c r="A115" s="32"/>
      <c r="B115" s="33"/>
      <c r="C115" s="32"/>
      <c r="D115" s="32"/>
      <c r="E115" s="32"/>
      <c r="F115" s="32"/>
      <c r="G115" s="32"/>
      <c r="H115" s="32"/>
      <c r="I115" s="32"/>
      <c r="J115" s="32"/>
      <c r="K115" s="32"/>
      <c r="L115" s="45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31" s="2" customFormat="1" ht="12" customHeight="1">
      <c r="A116" s="32"/>
      <c r="B116" s="33"/>
      <c r="C116" s="27" t="s">
        <v>15</v>
      </c>
      <c r="D116" s="32"/>
      <c r="E116" s="32"/>
      <c r="F116" s="32"/>
      <c r="G116" s="32"/>
      <c r="H116" s="32"/>
      <c r="I116" s="32"/>
      <c r="J116" s="32"/>
      <c r="K116" s="32"/>
      <c r="L116" s="45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31" s="2" customFormat="1" ht="16.5" customHeight="1">
      <c r="A117" s="32"/>
      <c r="B117" s="33"/>
      <c r="C117" s="32"/>
      <c r="D117" s="32"/>
      <c r="E117" s="266" t="str">
        <f>E7</f>
        <v>Prístavba materskej škôlky v meste Podolínec</v>
      </c>
      <c r="F117" s="267"/>
      <c r="G117" s="267"/>
      <c r="H117" s="267"/>
      <c r="I117" s="32"/>
      <c r="J117" s="32"/>
      <c r="K117" s="32"/>
      <c r="L117" s="45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31" s="1" customFormat="1" ht="12" customHeight="1">
      <c r="B118" s="20"/>
      <c r="C118" s="27" t="s">
        <v>155</v>
      </c>
      <c r="L118" s="20"/>
    </row>
    <row r="119" spans="1:31" s="1" customFormat="1" ht="16.5" customHeight="1">
      <c r="B119" s="20"/>
      <c r="E119" s="266" t="s">
        <v>790</v>
      </c>
      <c r="F119" s="247"/>
      <c r="G119" s="247"/>
      <c r="H119" s="247"/>
      <c r="L119" s="20"/>
    </row>
    <row r="120" spans="1:31" s="1" customFormat="1" ht="12" customHeight="1">
      <c r="B120" s="20"/>
      <c r="C120" s="27" t="s">
        <v>157</v>
      </c>
      <c r="L120" s="20"/>
    </row>
    <row r="121" spans="1:31" s="2" customFormat="1" ht="16.5" customHeight="1">
      <c r="A121" s="32"/>
      <c r="B121" s="33"/>
      <c r="C121" s="32"/>
      <c r="D121" s="32"/>
      <c r="E121" s="270" t="s">
        <v>791</v>
      </c>
      <c r="F121" s="268"/>
      <c r="G121" s="268"/>
      <c r="H121" s="268"/>
      <c r="I121" s="32"/>
      <c r="J121" s="32"/>
      <c r="K121" s="32"/>
      <c r="L121" s="45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31" s="2" customFormat="1" ht="12" customHeight="1">
      <c r="A122" s="32"/>
      <c r="B122" s="33"/>
      <c r="C122" s="27" t="s">
        <v>792</v>
      </c>
      <c r="D122" s="32"/>
      <c r="E122" s="32"/>
      <c r="F122" s="32"/>
      <c r="G122" s="32"/>
      <c r="H122" s="32"/>
      <c r="I122" s="32"/>
      <c r="J122" s="32"/>
      <c r="K122" s="32"/>
      <c r="L122" s="45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31" s="2" customFormat="1" ht="16.5" customHeight="1">
      <c r="A123" s="32"/>
      <c r="B123" s="33"/>
      <c r="C123" s="32"/>
      <c r="D123" s="32"/>
      <c r="E123" s="227" t="str">
        <f>E13</f>
        <v>01 - Zemné práce a základanie</v>
      </c>
      <c r="F123" s="268"/>
      <c r="G123" s="268"/>
      <c r="H123" s="268"/>
      <c r="I123" s="32"/>
      <c r="J123" s="32"/>
      <c r="K123" s="32"/>
      <c r="L123" s="45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31" s="2" customFormat="1" ht="6.95" customHeight="1">
      <c r="A124" s="32"/>
      <c r="B124" s="33"/>
      <c r="C124" s="32"/>
      <c r="D124" s="32"/>
      <c r="E124" s="32"/>
      <c r="F124" s="32"/>
      <c r="G124" s="32"/>
      <c r="H124" s="32"/>
      <c r="I124" s="32"/>
      <c r="J124" s="32"/>
      <c r="K124" s="32"/>
      <c r="L124" s="45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31" s="2" customFormat="1" ht="12" customHeight="1">
      <c r="A125" s="32"/>
      <c r="B125" s="33"/>
      <c r="C125" s="27" t="s">
        <v>19</v>
      </c>
      <c r="D125" s="32"/>
      <c r="E125" s="32"/>
      <c r="F125" s="25" t="str">
        <f>F16</f>
        <v>Podolínec</v>
      </c>
      <c r="G125" s="32"/>
      <c r="H125" s="32"/>
      <c r="I125" s="27" t="s">
        <v>21</v>
      </c>
      <c r="J125" s="58" t="str">
        <f>IF(J16="","",J16)</f>
        <v>05_2022</v>
      </c>
      <c r="K125" s="32"/>
      <c r="L125" s="45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31" s="2" customFormat="1" ht="6.95" customHeight="1">
      <c r="A126" s="32"/>
      <c r="B126" s="33"/>
      <c r="C126" s="32"/>
      <c r="D126" s="32"/>
      <c r="E126" s="32"/>
      <c r="F126" s="32"/>
      <c r="G126" s="32"/>
      <c r="H126" s="32"/>
      <c r="I126" s="32"/>
      <c r="J126" s="32"/>
      <c r="K126" s="32"/>
      <c r="L126" s="45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</row>
    <row r="127" spans="1:31" s="2" customFormat="1" ht="15.2" customHeight="1">
      <c r="A127" s="32"/>
      <c r="B127" s="33"/>
      <c r="C127" s="27" t="s">
        <v>22</v>
      </c>
      <c r="D127" s="32"/>
      <c r="E127" s="32"/>
      <c r="F127" s="25" t="str">
        <f>E19</f>
        <v>Mesto Podolínec</v>
      </c>
      <c r="G127" s="32"/>
      <c r="H127" s="32"/>
      <c r="I127" s="27" t="s">
        <v>27</v>
      </c>
      <c r="J127" s="30" t="str">
        <f>E25</f>
        <v>AIP projekt s.r.o.</v>
      </c>
      <c r="K127" s="32"/>
      <c r="L127" s="45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</row>
    <row r="128" spans="1:31" s="2" customFormat="1" ht="15.2" customHeight="1">
      <c r="A128" s="32"/>
      <c r="B128" s="33"/>
      <c r="C128" s="27" t="s">
        <v>26</v>
      </c>
      <c r="D128" s="32"/>
      <c r="E128" s="32"/>
      <c r="F128" s="25"/>
      <c r="G128" s="32"/>
      <c r="H128" s="32"/>
      <c r="I128" s="27" t="s">
        <v>30</v>
      </c>
      <c r="J128" s="30" t="str">
        <f>E28</f>
        <v xml:space="preserve"> </v>
      </c>
      <c r="K128" s="32"/>
      <c r="L128" s="45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</row>
    <row r="129" spans="1:65" s="2" customFormat="1" ht="10.35" customHeight="1">
      <c r="A129" s="32"/>
      <c r="B129" s="33"/>
      <c r="C129" s="32"/>
      <c r="D129" s="32"/>
      <c r="E129" s="32"/>
      <c r="F129" s="32"/>
      <c r="G129" s="32"/>
      <c r="H129" s="32"/>
      <c r="I129" s="32"/>
      <c r="J129" s="32"/>
      <c r="K129" s="32"/>
      <c r="L129" s="45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</row>
    <row r="130" spans="1:65" s="11" customFormat="1" ht="29.25" customHeight="1">
      <c r="A130" s="131"/>
      <c r="B130" s="132"/>
      <c r="C130" s="133" t="s">
        <v>176</v>
      </c>
      <c r="D130" s="134" t="s">
        <v>58</v>
      </c>
      <c r="E130" s="134" t="s">
        <v>54</v>
      </c>
      <c r="F130" s="134" t="s">
        <v>55</v>
      </c>
      <c r="G130" s="134" t="s">
        <v>177</v>
      </c>
      <c r="H130" s="134" t="s">
        <v>178</v>
      </c>
      <c r="I130" s="134" t="s">
        <v>179</v>
      </c>
      <c r="J130" s="135" t="s">
        <v>161</v>
      </c>
      <c r="K130" s="136" t="s">
        <v>180</v>
      </c>
      <c r="L130" s="137"/>
      <c r="M130" s="65" t="s">
        <v>1</v>
      </c>
      <c r="N130" s="66" t="s">
        <v>37</v>
      </c>
      <c r="O130" s="66" t="s">
        <v>181</v>
      </c>
      <c r="P130" s="66" t="s">
        <v>182</v>
      </c>
      <c r="Q130" s="66" t="s">
        <v>183</v>
      </c>
      <c r="R130" s="66" t="s">
        <v>184</v>
      </c>
      <c r="S130" s="66" t="s">
        <v>185</v>
      </c>
      <c r="T130" s="67" t="s">
        <v>186</v>
      </c>
      <c r="U130" s="131"/>
      <c r="V130" s="131"/>
      <c r="W130" s="131"/>
      <c r="X130" s="131"/>
      <c r="Y130" s="131"/>
      <c r="Z130" s="131"/>
      <c r="AA130" s="131"/>
      <c r="AB130" s="131"/>
      <c r="AC130" s="131"/>
      <c r="AD130" s="131"/>
      <c r="AE130" s="131"/>
    </row>
    <row r="131" spans="1:65" s="2" customFormat="1" ht="22.9" customHeight="1">
      <c r="A131" s="32"/>
      <c r="B131" s="33"/>
      <c r="C131" s="72" t="s">
        <v>162</v>
      </c>
      <c r="D131" s="32"/>
      <c r="E131" s="32"/>
      <c r="F131" s="32"/>
      <c r="G131" s="32"/>
      <c r="H131" s="32"/>
      <c r="I131" s="32"/>
      <c r="J131" s="138">
        <f>BK131</f>
        <v>0</v>
      </c>
      <c r="K131" s="32"/>
      <c r="L131" s="33"/>
      <c r="M131" s="68"/>
      <c r="N131" s="59"/>
      <c r="O131" s="69"/>
      <c r="P131" s="139">
        <f>P132+P226</f>
        <v>0</v>
      </c>
      <c r="Q131" s="69"/>
      <c r="R131" s="139">
        <f>R132+R226</f>
        <v>461.34321943904007</v>
      </c>
      <c r="S131" s="69"/>
      <c r="T131" s="140">
        <f>T132+T226</f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T131" s="17" t="s">
        <v>72</v>
      </c>
      <c r="AU131" s="17" t="s">
        <v>163</v>
      </c>
      <c r="BK131" s="141">
        <f>BK132+BK226</f>
        <v>0</v>
      </c>
    </row>
    <row r="132" spans="1:65" s="12" customFormat="1" ht="25.9" customHeight="1">
      <c r="B132" s="142"/>
      <c r="D132" s="143" t="s">
        <v>72</v>
      </c>
      <c r="E132" s="144" t="s">
        <v>187</v>
      </c>
      <c r="F132" s="144" t="s">
        <v>188</v>
      </c>
      <c r="I132" s="145"/>
      <c r="J132" s="146">
        <f>BK132</f>
        <v>0</v>
      </c>
      <c r="L132" s="142"/>
      <c r="M132" s="147"/>
      <c r="N132" s="148"/>
      <c r="O132" s="148"/>
      <c r="P132" s="149">
        <f>P133+P168+P220+P224</f>
        <v>0</v>
      </c>
      <c r="Q132" s="148"/>
      <c r="R132" s="149">
        <f>R133+R168+R220+R224</f>
        <v>461.13399830144004</v>
      </c>
      <c r="S132" s="148"/>
      <c r="T132" s="150">
        <f>T133+T168+T220+T224</f>
        <v>0</v>
      </c>
      <c r="AR132" s="143" t="s">
        <v>80</v>
      </c>
      <c r="AT132" s="151" t="s">
        <v>72</v>
      </c>
      <c r="AU132" s="151" t="s">
        <v>73</v>
      </c>
      <c r="AY132" s="143" t="s">
        <v>189</v>
      </c>
      <c r="BK132" s="152">
        <f>BK133+BK168+BK220+BK224</f>
        <v>0</v>
      </c>
    </row>
    <row r="133" spans="1:65" s="12" customFormat="1" ht="22.9" customHeight="1">
      <c r="B133" s="142"/>
      <c r="D133" s="143" t="s">
        <v>72</v>
      </c>
      <c r="E133" s="153" t="s">
        <v>80</v>
      </c>
      <c r="F133" s="153" t="s">
        <v>190</v>
      </c>
      <c r="I133" s="145"/>
      <c r="J133" s="154">
        <f>BK133</f>
        <v>0</v>
      </c>
      <c r="L133" s="142"/>
      <c r="M133" s="147"/>
      <c r="N133" s="148"/>
      <c r="O133" s="148"/>
      <c r="P133" s="149">
        <f>SUM(P134:P167)</f>
        <v>0</v>
      </c>
      <c r="Q133" s="148"/>
      <c r="R133" s="149">
        <f>SUM(R134:R167)</f>
        <v>0</v>
      </c>
      <c r="S133" s="148"/>
      <c r="T133" s="150">
        <f>SUM(T134:T167)</f>
        <v>0</v>
      </c>
      <c r="AR133" s="143" t="s">
        <v>80</v>
      </c>
      <c r="AT133" s="151" t="s">
        <v>72</v>
      </c>
      <c r="AU133" s="151" t="s">
        <v>80</v>
      </c>
      <c r="AY133" s="143" t="s">
        <v>189</v>
      </c>
      <c r="BK133" s="152">
        <f>SUM(BK134:BK167)</f>
        <v>0</v>
      </c>
    </row>
    <row r="134" spans="1:65" s="2" customFormat="1" ht="33" customHeight="1">
      <c r="A134" s="32"/>
      <c r="B134" s="155"/>
      <c r="C134" s="156" t="s">
        <v>80</v>
      </c>
      <c r="D134" s="156" t="s">
        <v>191</v>
      </c>
      <c r="E134" s="157" t="s">
        <v>795</v>
      </c>
      <c r="F134" s="158" t="s">
        <v>796</v>
      </c>
      <c r="G134" s="159" t="s">
        <v>194</v>
      </c>
      <c r="H134" s="160">
        <v>110</v>
      </c>
      <c r="I134" s="161"/>
      <c r="J134" s="162">
        <f>ROUND(I134*H134,2)</f>
        <v>0</v>
      </c>
      <c r="K134" s="163"/>
      <c r="L134" s="33"/>
      <c r="M134" s="164" t="s">
        <v>1</v>
      </c>
      <c r="N134" s="165" t="s">
        <v>39</v>
      </c>
      <c r="O134" s="61"/>
      <c r="P134" s="166">
        <f>O134*H134</f>
        <v>0</v>
      </c>
      <c r="Q134" s="166">
        <v>0</v>
      </c>
      <c r="R134" s="166">
        <f>Q134*H134</f>
        <v>0</v>
      </c>
      <c r="S134" s="166">
        <v>0</v>
      </c>
      <c r="T134" s="167">
        <f>S134*H134</f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68" t="s">
        <v>130</v>
      </c>
      <c r="AT134" s="168" t="s">
        <v>191</v>
      </c>
      <c r="AU134" s="168" t="s">
        <v>86</v>
      </c>
      <c r="AY134" s="17" t="s">
        <v>189</v>
      </c>
      <c r="BE134" s="169">
        <f>IF(N134="základná",J134,0)</f>
        <v>0</v>
      </c>
      <c r="BF134" s="169">
        <f>IF(N134="znížená",J134,0)</f>
        <v>0</v>
      </c>
      <c r="BG134" s="169">
        <f>IF(N134="zákl. prenesená",J134,0)</f>
        <v>0</v>
      </c>
      <c r="BH134" s="169">
        <f>IF(N134="zníž. prenesená",J134,0)</f>
        <v>0</v>
      </c>
      <c r="BI134" s="169">
        <f>IF(N134="nulová",J134,0)</f>
        <v>0</v>
      </c>
      <c r="BJ134" s="17" t="s">
        <v>86</v>
      </c>
      <c r="BK134" s="169">
        <f>ROUND(I134*H134,2)</f>
        <v>0</v>
      </c>
      <c r="BL134" s="17" t="s">
        <v>130</v>
      </c>
      <c r="BM134" s="168" t="s">
        <v>797</v>
      </c>
    </row>
    <row r="135" spans="1:65" s="13" customFormat="1" ht="11.25">
      <c r="B135" s="187"/>
      <c r="D135" s="188" t="s">
        <v>683</v>
      </c>
      <c r="E135" s="189" t="s">
        <v>1</v>
      </c>
      <c r="F135" s="190" t="s">
        <v>798</v>
      </c>
      <c r="H135" s="189" t="s">
        <v>1</v>
      </c>
      <c r="I135" s="191"/>
      <c r="L135" s="187"/>
      <c r="M135" s="192"/>
      <c r="N135" s="193"/>
      <c r="O135" s="193"/>
      <c r="P135" s="193"/>
      <c r="Q135" s="193"/>
      <c r="R135" s="193"/>
      <c r="S135" s="193"/>
      <c r="T135" s="194"/>
      <c r="AT135" s="189" t="s">
        <v>683</v>
      </c>
      <c r="AU135" s="189" t="s">
        <v>86</v>
      </c>
      <c r="AV135" s="13" t="s">
        <v>80</v>
      </c>
      <c r="AW135" s="13" t="s">
        <v>29</v>
      </c>
      <c r="AX135" s="13" t="s">
        <v>73</v>
      </c>
      <c r="AY135" s="189" t="s">
        <v>189</v>
      </c>
    </row>
    <row r="136" spans="1:65" s="14" customFormat="1" ht="11.25">
      <c r="B136" s="195"/>
      <c r="D136" s="188" t="s">
        <v>683</v>
      </c>
      <c r="E136" s="196" t="s">
        <v>1</v>
      </c>
      <c r="F136" s="197" t="s">
        <v>394</v>
      </c>
      <c r="H136" s="198">
        <v>110</v>
      </c>
      <c r="I136" s="199"/>
      <c r="L136" s="195"/>
      <c r="M136" s="200"/>
      <c r="N136" s="201"/>
      <c r="O136" s="201"/>
      <c r="P136" s="201"/>
      <c r="Q136" s="201"/>
      <c r="R136" s="201"/>
      <c r="S136" s="201"/>
      <c r="T136" s="202"/>
      <c r="AT136" s="196" t="s">
        <v>683</v>
      </c>
      <c r="AU136" s="196" t="s">
        <v>86</v>
      </c>
      <c r="AV136" s="14" t="s">
        <v>86</v>
      </c>
      <c r="AW136" s="14" t="s">
        <v>29</v>
      </c>
      <c r="AX136" s="14" t="s">
        <v>80</v>
      </c>
      <c r="AY136" s="196" t="s">
        <v>189</v>
      </c>
    </row>
    <row r="137" spans="1:65" s="2" customFormat="1" ht="24.2" customHeight="1">
      <c r="A137" s="32"/>
      <c r="B137" s="155"/>
      <c r="C137" s="156" t="s">
        <v>86</v>
      </c>
      <c r="D137" s="156" t="s">
        <v>191</v>
      </c>
      <c r="E137" s="157" t="s">
        <v>799</v>
      </c>
      <c r="F137" s="158" t="s">
        <v>800</v>
      </c>
      <c r="G137" s="159" t="s">
        <v>194</v>
      </c>
      <c r="H137" s="160">
        <v>11.968</v>
      </c>
      <c r="I137" s="161"/>
      <c r="J137" s="162">
        <f>ROUND(I137*H137,2)</f>
        <v>0</v>
      </c>
      <c r="K137" s="163"/>
      <c r="L137" s="33"/>
      <c r="M137" s="164" t="s">
        <v>1</v>
      </c>
      <c r="N137" s="165" t="s">
        <v>39</v>
      </c>
      <c r="O137" s="61"/>
      <c r="P137" s="166">
        <f>O137*H137</f>
        <v>0</v>
      </c>
      <c r="Q137" s="166">
        <v>0</v>
      </c>
      <c r="R137" s="166">
        <f>Q137*H137</f>
        <v>0</v>
      </c>
      <c r="S137" s="166">
        <v>0</v>
      </c>
      <c r="T137" s="167">
        <f>S137*H137</f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68" t="s">
        <v>130</v>
      </c>
      <c r="AT137" s="168" t="s">
        <v>191</v>
      </c>
      <c r="AU137" s="168" t="s">
        <v>86</v>
      </c>
      <c r="AY137" s="17" t="s">
        <v>189</v>
      </c>
      <c r="BE137" s="169">
        <f>IF(N137="základná",J137,0)</f>
        <v>0</v>
      </c>
      <c r="BF137" s="169">
        <f>IF(N137="znížená",J137,0)</f>
        <v>0</v>
      </c>
      <c r="BG137" s="169">
        <f>IF(N137="zákl. prenesená",J137,0)</f>
        <v>0</v>
      </c>
      <c r="BH137" s="169">
        <f>IF(N137="zníž. prenesená",J137,0)</f>
        <v>0</v>
      </c>
      <c r="BI137" s="169">
        <f>IF(N137="nulová",J137,0)</f>
        <v>0</v>
      </c>
      <c r="BJ137" s="17" t="s">
        <v>86</v>
      </c>
      <c r="BK137" s="169">
        <f>ROUND(I137*H137,2)</f>
        <v>0</v>
      </c>
      <c r="BL137" s="17" t="s">
        <v>130</v>
      </c>
      <c r="BM137" s="168" t="s">
        <v>801</v>
      </c>
    </row>
    <row r="138" spans="1:65" s="13" customFormat="1" ht="11.25">
      <c r="B138" s="187"/>
      <c r="D138" s="188" t="s">
        <v>683</v>
      </c>
      <c r="E138" s="189" t="s">
        <v>1</v>
      </c>
      <c r="F138" s="190" t="s">
        <v>802</v>
      </c>
      <c r="H138" s="189" t="s">
        <v>1</v>
      </c>
      <c r="I138" s="191"/>
      <c r="L138" s="187"/>
      <c r="M138" s="192"/>
      <c r="N138" s="193"/>
      <c r="O138" s="193"/>
      <c r="P138" s="193"/>
      <c r="Q138" s="193"/>
      <c r="R138" s="193"/>
      <c r="S138" s="193"/>
      <c r="T138" s="194"/>
      <c r="AT138" s="189" t="s">
        <v>683</v>
      </c>
      <c r="AU138" s="189" t="s">
        <v>86</v>
      </c>
      <c r="AV138" s="13" t="s">
        <v>80</v>
      </c>
      <c r="AW138" s="13" t="s">
        <v>29</v>
      </c>
      <c r="AX138" s="13" t="s">
        <v>73</v>
      </c>
      <c r="AY138" s="189" t="s">
        <v>189</v>
      </c>
    </row>
    <row r="139" spans="1:65" s="14" customFormat="1" ht="11.25">
      <c r="B139" s="195"/>
      <c r="D139" s="188" t="s">
        <v>683</v>
      </c>
      <c r="E139" s="196" t="s">
        <v>1</v>
      </c>
      <c r="F139" s="197" t="s">
        <v>803</v>
      </c>
      <c r="H139" s="198">
        <v>11.968</v>
      </c>
      <c r="I139" s="199"/>
      <c r="L139" s="195"/>
      <c r="M139" s="200"/>
      <c r="N139" s="201"/>
      <c r="O139" s="201"/>
      <c r="P139" s="201"/>
      <c r="Q139" s="201"/>
      <c r="R139" s="201"/>
      <c r="S139" s="201"/>
      <c r="T139" s="202"/>
      <c r="AT139" s="196" t="s">
        <v>683</v>
      </c>
      <c r="AU139" s="196" t="s">
        <v>86</v>
      </c>
      <c r="AV139" s="14" t="s">
        <v>86</v>
      </c>
      <c r="AW139" s="14" t="s">
        <v>29</v>
      </c>
      <c r="AX139" s="14" t="s">
        <v>80</v>
      </c>
      <c r="AY139" s="196" t="s">
        <v>189</v>
      </c>
    </row>
    <row r="140" spans="1:65" s="2" customFormat="1" ht="24.2" customHeight="1">
      <c r="A140" s="32"/>
      <c r="B140" s="155"/>
      <c r="C140" s="156" t="s">
        <v>103</v>
      </c>
      <c r="D140" s="156" t="s">
        <v>191</v>
      </c>
      <c r="E140" s="157" t="s">
        <v>804</v>
      </c>
      <c r="F140" s="158" t="s">
        <v>805</v>
      </c>
      <c r="G140" s="159" t="s">
        <v>194</v>
      </c>
      <c r="H140" s="160">
        <v>11.968</v>
      </c>
      <c r="I140" s="161"/>
      <c r="J140" s="162">
        <f>ROUND(I140*H140,2)</f>
        <v>0</v>
      </c>
      <c r="K140" s="163"/>
      <c r="L140" s="33"/>
      <c r="M140" s="164" t="s">
        <v>1</v>
      </c>
      <c r="N140" s="165" t="s">
        <v>39</v>
      </c>
      <c r="O140" s="61"/>
      <c r="P140" s="166">
        <f>O140*H140</f>
        <v>0</v>
      </c>
      <c r="Q140" s="166">
        <v>0</v>
      </c>
      <c r="R140" s="166">
        <f>Q140*H140</f>
        <v>0</v>
      </c>
      <c r="S140" s="166">
        <v>0</v>
      </c>
      <c r="T140" s="167">
        <f>S140*H140</f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68" t="s">
        <v>130</v>
      </c>
      <c r="AT140" s="168" t="s">
        <v>191</v>
      </c>
      <c r="AU140" s="168" t="s">
        <v>86</v>
      </c>
      <c r="AY140" s="17" t="s">
        <v>189</v>
      </c>
      <c r="BE140" s="169">
        <f>IF(N140="základná",J140,0)</f>
        <v>0</v>
      </c>
      <c r="BF140" s="169">
        <f>IF(N140="znížená",J140,0)</f>
        <v>0</v>
      </c>
      <c r="BG140" s="169">
        <f>IF(N140="zákl. prenesená",J140,0)</f>
        <v>0</v>
      </c>
      <c r="BH140" s="169">
        <f>IF(N140="zníž. prenesená",J140,0)</f>
        <v>0</v>
      </c>
      <c r="BI140" s="169">
        <f>IF(N140="nulová",J140,0)</f>
        <v>0</v>
      </c>
      <c r="BJ140" s="17" t="s">
        <v>86</v>
      </c>
      <c r="BK140" s="169">
        <f>ROUND(I140*H140,2)</f>
        <v>0</v>
      </c>
      <c r="BL140" s="17" t="s">
        <v>130</v>
      </c>
      <c r="BM140" s="168" t="s">
        <v>806</v>
      </c>
    </row>
    <row r="141" spans="1:65" s="2" customFormat="1" ht="21.75" customHeight="1">
      <c r="A141" s="32"/>
      <c r="B141" s="155"/>
      <c r="C141" s="156" t="s">
        <v>130</v>
      </c>
      <c r="D141" s="156" t="s">
        <v>191</v>
      </c>
      <c r="E141" s="157" t="s">
        <v>192</v>
      </c>
      <c r="F141" s="158" t="s">
        <v>193</v>
      </c>
      <c r="G141" s="159" t="s">
        <v>194</v>
      </c>
      <c r="H141" s="160">
        <v>2.6880000000000002</v>
      </c>
      <c r="I141" s="161"/>
      <c r="J141" s="162">
        <f>ROUND(I141*H141,2)</f>
        <v>0</v>
      </c>
      <c r="K141" s="163"/>
      <c r="L141" s="33"/>
      <c r="M141" s="164" t="s">
        <v>1</v>
      </c>
      <c r="N141" s="165" t="s">
        <v>39</v>
      </c>
      <c r="O141" s="61"/>
      <c r="P141" s="166">
        <f>O141*H141</f>
        <v>0</v>
      </c>
      <c r="Q141" s="166">
        <v>0</v>
      </c>
      <c r="R141" s="166">
        <f>Q141*H141</f>
        <v>0</v>
      </c>
      <c r="S141" s="166">
        <v>0</v>
      </c>
      <c r="T141" s="167">
        <f>S141*H141</f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68" t="s">
        <v>130</v>
      </c>
      <c r="AT141" s="168" t="s">
        <v>191</v>
      </c>
      <c r="AU141" s="168" t="s">
        <v>86</v>
      </c>
      <c r="AY141" s="17" t="s">
        <v>189</v>
      </c>
      <c r="BE141" s="169">
        <f>IF(N141="základná",J141,0)</f>
        <v>0</v>
      </c>
      <c r="BF141" s="169">
        <f>IF(N141="znížená",J141,0)</f>
        <v>0</v>
      </c>
      <c r="BG141" s="169">
        <f>IF(N141="zákl. prenesená",J141,0)</f>
        <v>0</v>
      </c>
      <c r="BH141" s="169">
        <f>IF(N141="zníž. prenesená",J141,0)</f>
        <v>0</v>
      </c>
      <c r="BI141" s="169">
        <f>IF(N141="nulová",J141,0)</f>
        <v>0</v>
      </c>
      <c r="BJ141" s="17" t="s">
        <v>86</v>
      </c>
      <c r="BK141" s="169">
        <f>ROUND(I141*H141,2)</f>
        <v>0</v>
      </c>
      <c r="BL141" s="17" t="s">
        <v>130</v>
      </c>
      <c r="BM141" s="168" t="s">
        <v>807</v>
      </c>
    </row>
    <row r="142" spans="1:65" s="13" customFormat="1" ht="11.25">
      <c r="B142" s="187"/>
      <c r="D142" s="188" t="s">
        <v>683</v>
      </c>
      <c r="E142" s="189" t="s">
        <v>1</v>
      </c>
      <c r="F142" s="190" t="s">
        <v>808</v>
      </c>
      <c r="H142" s="189" t="s">
        <v>1</v>
      </c>
      <c r="I142" s="191"/>
      <c r="L142" s="187"/>
      <c r="M142" s="192"/>
      <c r="N142" s="193"/>
      <c r="O142" s="193"/>
      <c r="P142" s="193"/>
      <c r="Q142" s="193"/>
      <c r="R142" s="193"/>
      <c r="S142" s="193"/>
      <c r="T142" s="194"/>
      <c r="AT142" s="189" t="s">
        <v>683</v>
      </c>
      <c r="AU142" s="189" t="s">
        <v>86</v>
      </c>
      <c r="AV142" s="13" t="s">
        <v>80</v>
      </c>
      <c r="AW142" s="13" t="s">
        <v>29</v>
      </c>
      <c r="AX142" s="13" t="s">
        <v>73</v>
      </c>
      <c r="AY142" s="189" t="s">
        <v>189</v>
      </c>
    </row>
    <row r="143" spans="1:65" s="14" customFormat="1" ht="11.25">
      <c r="B143" s="195"/>
      <c r="D143" s="188" t="s">
        <v>683</v>
      </c>
      <c r="E143" s="196" t="s">
        <v>1</v>
      </c>
      <c r="F143" s="197" t="s">
        <v>809</v>
      </c>
      <c r="H143" s="198">
        <v>2.6880000000000002</v>
      </c>
      <c r="I143" s="199"/>
      <c r="L143" s="195"/>
      <c r="M143" s="200"/>
      <c r="N143" s="201"/>
      <c r="O143" s="201"/>
      <c r="P143" s="201"/>
      <c r="Q143" s="201"/>
      <c r="R143" s="201"/>
      <c r="S143" s="201"/>
      <c r="T143" s="202"/>
      <c r="AT143" s="196" t="s">
        <v>683</v>
      </c>
      <c r="AU143" s="196" t="s">
        <v>86</v>
      </c>
      <c r="AV143" s="14" t="s">
        <v>86</v>
      </c>
      <c r="AW143" s="14" t="s">
        <v>29</v>
      </c>
      <c r="AX143" s="14" t="s">
        <v>80</v>
      </c>
      <c r="AY143" s="196" t="s">
        <v>189</v>
      </c>
    </row>
    <row r="144" spans="1:65" s="2" customFormat="1" ht="24.2" customHeight="1">
      <c r="A144" s="32"/>
      <c r="B144" s="155"/>
      <c r="C144" s="156" t="s">
        <v>133</v>
      </c>
      <c r="D144" s="156" t="s">
        <v>191</v>
      </c>
      <c r="E144" s="157" t="s">
        <v>195</v>
      </c>
      <c r="F144" s="158" t="s">
        <v>196</v>
      </c>
      <c r="G144" s="159" t="s">
        <v>194</v>
      </c>
      <c r="H144" s="160">
        <v>2.6880000000000002</v>
      </c>
      <c r="I144" s="161"/>
      <c r="J144" s="162">
        <f>ROUND(I144*H144,2)</f>
        <v>0</v>
      </c>
      <c r="K144" s="163"/>
      <c r="L144" s="33"/>
      <c r="M144" s="164" t="s">
        <v>1</v>
      </c>
      <c r="N144" s="165" t="s">
        <v>39</v>
      </c>
      <c r="O144" s="61"/>
      <c r="P144" s="166">
        <f>O144*H144</f>
        <v>0</v>
      </c>
      <c r="Q144" s="166">
        <v>0</v>
      </c>
      <c r="R144" s="166">
        <f>Q144*H144</f>
        <v>0</v>
      </c>
      <c r="S144" s="166">
        <v>0</v>
      </c>
      <c r="T144" s="167">
        <f>S144*H144</f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68" t="s">
        <v>130</v>
      </c>
      <c r="AT144" s="168" t="s">
        <v>191</v>
      </c>
      <c r="AU144" s="168" t="s">
        <v>86</v>
      </c>
      <c r="AY144" s="17" t="s">
        <v>189</v>
      </c>
      <c r="BE144" s="169">
        <f>IF(N144="základná",J144,0)</f>
        <v>0</v>
      </c>
      <c r="BF144" s="169">
        <f>IF(N144="znížená",J144,0)</f>
        <v>0</v>
      </c>
      <c r="BG144" s="169">
        <f>IF(N144="zákl. prenesená",J144,0)</f>
        <v>0</v>
      </c>
      <c r="BH144" s="169">
        <f>IF(N144="zníž. prenesená",J144,0)</f>
        <v>0</v>
      </c>
      <c r="BI144" s="169">
        <f>IF(N144="nulová",J144,0)</f>
        <v>0</v>
      </c>
      <c r="BJ144" s="17" t="s">
        <v>86</v>
      </c>
      <c r="BK144" s="169">
        <f>ROUND(I144*H144,2)</f>
        <v>0</v>
      </c>
      <c r="BL144" s="17" t="s">
        <v>130</v>
      </c>
      <c r="BM144" s="168" t="s">
        <v>810</v>
      </c>
    </row>
    <row r="145" spans="1:65" s="2" customFormat="1" ht="21.75" customHeight="1">
      <c r="A145" s="32"/>
      <c r="B145" s="155"/>
      <c r="C145" s="156" t="s">
        <v>136</v>
      </c>
      <c r="D145" s="156" t="s">
        <v>191</v>
      </c>
      <c r="E145" s="157" t="s">
        <v>811</v>
      </c>
      <c r="F145" s="158" t="s">
        <v>198</v>
      </c>
      <c r="G145" s="159" t="s">
        <v>194</v>
      </c>
      <c r="H145" s="160">
        <v>60.372</v>
      </c>
      <c r="I145" s="161"/>
      <c r="J145" s="162">
        <f>ROUND(I145*H145,2)</f>
        <v>0</v>
      </c>
      <c r="K145" s="163"/>
      <c r="L145" s="33"/>
      <c r="M145" s="164" t="s">
        <v>1</v>
      </c>
      <c r="N145" s="165" t="s">
        <v>39</v>
      </c>
      <c r="O145" s="61"/>
      <c r="P145" s="166">
        <f>O145*H145</f>
        <v>0</v>
      </c>
      <c r="Q145" s="166">
        <v>0</v>
      </c>
      <c r="R145" s="166">
        <f>Q145*H145</f>
        <v>0</v>
      </c>
      <c r="S145" s="166">
        <v>0</v>
      </c>
      <c r="T145" s="167">
        <f>S145*H145</f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68" t="s">
        <v>130</v>
      </c>
      <c r="AT145" s="168" t="s">
        <v>191</v>
      </c>
      <c r="AU145" s="168" t="s">
        <v>86</v>
      </c>
      <c r="AY145" s="17" t="s">
        <v>189</v>
      </c>
      <c r="BE145" s="169">
        <f>IF(N145="základná",J145,0)</f>
        <v>0</v>
      </c>
      <c r="BF145" s="169">
        <f>IF(N145="znížená",J145,0)</f>
        <v>0</v>
      </c>
      <c r="BG145" s="169">
        <f>IF(N145="zákl. prenesená",J145,0)</f>
        <v>0</v>
      </c>
      <c r="BH145" s="169">
        <f>IF(N145="zníž. prenesená",J145,0)</f>
        <v>0</v>
      </c>
      <c r="BI145" s="169">
        <f>IF(N145="nulová",J145,0)</f>
        <v>0</v>
      </c>
      <c r="BJ145" s="17" t="s">
        <v>86</v>
      </c>
      <c r="BK145" s="169">
        <f>ROUND(I145*H145,2)</f>
        <v>0</v>
      </c>
      <c r="BL145" s="17" t="s">
        <v>130</v>
      </c>
      <c r="BM145" s="168" t="s">
        <v>812</v>
      </c>
    </row>
    <row r="146" spans="1:65" s="13" customFormat="1" ht="11.25">
      <c r="B146" s="187"/>
      <c r="D146" s="188" t="s">
        <v>683</v>
      </c>
      <c r="E146" s="189" t="s">
        <v>1</v>
      </c>
      <c r="F146" s="190" t="s">
        <v>813</v>
      </c>
      <c r="H146" s="189" t="s">
        <v>1</v>
      </c>
      <c r="I146" s="191"/>
      <c r="L146" s="187"/>
      <c r="M146" s="192"/>
      <c r="N146" s="193"/>
      <c r="O146" s="193"/>
      <c r="P146" s="193"/>
      <c r="Q146" s="193"/>
      <c r="R146" s="193"/>
      <c r="S146" s="193"/>
      <c r="T146" s="194"/>
      <c r="AT146" s="189" t="s">
        <v>683</v>
      </c>
      <c r="AU146" s="189" t="s">
        <v>86</v>
      </c>
      <c r="AV146" s="13" t="s">
        <v>80</v>
      </c>
      <c r="AW146" s="13" t="s">
        <v>29</v>
      </c>
      <c r="AX146" s="13" t="s">
        <v>73</v>
      </c>
      <c r="AY146" s="189" t="s">
        <v>189</v>
      </c>
    </row>
    <row r="147" spans="1:65" s="14" customFormat="1" ht="11.25">
      <c r="B147" s="195"/>
      <c r="D147" s="188" t="s">
        <v>683</v>
      </c>
      <c r="E147" s="196" t="s">
        <v>1</v>
      </c>
      <c r="F147" s="197" t="s">
        <v>814</v>
      </c>
      <c r="H147" s="198">
        <v>60.372</v>
      </c>
      <c r="I147" s="199"/>
      <c r="L147" s="195"/>
      <c r="M147" s="200"/>
      <c r="N147" s="201"/>
      <c r="O147" s="201"/>
      <c r="P147" s="201"/>
      <c r="Q147" s="201"/>
      <c r="R147" s="201"/>
      <c r="S147" s="201"/>
      <c r="T147" s="202"/>
      <c r="AT147" s="196" t="s">
        <v>683</v>
      </c>
      <c r="AU147" s="196" t="s">
        <v>86</v>
      </c>
      <c r="AV147" s="14" t="s">
        <v>86</v>
      </c>
      <c r="AW147" s="14" t="s">
        <v>29</v>
      </c>
      <c r="AX147" s="14" t="s">
        <v>80</v>
      </c>
      <c r="AY147" s="196" t="s">
        <v>189</v>
      </c>
    </row>
    <row r="148" spans="1:65" s="2" customFormat="1" ht="37.9" customHeight="1">
      <c r="A148" s="32"/>
      <c r="B148" s="155"/>
      <c r="C148" s="156" t="s">
        <v>208</v>
      </c>
      <c r="D148" s="156" t="s">
        <v>191</v>
      </c>
      <c r="E148" s="157" t="s">
        <v>815</v>
      </c>
      <c r="F148" s="158" t="s">
        <v>816</v>
      </c>
      <c r="G148" s="159" t="s">
        <v>194</v>
      </c>
      <c r="H148" s="160">
        <v>60.372</v>
      </c>
      <c r="I148" s="161"/>
      <c r="J148" s="162">
        <f>ROUND(I148*H148,2)</f>
        <v>0</v>
      </c>
      <c r="K148" s="163"/>
      <c r="L148" s="33"/>
      <c r="M148" s="164" t="s">
        <v>1</v>
      </c>
      <c r="N148" s="165" t="s">
        <v>39</v>
      </c>
      <c r="O148" s="61"/>
      <c r="P148" s="166">
        <f>O148*H148</f>
        <v>0</v>
      </c>
      <c r="Q148" s="166">
        <v>0</v>
      </c>
      <c r="R148" s="166">
        <f>Q148*H148</f>
        <v>0</v>
      </c>
      <c r="S148" s="166">
        <v>0</v>
      </c>
      <c r="T148" s="167">
        <f>S148*H148</f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68" t="s">
        <v>130</v>
      </c>
      <c r="AT148" s="168" t="s">
        <v>191</v>
      </c>
      <c r="AU148" s="168" t="s">
        <v>86</v>
      </c>
      <c r="AY148" s="17" t="s">
        <v>189</v>
      </c>
      <c r="BE148" s="169">
        <f>IF(N148="základná",J148,0)</f>
        <v>0</v>
      </c>
      <c r="BF148" s="169">
        <f>IF(N148="znížená",J148,0)</f>
        <v>0</v>
      </c>
      <c r="BG148" s="169">
        <f>IF(N148="zákl. prenesená",J148,0)</f>
        <v>0</v>
      </c>
      <c r="BH148" s="169">
        <f>IF(N148="zníž. prenesená",J148,0)</f>
        <v>0</v>
      </c>
      <c r="BI148" s="169">
        <f>IF(N148="nulová",J148,0)</f>
        <v>0</v>
      </c>
      <c r="BJ148" s="17" t="s">
        <v>86</v>
      </c>
      <c r="BK148" s="169">
        <f>ROUND(I148*H148,2)</f>
        <v>0</v>
      </c>
      <c r="BL148" s="17" t="s">
        <v>130</v>
      </c>
      <c r="BM148" s="168" t="s">
        <v>817</v>
      </c>
    </row>
    <row r="149" spans="1:65" s="2" customFormat="1" ht="16.5" customHeight="1">
      <c r="A149" s="32"/>
      <c r="B149" s="155"/>
      <c r="C149" s="156" t="s">
        <v>201</v>
      </c>
      <c r="D149" s="156" t="s">
        <v>191</v>
      </c>
      <c r="E149" s="157" t="s">
        <v>818</v>
      </c>
      <c r="F149" s="158" t="s">
        <v>469</v>
      </c>
      <c r="G149" s="159" t="s">
        <v>194</v>
      </c>
      <c r="H149" s="160">
        <v>64.414000000000001</v>
      </c>
      <c r="I149" s="161"/>
      <c r="J149" s="162">
        <f>ROUND(I149*H149,2)</f>
        <v>0</v>
      </c>
      <c r="K149" s="163"/>
      <c r="L149" s="33"/>
      <c r="M149" s="164" t="s">
        <v>1</v>
      </c>
      <c r="N149" s="165" t="s">
        <v>39</v>
      </c>
      <c r="O149" s="61"/>
      <c r="P149" s="166">
        <f>O149*H149</f>
        <v>0</v>
      </c>
      <c r="Q149" s="166">
        <v>0</v>
      </c>
      <c r="R149" s="166">
        <f>Q149*H149</f>
        <v>0</v>
      </c>
      <c r="S149" s="166">
        <v>0</v>
      </c>
      <c r="T149" s="167">
        <f>S149*H149</f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68" t="s">
        <v>130</v>
      </c>
      <c r="AT149" s="168" t="s">
        <v>191</v>
      </c>
      <c r="AU149" s="168" t="s">
        <v>86</v>
      </c>
      <c r="AY149" s="17" t="s">
        <v>189</v>
      </c>
      <c r="BE149" s="169">
        <f>IF(N149="základná",J149,0)</f>
        <v>0</v>
      </c>
      <c r="BF149" s="169">
        <f>IF(N149="znížená",J149,0)</f>
        <v>0</v>
      </c>
      <c r="BG149" s="169">
        <f>IF(N149="zákl. prenesená",J149,0)</f>
        <v>0</v>
      </c>
      <c r="BH149" s="169">
        <f>IF(N149="zníž. prenesená",J149,0)</f>
        <v>0</v>
      </c>
      <c r="BI149" s="169">
        <f>IF(N149="nulová",J149,0)</f>
        <v>0</v>
      </c>
      <c r="BJ149" s="17" t="s">
        <v>86</v>
      </c>
      <c r="BK149" s="169">
        <f>ROUND(I149*H149,2)</f>
        <v>0</v>
      </c>
      <c r="BL149" s="17" t="s">
        <v>130</v>
      </c>
      <c r="BM149" s="168" t="s">
        <v>819</v>
      </c>
    </row>
    <row r="150" spans="1:65" s="13" customFormat="1" ht="11.25">
      <c r="B150" s="187"/>
      <c r="D150" s="188" t="s">
        <v>683</v>
      </c>
      <c r="E150" s="189" t="s">
        <v>1</v>
      </c>
      <c r="F150" s="190" t="s">
        <v>820</v>
      </c>
      <c r="H150" s="189" t="s">
        <v>1</v>
      </c>
      <c r="I150" s="191"/>
      <c r="L150" s="187"/>
      <c r="M150" s="192"/>
      <c r="N150" s="193"/>
      <c r="O150" s="193"/>
      <c r="P150" s="193"/>
      <c r="Q150" s="193"/>
      <c r="R150" s="193"/>
      <c r="S150" s="193"/>
      <c r="T150" s="194"/>
      <c r="AT150" s="189" t="s">
        <v>683</v>
      </c>
      <c r="AU150" s="189" t="s">
        <v>86</v>
      </c>
      <c r="AV150" s="13" t="s">
        <v>80</v>
      </c>
      <c r="AW150" s="13" t="s">
        <v>29</v>
      </c>
      <c r="AX150" s="13" t="s">
        <v>73</v>
      </c>
      <c r="AY150" s="189" t="s">
        <v>189</v>
      </c>
    </row>
    <row r="151" spans="1:65" s="14" customFormat="1" ht="11.25">
      <c r="B151" s="195"/>
      <c r="D151" s="188" t="s">
        <v>683</v>
      </c>
      <c r="E151" s="196" t="s">
        <v>1</v>
      </c>
      <c r="F151" s="197" t="s">
        <v>821</v>
      </c>
      <c r="H151" s="198">
        <v>23.1</v>
      </c>
      <c r="I151" s="199"/>
      <c r="L151" s="195"/>
      <c r="M151" s="200"/>
      <c r="N151" s="201"/>
      <c r="O151" s="201"/>
      <c r="P151" s="201"/>
      <c r="Q151" s="201"/>
      <c r="R151" s="201"/>
      <c r="S151" s="201"/>
      <c r="T151" s="202"/>
      <c r="AT151" s="196" t="s">
        <v>683</v>
      </c>
      <c r="AU151" s="196" t="s">
        <v>86</v>
      </c>
      <c r="AV151" s="14" t="s">
        <v>86</v>
      </c>
      <c r="AW151" s="14" t="s">
        <v>29</v>
      </c>
      <c r="AX151" s="14" t="s">
        <v>73</v>
      </c>
      <c r="AY151" s="196" t="s">
        <v>189</v>
      </c>
    </row>
    <row r="152" spans="1:65" s="13" customFormat="1" ht="11.25">
      <c r="B152" s="187"/>
      <c r="D152" s="188" t="s">
        <v>683</v>
      </c>
      <c r="E152" s="189" t="s">
        <v>1</v>
      </c>
      <c r="F152" s="190" t="s">
        <v>822</v>
      </c>
      <c r="H152" s="189" t="s">
        <v>1</v>
      </c>
      <c r="I152" s="191"/>
      <c r="L152" s="187"/>
      <c r="M152" s="192"/>
      <c r="N152" s="193"/>
      <c r="O152" s="193"/>
      <c r="P152" s="193"/>
      <c r="Q152" s="193"/>
      <c r="R152" s="193"/>
      <c r="S152" s="193"/>
      <c r="T152" s="194"/>
      <c r="AT152" s="189" t="s">
        <v>683</v>
      </c>
      <c r="AU152" s="189" t="s">
        <v>86</v>
      </c>
      <c r="AV152" s="13" t="s">
        <v>80</v>
      </c>
      <c r="AW152" s="13" t="s">
        <v>29</v>
      </c>
      <c r="AX152" s="13" t="s">
        <v>73</v>
      </c>
      <c r="AY152" s="189" t="s">
        <v>189</v>
      </c>
    </row>
    <row r="153" spans="1:65" s="14" customFormat="1" ht="11.25">
      <c r="B153" s="195"/>
      <c r="D153" s="188" t="s">
        <v>683</v>
      </c>
      <c r="E153" s="196" t="s">
        <v>1</v>
      </c>
      <c r="F153" s="197" t="s">
        <v>823</v>
      </c>
      <c r="H153" s="198">
        <v>41.314</v>
      </c>
      <c r="I153" s="199"/>
      <c r="L153" s="195"/>
      <c r="M153" s="200"/>
      <c r="N153" s="201"/>
      <c r="O153" s="201"/>
      <c r="P153" s="201"/>
      <c r="Q153" s="201"/>
      <c r="R153" s="201"/>
      <c r="S153" s="201"/>
      <c r="T153" s="202"/>
      <c r="AT153" s="196" t="s">
        <v>683</v>
      </c>
      <c r="AU153" s="196" t="s">
        <v>86</v>
      </c>
      <c r="AV153" s="14" t="s">
        <v>86</v>
      </c>
      <c r="AW153" s="14" t="s">
        <v>29</v>
      </c>
      <c r="AX153" s="14" t="s">
        <v>73</v>
      </c>
      <c r="AY153" s="196" t="s">
        <v>189</v>
      </c>
    </row>
    <row r="154" spans="1:65" s="15" customFormat="1" ht="11.25">
      <c r="B154" s="206"/>
      <c r="D154" s="188" t="s">
        <v>683</v>
      </c>
      <c r="E154" s="207" t="s">
        <v>1</v>
      </c>
      <c r="F154" s="208" t="s">
        <v>824</v>
      </c>
      <c r="H154" s="209">
        <v>64.414000000000001</v>
      </c>
      <c r="I154" s="210"/>
      <c r="L154" s="206"/>
      <c r="M154" s="211"/>
      <c r="N154" s="212"/>
      <c r="O154" s="212"/>
      <c r="P154" s="212"/>
      <c r="Q154" s="212"/>
      <c r="R154" s="212"/>
      <c r="S154" s="212"/>
      <c r="T154" s="213"/>
      <c r="AT154" s="207" t="s">
        <v>683</v>
      </c>
      <c r="AU154" s="207" t="s">
        <v>86</v>
      </c>
      <c r="AV154" s="15" t="s">
        <v>130</v>
      </c>
      <c r="AW154" s="15" t="s">
        <v>29</v>
      </c>
      <c r="AX154" s="15" t="s">
        <v>80</v>
      </c>
      <c r="AY154" s="207" t="s">
        <v>189</v>
      </c>
    </row>
    <row r="155" spans="1:65" s="2" customFormat="1" ht="37.9" customHeight="1">
      <c r="A155" s="32"/>
      <c r="B155" s="155"/>
      <c r="C155" s="156" t="s">
        <v>215</v>
      </c>
      <c r="D155" s="156" t="s">
        <v>191</v>
      </c>
      <c r="E155" s="157" t="s">
        <v>825</v>
      </c>
      <c r="F155" s="158" t="s">
        <v>474</v>
      </c>
      <c r="G155" s="159" t="s">
        <v>194</v>
      </c>
      <c r="H155" s="160">
        <v>64.414000000000001</v>
      </c>
      <c r="I155" s="161"/>
      <c r="J155" s="162">
        <f>ROUND(I155*H155,2)</f>
        <v>0</v>
      </c>
      <c r="K155" s="163"/>
      <c r="L155" s="33"/>
      <c r="M155" s="164" t="s">
        <v>1</v>
      </c>
      <c r="N155" s="165" t="s">
        <v>39</v>
      </c>
      <c r="O155" s="61"/>
      <c r="P155" s="166">
        <f>O155*H155</f>
        <v>0</v>
      </c>
      <c r="Q155" s="166">
        <v>0</v>
      </c>
      <c r="R155" s="166">
        <f>Q155*H155</f>
        <v>0</v>
      </c>
      <c r="S155" s="166">
        <v>0</v>
      </c>
      <c r="T155" s="167">
        <f>S155*H155</f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68" t="s">
        <v>130</v>
      </c>
      <c r="AT155" s="168" t="s">
        <v>191</v>
      </c>
      <c r="AU155" s="168" t="s">
        <v>86</v>
      </c>
      <c r="AY155" s="17" t="s">
        <v>189</v>
      </c>
      <c r="BE155" s="169">
        <f>IF(N155="základná",J155,0)</f>
        <v>0</v>
      </c>
      <c r="BF155" s="169">
        <f>IF(N155="znížená",J155,0)</f>
        <v>0</v>
      </c>
      <c r="BG155" s="169">
        <f>IF(N155="zákl. prenesená",J155,0)</f>
        <v>0</v>
      </c>
      <c r="BH155" s="169">
        <f>IF(N155="zníž. prenesená",J155,0)</f>
        <v>0</v>
      </c>
      <c r="BI155" s="169">
        <f>IF(N155="nulová",J155,0)</f>
        <v>0</v>
      </c>
      <c r="BJ155" s="17" t="s">
        <v>86</v>
      </c>
      <c r="BK155" s="169">
        <f>ROUND(I155*H155,2)</f>
        <v>0</v>
      </c>
      <c r="BL155" s="17" t="s">
        <v>130</v>
      </c>
      <c r="BM155" s="168" t="s">
        <v>826</v>
      </c>
    </row>
    <row r="156" spans="1:65" s="2" customFormat="1" ht="37.9" customHeight="1">
      <c r="A156" s="32"/>
      <c r="B156" s="155"/>
      <c r="C156" s="156" t="s">
        <v>204</v>
      </c>
      <c r="D156" s="156" t="s">
        <v>191</v>
      </c>
      <c r="E156" s="157" t="s">
        <v>827</v>
      </c>
      <c r="F156" s="158" t="s">
        <v>828</v>
      </c>
      <c r="G156" s="159" t="s">
        <v>194</v>
      </c>
      <c r="H156" s="160">
        <v>203.173</v>
      </c>
      <c r="I156" s="161"/>
      <c r="J156" s="162">
        <f>ROUND(I156*H156,2)</f>
        <v>0</v>
      </c>
      <c r="K156" s="163"/>
      <c r="L156" s="33"/>
      <c r="M156" s="164" t="s">
        <v>1</v>
      </c>
      <c r="N156" s="165" t="s">
        <v>39</v>
      </c>
      <c r="O156" s="61"/>
      <c r="P156" s="166">
        <f>O156*H156</f>
        <v>0</v>
      </c>
      <c r="Q156" s="166">
        <v>0</v>
      </c>
      <c r="R156" s="166">
        <f>Q156*H156</f>
        <v>0</v>
      </c>
      <c r="S156" s="166">
        <v>0</v>
      </c>
      <c r="T156" s="167">
        <f>S156*H156</f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68" t="s">
        <v>130</v>
      </c>
      <c r="AT156" s="168" t="s">
        <v>191</v>
      </c>
      <c r="AU156" s="168" t="s">
        <v>86</v>
      </c>
      <c r="AY156" s="17" t="s">
        <v>189</v>
      </c>
      <c r="BE156" s="169">
        <f>IF(N156="základná",J156,0)</f>
        <v>0</v>
      </c>
      <c r="BF156" s="169">
        <f>IF(N156="znížená",J156,0)</f>
        <v>0</v>
      </c>
      <c r="BG156" s="169">
        <f>IF(N156="zákl. prenesená",J156,0)</f>
        <v>0</v>
      </c>
      <c r="BH156" s="169">
        <f>IF(N156="zníž. prenesená",J156,0)</f>
        <v>0</v>
      </c>
      <c r="BI156" s="169">
        <f>IF(N156="nulová",J156,0)</f>
        <v>0</v>
      </c>
      <c r="BJ156" s="17" t="s">
        <v>86</v>
      </c>
      <c r="BK156" s="169">
        <f>ROUND(I156*H156,2)</f>
        <v>0</v>
      </c>
      <c r="BL156" s="17" t="s">
        <v>130</v>
      </c>
      <c r="BM156" s="168" t="s">
        <v>829</v>
      </c>
    </row>
    <row r="157" spans="1:65" s="14" customFormat="1" ht="11.25">
      <c r="B157" s="195"/>
      <c r="D157" s="188" t="s">
        <v>683</v>
      </c>
      <c r="E157" s="196" t="s">
        <v>1</v>
      </c>
      <c r="F157" s="197" t="s">
        <v>830</v>
      </c>
      <c r="H157" s="198">
        <v>249.44200000000001</v>
      </c>
      <c r="I157" s="199"/>
      <c r="L157" s="195"/>
      <c r="M157" s="200"/>
      <c r="N157" s="201"/>
      <c r="O157" s="201"/>
      <c r="P157" s="201"/>
      <c r="Q157" s="201"/>
      <c r="R157" s="201"/>
      <c r="S157" s="201"/>
      <c r="T157" s="202"/>
      <c r="AT157" s="196" t="s">
        <v>683</v>
      </c>
      <c r="AU157" s="196" t="s">
        <v>86</v>
      </c>
      <c r="AV157" s="14" t="s">
        <v>86</v>
      </c>
      <c r="AW157" s="14" t="s">
        <v>29</v>
      </c>
      <c r="AX157" s="14" t="s">
        <v>73</v>
      </c>
      <c r="AY157" s="196" t="s">
        <v>189</v>
      </c>
    </row>
    <row r="158" spans="1:65" s="14" customFormat="1" ht="11.25">
      <c r="B158" s="195"/>
      <c r="D158" s="188" t="s">
        <v>683</v>
      </c>
      <c r="E158" s="196" t="s">
        <v>1</v>
      </c>
      <c r="F158" s="197" t="s">
        <v>831</v>
      </c>
      <c r="H158" s="198">
        <v>-46.268999999999998</v>
      </c>
      <c r="I158" s="199"/>
      <c r="L158" s="195"/>
      <c r="M158" s="200"/>
      <c r="N158" s="201"/>
      <c r="O158" s="201"/>
      <c r="P158" s="201"/>
      <c r="Q158" s="201"/>
      <c r="R158" s="201"/>
      <c r="S158" s="201"/>
      <c r="T158" s="202"/>
      <c r="AT158" s="196" t="s">
        <v>683</v>
      </c>
      <c r="AU158" s="196" t="s">
        <v>86</v>
      </c>
      <c r="AV158" s="14" t="s">
        <v>86</v>
      </c>
      <c r="AW158" s="14" t="s">
        <v>29</v>
      </c>
      <c r="AX158" s="14" t="s">
        <v>73</v>
      </c>
      <c r="AY158" s="196" t="s">
        <v>189</v>
      </c>
    </row>
    <row r="159" spans="1:65" s="15" customFormat="1" ht="11.25">
      <c r="B159" s="206"/>
      <c r="D159" s="188" t="s">
        <v>683</v>
      </c>
      <c r="E159" s="207" t="s">
        <v>1</v>
      </c>
      <c r="F159" s="208" t="s">
        <v>824</v>
      </c>
      <c r="H159" s="209">
        <v>203.173</v>
      </c>
      <c r="I159" s="210"/>
      <c r="L159" s="206"/>
      <c r="M159" s="211"/>
      <c r="N159" s="212"/>
      <c r="O159" s="212"/>
      <c r="P159" s="212"/>
      <c r="Q159" s="212"/>
      <c r="R159" s="212"/>
      <c r="S159" s="212"/>
      <c r="T159" s="213"/>
      <c r="AT159" s="207" t="s">
        <v>683</v>
      </c>
      <c r="AU159" s="207" t="s">
        <v>86</v>
      </c>
      <c r="AV159" s="15" t="s">
        <v>130</v>
      </c>
      <c r="AW159" s="15" t="s">
        <v>29</v>
      </c>
      <c r="AX159" s="15" t="s">
        <v>80</v>
      </c>
      <c r="AY159" s="207" t="s">
        <v>189</v>
      </c>
    </row>
    <row r="160" spans="1:65" s="2" customFormat="1" ht="44.25" customHeight="1">
      <c r="A160" s="32"/>
      <c r="B160" s="155"/>
      <c r="C160" s="156" t="s">
        <v>222</v>
      </c>
      <c r="D160" s="156" t="s">
        <v>191</v>
      </c>
      <c r="E160" s="157" t="s">
        <v>832</v>
      </c>
      <c r="F160" s="158" t="s">
        <v>833</v>
      </c>
      <c r="G160" s="159" t="s">
        <v>194</v>
      </c>
      <c r="H160" s="160">
        <v>2641.2489999999998</v>
      </c>
      <c r="I160" s="161"/>
      <c r="J160" s="162">
        <f>ROUND(I160*H160,2)</f>
        <v>0</v>
      </c>
      <c r="K160" s="163"/>
      <c r="L160" s="33"/>
      <c r="M160" s="164" t="s">
        <v>1</v>
      </c>
      <c r="N160" s="165" t="s">
        <v>39</v>
      </c>
      <c r="O160" s="61"/>
      <c r="P160" s="166">
        <f>O160*H160</f>
        <v>0</v>
      </c>
      <c r="Q160" s="166">
        <v>0</v>
      </c>
      <c r="R160" s="166">
        <f>Q160*H160</f>
        <v>0</v>
      </c>
      <c r="S160" s="166">
        <v>0</v>
      </c>
      <c r="T160" s="167">
        <f>S160*H160</f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68" t="s">
        <v>130</v>
      </c>
      <c r="AT160" s="168" t="s">
        <v>191</v>
      </c>
      <c r="AU160" s="168" t="s">
        <v>86</v>
      </c>
      <c r="AY160" s="17" t="s">
        <v>189</v>
      </c>
      <c r="BE160" s="169">
        <f>IF(N160="základná",J160,0)</f>
        <v>0</v>
      </c>
      <c r="BF160" s="169">
        <f>IF(N160="znížená",J160,0)</f>
        <v>0</v>
      </c>
      <c r="BG160" s="169">
        <f>IF(N160="zákl. prenesená",J160,0)</f>
        <v>0</v>
      </c>
      <c r="BH160" s="169">
        <f>IF(N160="zníž. prenesená",J160,0)</f>
        <v>0</v>
      </c>
      <c r="BI160" s="169">
        <f>IF(N160="nulová",J160,0)</f>
        <v>0</v>
      </c>
      <c r="BJ160" s="17" t="s">
        <v>86</v>
      </c>
      <c r="BK160" s="169">
        <f>ROUND(I160*H160,2)</f>
        <v>0</v>
      </c>
      <c r="BL160" s="17" t="s">
        <v>130</v>
      </c>
      <c r="BM160" s="168" t="s">
        <v>834</v>
      </c>
    </row>
    <row r="161" spans="1:65" s="14" customFormat="1" ht="11.25">
      <c r="B161" s="195"/>
      <c r="D161" s="188" t="s">
        <v>683</v>
      </c>
      <c r="E161" s="196" t="s">
        <v>1</v>
      </c>
      <c r="F161" s="197" t="s">
        <v>835</v>
      </c>
      <c r="H161" s="198">
        <v>2641.2489999999998</v>
      </c>
      <c r="I161" s="199"/>
      <c r="L161" s="195"/>
      <c r="M161" s="200"/>
      <c r="N161" s="201"/>
      <c r="O161" s="201"/>
      <c r="P161" s="201"/>
      <c r="Q161" s="201"/>
      <c r="R161" s="201"/>
      <c r="S161" s="201"/>
      <c r="T161" s="202"/>
      <c r="AT161" s="196" t="s">
        <v>683</v>
      </c>
      <c r="AU161" s="196" t="s">
        <v>86</v>
      </c>
      <c r="AV161" s="14" t="s">
        <v>86</v>
      </c>
      <c r="AW161" s="14" t="s">
        <v>29</v>
      </c>
      <c r="AX161" s="14" t="s">
        <v>80</v>
      </c>
      <c r="AY161" s="196" t="s">
        <v>189</v>
      </c>
    </row>
    <row r="162" spans="1:65" s="2" customFormat="1" ht="21.75" customHeight="1">
      <c r="A162" s="32"/>
      <c r="B162" s="155"/>
      <c r="C162" s="156" t="s">
        <v>207</v>
      </c>
      <c r="D162" s="156" t="s">
        <v>191</v>
      </c>
      <c r="E162" s="157" t="s">
        <v>836</v>
      </c>
      <c r="F162" s="158" t="s">
        <v>837</v>
      </c>
      <c r="G162" s="159" t="s">
        <v>194</v>
      </c>
      <c r="H162" s="160">
        <v>203.173</v>
      </c>
      <c r="I162" s="161"/>
      <c r="J162" s="162">
        <f>ROUND(I162*H162,2)</f>
        <v>0</v>
      </c>
      <c r="K162" s="163"/>
      <c r="L162" s="33"/>
      <c r="M162" s="164" t="s">
        <v>1</v>
      </c>
      <c r="N162" s="165" t="s">
        <v>39</v>
      </c>
      <c r="O162" s="61"/>
      <c r="P162" s="166">
        <f>O162*H162</f>
        <v>0</v>
      </c>
      <c r="Q162" s="166">
        <v>0</v>
      </c>
      <c r="R162" s="166">
        <f>Q162*H162</f>
        <v>0</v>
      </c>
      <c r="S162" s="166">
        <v>0</v>
      </c>
      <c r="T162" s="167">
        <f>S162*H162</f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68" t="s">
        <v>130</v>
      </c>
      <c r="AT162" s="168" t="s">
        <v>191</v>
      </c>
      <c r="AU162" s="168" t="s">
        <v>86</v>
      </c>
      <c r="AY162" s="17" t="s">
        <v>189</v>
      </c>
      <c r="BE162" s="169">
        <f>IF(N162="základná",J162,0)</f>
        <v>0</v>
      </c>
      <c r="BF162" s="169">
        <f>IF(N162="znížená",J162,0)</f>
        <v>0</v>
      </c>
      <c r="BG162" s="169">
        <f>IF(N162="zákl. prenesená",J162,0)</f>
        <v>0</v>
      </c>
      <c r="BH162" s="169">
        <f>IF(N162="zníž. prenesená",J162,0)</f>
        <v>0</v>
      </c>
      <c r="BI162" s="169">
        <f>IF(N162="nulová",J162,0)</f>
        <v>0</v>
      </c>
      <c r="BJ162" s="17" t="s">
        <v>86</v>
      </c>
      <c r="BK162" s="169">
        <f>ROUND(I162*H162,2)</f>
        <v>0</v>
      </c>
      <c r="BL162" s="17" t="s">
        <v>130</v>
      </c>
      <c r="BM162" s="168" t="s">
        <v>838</v>
      </c>
    </row>
    <row r="163" spans="1:65" s="2" customFormat="1" ht="24.2" customHeight="1">
      <c r="A163" s="32"/>
      <c r="B163" s="155"/>
      <c r="C163" s="156" t="s">
        <v>231</v>
      </c>
      <c r="D163" s="156" t="s">
        <v>191</v>
      </c>
      <c r="E163" s="157" t="s">
        <v>839</v>
      </c>
      <c r="F163" s="158" t="s">
        <v>217</v>
      </c>
      <c r="G163" s="159" t="s">
        <v>218</v>
      </c>
      <c r="H163" s="160">
        <v>365.71100000000001</v>
      </c>
      <c r="I163" s="161"/>
      <c r="J163" s="162">
        <f>ROUND(I163*H163,2)</f>
        <v>0</v>
      </c>
      <c r="K163" s="163"/>
      <c r="L163" s="33"/>
      <c r="M163" s="164" t="s">
        <v>1</v>
      </c>
      <c r="N163" s="165" t="s">
        <v>39</v>
      </c>
      <c r="O163" s="61"/>
      <c r="P163" s="166">
        <f>O163*H163</f>
        <v>0</v>
      </c>
      <c r="Q163" s="166">
        <v>0</v>
      </c>
      <c r="R163" s="166">
        <f>Q163*H163</f>
        <v>0</v>
      </c>
      <c r="S163" s="166">
        <v>0</v>
      </c>
      <c r="T163" s="167">
        <f>S163*H163</f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68" t="s">
        <v>130</v>
      </c>
      <c r="AT163" s="168" t="s">
        <v>191</v>
      </c>
      <c r="AU163" s="168" t="s">
        <v>86</v>
      </c>
      <c r="AY163" s="17" t="s">
        <v>189</v>
      </c>
      <c r="BE163" s="169">
        <f>IF(N163="základná",J163,0)</f>
        <v>0</v>
      </c>
      <c r="BF163" s="169">
        <f>IF(N163="znížená",J163,0)</f>
        <v>0</v>
      </c>
      <c r="BG163" s="169">
        <f>IF(N163="zákl. prenesená",J163,0)</f>
        <v>0</v>
      </c>
      <c r="BH163" s="169">
        <f>IF(N163="zníž. prenesená",J163,0)</f>
        <v>0</v>
      </c>
      <c r="BI163" s="169">
        <f>IF(N163="nulová",J163,0)</f>
        <v>0</v>
      </c>
      <c r="BJ163" s="17" t="s">
        <v>86</v>
      </c>
      <c r="BK163" s="169">
        <f>ROUND(I163*H163,2)</f>
        <v>0</v>
      </c>
      <c r="BL163" s="17" t="s">
        <v>130</v>
      </c>
      <c r="BM163" s="168" t="s">
        <v>840</v>
      </c>
    </row>
    <row r="164" spans="1:65" s="14" customFormat="1" ht="11.25">
      <c r="B164" s="195"/>
      <c r="D164" s="188" t="s">
        <v>683</v>
      </c>
      <c r="E164" s="196" t="s">
        <v>1</v>
      </c>
      <c r="F164" s="197" t="s">
        <v>841</v>
      </c>
      <c r="H164" s="198">
        <v>365.71100000000001</v>
      </c>
      <c r="I164" s="199"/>
      <c r="L164" s="195"/>
      <c r="M164" s="200"/>
      <c r="N164" s="201"/>
      <c r="O164" s="201"/>
      <c r="P164" s="201"/>
      <c r="Q164" s="201"/>
      <c r="R164" s="201"/>
      <c r="S164" s="201"/>
      <c r="T164" s="202"/>
      <c r="AT164" s="196" t="s">
        <v>683</v>
      </c>
      <c r="AU164" s="196" t="s">
        <v>86</v>
      </c>
      <c r="AV164" s="14" t="s">
        <v>86</v>
      </c>
      <c r="AW164" s="14" t="s">
        <v>29</v>
      </c>
      <c r="AX164" s="14" t="s">
        <v>80</v>
      </c>
      <c r="AY164" s="196" t="s">
        <v>189</v>
      </c>
    </row>
    <row r="165" spans="1:65" s="2" customFormat="1" ht="24.2" customHeight="1">
      <c r="A165" s="32"/>
      <c r="B165" s="155"/>
      <c r="C165" s="156" t="s">
        <v>211</v>
      </c>
      <c r="D165" s="156" t="s">
        <v>191</v>
      </c>
      <c r="E165" s="157" t="s">
        <v>842</v>
      </c>
      <c r="F165" s="158" t="s">
        <v>480</v>
      </c>
      <c r="G165" s="159" t="s">
        <v>194</v>
      </c>
      <c r="H165" s="160">
        <v>11.281000000000001</v>
      </c>
      <c r="I165" s="161"/>
      <c r="J165" s="162">
        <f>ROUND(I165*H165,2)</f>
        <v>0</v>
      </c>
      <c r="K165" s="163"/>
      <c r="L165" s="33"/>
      <c r="M165" s="164" t="s">
        <v>1</v>
      </c>
      <c r="N165" s="165" t="s">
        <v>39</v>
      </c>
      <c r="O165" s="61"/>
      <c r="P165" s="166">
        <f>O165*H165</f>
        <v>0</v>
      </c>
      <c r="Q165" s="166">
        <v>0</v>
      </c>
      <c r="R165" s="166">
        <f>Q165*H165</f>
        <v>0</v>
      </c>
      <c r="S165" s="166">
        <v>0</v>
      </c>
      <c r="T165" s="167">
        <f>S165*H165</f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68" t="s">
        <v>130</v>
      </c>
      <c r="AT165" s="168" t="s">
        <v>191</v>
      </c>
      <c r="AU165" s="168" t="s">
        <v>86</v>
      </c>
      <c r="AY165" s="17" t="s">
        <v>189</v>
      </c>
      <c r="BE165" s="169">
        <f>IF(N165="základná",J165,0)</f>
        <v>0</v>
      </c>
      <c r="BF165" s="169">
        <f>IF(N165="znížená",J165,0)</f>
        <v>0</v>
      </c>
      <c r="BG165" s="169">
        <f>IF(N165="zákl. prenesená",J165,0)</f>
        <v>0</v>
      </c>
      <c r="BH165" s="169">
        <f>IF(N165="zníž. prenesená",J165,0)</f>
        <v>0</v>
      </c>
      <c r="BI165" s="169">
        <f>IF(N165="nulová",J165,0)</f>
        <v>0</v>
      </c>
      <c r="BJ165" s="17" t="s">
        <v>86</v>
      </c>
      <c r="BK165" s="169">
        <f>ROUND(I165*H165,2)</f>
        <v>0</v>
      </c>
      <c r="BL165" s="17" t="s">
        <v>130</v>
      </c>
      <c r="BM165" s="168" t="s">
        <v>843</v>
      </c>
    </row>
    <row r="166" spans="1:65" s="13" customFormat="1" ht="11.25">
      <c r="B166" s="187"/>
      <c r="D166" s="188" t="s">
        <v>683</v>
      </c>
      <c r="E166" s="189" t="s">
        <v>1</v>
      </c>
      <c r="F166" s="190" t="s">
        <v>844</v>
      </c>
      <c r="H166" s="189" t="s">
        <v>1</v>
      </c>
      <c r="I166" s="191"/>
      <c r="L166" s="187"/>
      <c r="M166" s="192"/>
      <c r="N166" s="193"/>
      <c r="O166" s="193"/>
      <c r="P166" s="193"/>
      <c r="Q166" s="193"/>
      <c r="R166" s="193"/>
      <c r="S166" s="193"/>
      <c r="T166" s="194"/>
      <c r="AT166" s="189" t="s">
        <v>683</v>
      </c>
      <c r="AU166" s="189" t="s">
        <v>86</v>
      </c>
      <c r="AV166" s="13" t="s">
        <v>80</v>
      </c>
      <c r="AW166" s="13" t="s">
        <v>29</v>
      </c>
      <c r="AX166" s="13" t="s">
        <v>73</v>
      </c>
      <c r="AY166" s="189" t="s">
        <v>189</v>
      </c>
    </row>
    <row r="167" spans="1:65" s="14" customFormat="1" ht="11.25">
      <c r="B167" s="195"/>
      <c r="D167" s="188" t="s">
        <v>683</v>
      </c>
      <c r="E167" s="196" t="s">
        <v>1</v>
      </c>
      <c r="F167" s="197" t="s">
        <v>845</v>
      </c>
      <c r="H167" s="198">
        <v>11.281000000000001</v>
      </c>
      <c r="I167" s="199"/>
      <c r="L167" s="195"/>
      <c r="M167" s="200"/>
      <c r="N167" s="201"/>
      <c r="O167" s="201"/>
      <c r="P167" s="201"/>
      <c r="Q167" s="201"/>
      <c r="R167" s="201"/>
      <c r="S167" s="201"/>
      <c r="T167" s="202"/>
      <c r="AT167" s="196" t="s">
        <v>683</v>
      </c>
      <c r="AU167" s="196" t="s">
        <v>86</v>
      </c>
      <c r="AV167" s="14" t="s">
        <v>86</v>
      </c>
      <c r="AW167" s="14" t="s">
        <v>29</v>
      </c>
      <c r="AX167" s="14" t="s">
        <v>80</v>
      </c>
      <c r="AY167" s="196" t="s">
        <v>189</v>
      </c>
    </row>
    <row r="168" spans="1:65" s="12" customFormat="1" ht="22.9" customHeight="1">
      <c r="B168" s="142"/>
      <c r="D168" s="143" t="s">
        <v>72</v>
      </c>
      <c r="E168" s="153" t="s">
        <v>86</v>
      </c>
      <c r="F168" s="153" t="s">
        <v>846</v>
      </c>
      <c r="I168" s="145"/>
      <c r="J168" s="154">
        <f>BK168</f>
        <v>0</v>
      </c>
      <c r="L168" s="142"/>
      <c r="M168" s="147"/>
      <c r="N168" s="148"/>
      <c r="O168" s="148"/>
      <c r="P168" s="149">
        <f>SUM(P169:P219)</f>
        <v>0</v>
      </c>
      <c r="Q168" s="148"/>
      <c r="R168" s="149">
        <f>SUM(R169:R219)</f>
        <v>461.11869830144002</v>
      </c>
      <c r="S168" s="148"/>
      <c r="T168" s="150">
        <f>SUM(T169:T219)</f>
        <v>0</v>
      </c>
      <c r="AR168" s="143" t="s">
        <v>80</v>
      </c>
      <c r="AT168" s="151" t="s">
        <v>72</v>
      </c>
      <c r="AU168" s="151" t="s">
        <v>80</v>
      </c>
      <c r="AY168" s="143" t="s">
        <v>189</v>
      </c>
      <c r="BK168" s="152">
        <f>SUM(BK169:BK219)</f>
        <v>0</v>
      </c>
    </row>
    <row r="169" spans="1:65" s="2" customFormat="1" ht="24.2" customHeight="1">
      <c r="A169" s="32"/>
      <c r="B169" s="155"/>
      <c r="C169" s="156" t="s">
        <v>240</v>
      </c>
      <c r="D169" s="156" t="s">
        <v>191</v>
      </c>
      <c r="E169" s="157" t="s">
        <v>847</v>
      </c>
      <c r="F169" s="158" t="s">
        <v>848</v>
      </c>
      <c r="G169" s="159" t="s">
        <v>194</v>
      </c>
      <c r="H169" s="160">
        <v>78.459999999999994</v>
      </c>
      <c r="I169" s="161"/>
      <c r="J169" s="162">
        <f>ROUND(I169*H169,2)</f>
        <v>0</v>
      </c>
      <c r="K169" s="163"/>
      <c r="L169" s="33"/>
      <c r="M169" s="164" t="s">
        <v>1</v>
      </c>
      <c r="N169" s="165" t="s">
        <v>39</v>
      </c>
      <c r="O169" s="61"/>
      <c r="P169" s="166">
        <f>O169*H169</f>
        <v>0</v>
      </c>
      <c r="Q169" s="166">
        <v>2.0699999999999998</v>
      </c>
      <c r="R169" s="166">
        <f>Q169*H169</f>
        <v>162.41219999999998</v>
      </c>
      <c r="S169" s="166">
        <v>0</v>
      </c>
      <c r="T169" s="167">
        <f>S169*H169</f>
        <v>0</v>
      </c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R169" s="168" t="s">
        <v>130</v>
      </c>
      <c r="AT169" s="168" t="s">
        <v>191</v>
      </c>
      <c r="AU169" s="168" t="s">
        <v>86</v>
      </c>
      <c r="AY169" s="17" t="s">
        <v>189</v>
      </c>
      <c r="BE169" s="169">
        <f>IF(N169="základná",J169,0)</f>
        <v>0</v>
      </c>
      <c r="BF169" s="169">
        <f>IF(N169="znížená",J169,0)</f>
        <v>0</v>
      </c>
      <c r="BG169" s="169">
        <f>IF(N169="zákl. prenesená",J169,0)</f>
        <v>0</v>
      </c>
      <c r="BH169" s="169">
        <f>IF(N169="zníž. prenesená",J169,0)</f>
        <v>0</v>
      </c>
      <c r="BI169" s="169">
        <f>IF(N169="nulová",J169,0)</f>
        <v>0</v>
      </c>
      <c r="BJ169" s="17" t="s">
        <v>86</v>
      </c>
      <c r="BK169" s="169">
        <f>ROUND(I169*H169,2)</f>
        <v>0</v>
      </c>
      <c r="BL169" s="17" t="s">
        <v>130</v>
      </c>
      <c r="BM169" s="168" t="s">
        <v>849</v>
      </c>
    </row>
    <row r="170" spans="1:65" s="13" customFormat="1" ht="11.25">
      <c r="B170" s="187"/>
      <c r="D170" s="188" t="s">
        <v>683</v>
      </c>
      <c r="E170" s="189" t="s">
        <v>1</v>
      </c>
      <c r="F170" s="190" t="s">
        <v>850</v>
      </c>
      <c r="H170" s="189" t="s">
        <v>1</v>
      </c>
      <c r="I170" s="191"/>
      <c r="L170" s="187"/>
      <c r="M170" s="192"/>
      <c r="N170" s="193"/>
      <c r="O170" s="193"/>
      <c r="P170" s="193"/>
      <c r="Q170" s="193"/>
      <c r="R170" s="193"/>
      <c r="S170" s="193"/>
      <c r="T170" s="194"/>
      <c r="AT170" s="189" t="s">
        <v>683</v>
      </c>
      <c r="AU170" s="189" t="s">
        <v>86</v>
      </c>
      <c r="AV170" s="13" t="s">
        <v>80</v>
      </c>
      <c r="AW170" s="13" t="s">
        <v>29</v>
      </c>
      <c r="AX170" s="13" t="s">
        <v>73</v>
      </c>
      <c r="AY170" s="189" t="s">
        <v>189</v>
      </c>
    </row>
    <row r="171" spans="1:65" s="14" customFormat="1" ht="11.25">
      <c r="B171" s="195"/>
      <c r="D171" s="188" t="s">
        <v>683</v>
      </c>
      <c r="E171" s="196" t="s">
        <v>1</v>
      </c>
      <c r="F171" s="197" t="s">
        <v>851</v>
      </c>
      <c r="H171" s="198">
        <v>11.6</v>
      </c>
      <c r="I171" s="199"/>
      <c r="L171" s="195"/>
      <c r="M171" s="200"/>
      <c r="N171" s="201"/>
      <c r="O171" s="201"/>
      <c r="P171" s="201"/>
      <c r="Q171" s="201"/>
      <c r="R171" s="201"/>
      <c r="S171" s="201"/>
      <c r="T171" s="202"/>
      <c r="AT171" s="196" t="s">
        <v>683</v>
      </c>
      <c r="AU171" s="196" t="s">
        <v>86</v>
      </c>
      <c r="AV171" s="14" t="s">
        <v>86</v>
      </c>
      <c r="AW171" s="14" t="s">
        <v>29</v>
      </c>
      <c r="AX171" s="14" t="s">
        <v>73</v>
      </c>
      <c r="AY171" s="196" t="s">
        <v>189</v>
      </c>
    </row>
    <row r="172" spans="1:65" s="14" customFormat="1" ht="11.25">
      <c r="B172" s="195"/>
      <c r="D172" s="188" t="s">
        <v>683</v>
      </c>
      <c r="E172" s="196" t="s">
        <v>1</v>
      </c>
      <c r="F172" s="197" t="s">
        <v>852</v>
      </c>
      <c r="H172" s="198">
        <v>0.38</v>
      </c>
      <c r="I172" s="199"/>
      <c r="L172" s="195"/>
      <c r="M172" s="200"/>
      <c r="N172" s="201"/>
      <c r="O172" s="201"/>
      <c r="P172" s="201"/>
      <c r="Q172" s="201"/>
      <c r="R172" s="201"/>
      <c r="S172" s="201"/>
      <c r="T172" s="202"/>
      <c r="AT172" s="196" t="s">
        <v>683</v>
      </c>
      <c r="AU172" s="196" t="s">
        <v>86</v>
      </c>
      <c r="AV172" s="14" t="s">
        <v>86</v>
      </c>
      <c r="AW172" s="14" t="s">
        <v>29</v>
      </c>
      <c r="AX172" s="14" t="s">
        <v>73</v>
      </c>
      <c r="AY172" s="196" t="s">
        <v>189</v>
      </c>
    </row>
    <row r="173" spans="1:65" s="14" customFormat="1" ht="11.25">
      <c r="B173" s="195"/>
      <c r="D173" s="188" t="s">
        <v>683</v>
      </c>
      <c r="E173" s="196" t="s">
        <v>1</v>
      </c>
      <c r="F173" s="197" t="s">
        <v>853</v>
      </c>
      <c r="H173" s="198">
        <v>36.56</v>
      </c>
      <c r="I173" s="199"/>
      <c r="L173" s="195"/>
      <c r="M173" s="200"/>
      <c r="N173" s="201"/>
      <c r="O173" s="201"/>
      <c r="P173" s="201"/>
      <c r="Q173" s="201"/>
      <c r="R173" s="201"/>
      <c r="S173" s="201"/>
      <c r="T173" s="202"/>
      <c r="AT173" s="196" t="s">
        <v>683</v>
      </c>
      <c r="AU173" s="196" t="s">
        <v>86</v>
      </c>
      <c r="AV173" s="14" t="s">
        <v>86</v>
      </c>
      <c r="AW173" s="14" t="s">
        <v>29</v>
      </c>
      <c r="AX173" s="14" t="s">
        <v>73</v>
      </c>
      <c r="AY173" s="196" t="s">
        <v>189</v>
      </c>
    </row>
    <row r="174" spans="1:65" s="13" customFormat="1" ht="11.25">
      <c r="B174" s="187"/>
      <c r="D174" s="188" t="s">
        <v>683</v>
      </c>
      <c r="E174" s="189" t="s">
        <v>1</v>
      </c>
      <c r="F174" s="190" t="s">
        <v>854</v>
      </c>
      <c r="H174" s="189" t="s">
        <v>1</v>
      </c>
      <c r="I174" s="191"/>
      <c r="L174" s="187"/>
      <c r="M174" s="192"/>
      <c r="N174" s="193"/>
      <c r="O174" s="193"/>
      <c r="P174" s="193"/>
      <c r="Q174" s="193"/>
      <c r="R174" s="193"/>
      <c r="S174" s="193"/>
      <c r="T174" s="194"/>
      <c r="AT174" s="189" t="s">
        <v>683</v>
      </c>
      <c r="AU174" s="189" t="s">
        <v>86</v>
      </c>
      <c r="AV174" s="13" t="s">
        <v>80</v>
      </c>
      <c r="AW174" s="13" t="s">
        <v>29</v>
      </c>
      <c r="AX174" s="13" t="s">
        <v>73</v>
      </c>
      <c r="AY174" s="189" t="s">
        <v>189</v>
      </c>
    </row>
    <row r="175" spans="1:65" s="14" customFormat="1" ht="11.25">
      <c r="B175" s="195"/>
      <c r="D175" s="188" t="s">
        <v>683</v>
      </c>
      <c r="E175" s="196" t="s">
        <v>1</v>
      </c>
      <c r="F175" s="197" t="s">
        <v>855</v>
      </c>
      <c r="H175" s="198">
        <v>29.92</v>
      </c>
      <c r="I175" s="199"/>
      <c r="L175" s="195"/>
      <c r="M175" s="200"/>
      <c r="N175" s="201"/>
      <c r="O175" s="201"/>
      <c r="P175" s="201"/>
      <c r="Q175" s="201"/>
      <c r="R175" s="201"/>
      <c r="S175" s="201"/>
      <c r="T175" s="202"/>
      <c r="AT175" s="196" t="s">
        <v>683</v>
      </c>
      <c r="AU175" s="196" t="s">
        <v>86</v>
      </c>
      <c r="AV175" s="14" t="s">
        <v>86</v>
      </c>
      <c r="AW175" s="14" t="s">
        <v>29</v>
      </c>
      <c r="AX175" s="14" t="s">
        <v>73</v>
      </c>
      <c r="AY175" s="196" t="s">
        <v>189</v>
      </c>
    </row>
    <row r="176" spans="1:65" s="15" customFormat="1" ht="11.25">
      <c r="B176" s="206"/>
      <c r="D176" s="188" t="s">
        <v>683</v>
      </c>
      <c r="E176" s="207" t="s">
        <v>1</v>
      </c>
      <c r="F176" s="208" t="s">
        <v>824</v>
      </c>
      <c r="H176" s="209">
        <v>78.459999999999994</v>
      </c>
      <c r="I176" s="210"/>
      <c r="L176" s="206"/>
      <c r="M176" s="211"/>
      <c r="N176" s="212"/>
      <c r="O176" s="212"/>
      <c r="P176" s="212"/>
      <c r="Q176" s="212"/>
      <c r="R176" s="212"/>
      <c r="S176" s="212"/>
      <c r="T176" s="213"/>
      <c r="AT176" s="207" t="s">
        <v>683</v>
      </c>
      <c r="AU176" s="207" t="s">
        <v>86</v>
      </c>
      <c r="AV176" s="15" t="s">
        <v>130</v>
      </c>
      <c r="AW176" s="15" t="s">
        <v>29</v>
      </c>
      <c r="AX176" s="15" t="s">
        <v>80</v>
      </c>
      <c r="AY176" s="207" t="s">
        <v>189</v>
      </c>
    </row>
    <row r="177" spans="1:65" s="2" customFormat="1" ht="24.2" customHeight="1">
      <c r="A177" s="32"/>
      <c r="B177" s="155"/>
      <c r="C177" s="156" t="s">
        <v>214</v>
      </c>
      <c r="D177" s="156" t="s">
        <v>191</v>
      </c>
      <c r="E177" s="157" t="s">
        <v>856</v>
      </c>
      <c r="F177" s="158" t="s">
        <v>857</v>
      </c>
      <c r="G177" s="159" t="s">
        <v>194</v>
      </c>
      <c r="H177" s="160">
        <v>56.624000000000002</v>
      </c>
      <c r="I177" s="161"/>
      <c r="J177" s="162">
        <f>ROUND(I177*H177,2)</f>
        <v>0</v>
      </c>
      <c r="K177" s="163"/>
      <c r="L177" s="33"/>
      <c r="M177" s="164" t="s">
        <v>1</v>
      </c>
      <c r="N177" s="165" t="s">
        <v>39</v>
      </c>
      <c r="O177" s="61"/>
      <c r="P177" s="166">
        <f>O177*H177</f>
        <v>0</v>
      </c>
      <c r="Q177" s="166">
        <v>2.4157202039999999</v>
      </c>
      <c r="R177" s="166">
        <f>Q177*H177</f>
        <v>136.78774083129599</v>
      </c>
      <c r="S177" s="166">
        <v>0</v>
      </c>
      <c r="T177" s="167">
        <f>S177*H177</f>
        <v>0</v>
      </c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R177" s="168" t="s">
        <v>130</v>
      </c>
      <c r="AT177" s="168" t="s">
        <v>191</v>
      </c>
      <c r="AU177" s="168" t="s">
        <v>86</v>
      </c>
      <c r="AY177" s="17" t="s">
        <v>189</v>
      </c>
      <c r="BE177" s="169">
        <f>IF(N177="základná",J177,0)</f>
        <v>0</v>
      </c>
      <c r="BF177" s="169">
        <f>IF(N177="znížená",J177,0)</f>
        <v>0</v>
      </c>
      <c r="BG177" s="169">
        <f>IF(N177="zákl. prenesená",J177,0)</f>
        <v>0</v>
      </c>
      <c r="BH177" s="169">
        <f>IF(N177="zníž. prenesená",J177,0)</f>
        <v>0</v>
      </c>
      <c r="BI177" s="169">
        <f>IF(N177="nulová",J177,0)</f>
        <v>0</v>
      </c>
      <c r="BJ177" s="17" t="s">
        <v>86</v>
      </c>
      <c r="BK177" s="169">
        <f>ROUND(I177*H177,2)</f>
        <v>0</v>
      </c>
      <c r="BL177" s="17" t="s">
        <v>130</v>
      </c>
      <c r="BM177" s="168" t="s">
        <v>858</v>
      </c>
    </row>
    <row r="178" spans="1:65" s="13" customFormat="1" ht="11.25">
      <c r="B178" s="187"/>
      <c r="D178" s="188" t="s">
        <v>683</v>
      </c>
      <c r="E178" s="189" t="s">
        <v>1</v>
      </c>
      <c r="F178" s="190" t="s">
        <v>859</v>
      </c>
      <c r="H178" s="189" t="s">
        <v>1</v>
      </c>
      <c r="I178" s="191"/>
      <c r="L178" s="187"/>
      <c r="M178" s="192"/>
      <c r="N178" s="193"/>
      <c r="O178" s="193"/>
      <c r="P178" s="193"/>
      <c r="Q178" s="193"/>
      <c r="R178" s="193"/>
      <c r="S178" s="193"/>
      <c r="T178" s="194"/>
      <c r="AT178" s="189" t="s">
        <v>683</v>
      </c>
      <c r="AU178" s="189" t="s">
        <v>86</v>
      </c>
      <c r="AV178" s="13" t="s">
        <v>80</v>
      </c>
      <c r="AW178" s="13" t="s">
        <v>29</v>
      </c>
      <c r="AX178" s="13" t="s">
        <v>73</v>
      </c>
      <c r="AY178" s="189" t="s">
        <v>189</v>
      </c>
    </row>
    <row r="179" spans="1:65" s="14" customFormat="1" ht="11.25">
      <c r="B179" s="195"/>
      <c r="D179" s="188" t="s">
        <v>683</v>
      </c>
      <c r="E179" s="196" t="s">
        <v>1</v>
      </c>
      <c r="F179" s="197" t="s">
        <v>860</v>
      </c>
      <c r="H179" s="198">
        <v>41.664000000000001</v>
      </c>
      <c r="I179" s="199"/>
      <c r="L179" s="195"/>
      <c r="M179" s="200"/>
      <c r="N179" s="201"/>
      <c r="O179" s="201"/>
      <c r="P179" s="201"/>
      <c r="Q179" s="201"/>
      <c r="R179" s="201"/>
      <c r="S179" s="201"/>
      <c r="T179" s="202"/>
      <c r="AT179" s="196" t="s">
        <v>683</v>
      </c>
      <c r="AU179" s="196" t="s">
        <v>86</v>
      </c>
      <c r="AV179" s="14" t="s">
        <v>86</v>
      </c>
      <c r="AW179" s="14" t="s">
        <v>29</v>
      </c>
      <c r="AX179" s="14" t="s">
        <v>73</v>
      </c>
      <c r="AY179" s="196" t="s">
        <v>189</v>
      </c>
    </row>
    <row r="180" spans="1:65" s="13" customFormat="1" ht="11.25">
      <c r="B180" s="187"/>
      <c r="D180" s="188" t="s">
        <v>683</v>
      </c>
      <c r="E180" s="189" t="s">
        <v>1</v>
      </c>
      <c r="F180" s="190" t="s">
        <v>854</v>
      </c>
      <c r="H180" s="189" t="s">
        <v>1</v>
      </c>
      <c r="I180" s="191"/>
      <c r="L180" s="187"/>
      <c r="M180" s="192"/>
      <c r="N180" s="193"/>
      <c r="O180" s="193"/>
      <c r="P180" s="193"/>
      <c r="Q180" s="193"/>
      <c r="R180" s="193"/>
      <c r="S180" s="193"/>
      <c r="T180" s="194"/>
      <c r="AT180" s="189" t="s">
        <v>683</v>
      </c>
      <c r="AU180" s="189" t="s">
        <v>86</v>
      </c>
      <c r="AV180" s="13" t="s">
        <v>80</v>
      </c>
      <c r="AW180" s="13" t="s">
        <v>29</v>
      </c>
      <c r="AX180" s="13" t="s">
        <v>73</v>
      </c>
      <c r="AY180" s="189" t="s">
        <v>189</v>
      </c>
    </row>
    <row r="181" spans="1:65" s="14" customFormat="1" ht="11.25">
      <c r="B181" s="195"/>
      <c r="D181" s="188" t="s">
        <v>683</v>
      </c>
      <c r="E181" s="196" t="s">
        <v>1</v>
      </c>
      <c r="F181" s="197" t="s">
        <v>861</v>
      </c>
      <c r="H181" s="198">
        <v>14.96</v>
      </c>
      <c r="I181" s="199"/>
      <c r="L181" s="195"/>
      <c r="M181" s="200"/>
      <c r="N181" s="201"/>
      <c r="O181" s="201"/>
      <c r="P181" s="201"/>
      <c r="Q181" s="201"/>
      <c r="R181" s="201"/>
      <c r="S181" s="201"/>
      <c r="T181" s="202"/>
      <c r="AT181" s="196" t="s">
        <v>683</v>
      </c>
      <c r="AU181" s="196" t="s">
        <v>86</v>
      </c>
      <c r="AV181" s="14" t="s">
        <v>86</v>
      </c>
      <c r="AW181" s="14" t="s">
        <v>29</v>
      </c>
      <c r="AX181" s="14" t="s">
        <v>73</v>
      </c>
      <c r="AY181" s="196" t="s">
        <v>189</v>
      </c>
    </row>
    <row r="182" spans="1:65" s="15" customFormat="1" ht="11.25">
      <c r="B182" s="206"/>
      <c r="D182" s="188" t="s">
        <v>683</v>
      </c>
      <c r="E182" s="207" t="s">
        <v>1</v>
      </c>
      <c r="F182" s="208" t="s">
        <v>824</v>
      </c>
      <c r="H182" s="209">
        <v>56.624000000000002</v>
      </c>
      <c r="I182" s="210"/>
      <c r="L182" s="206"/>
      <c r="M182" s="211"/>
      <c r="N182" s="212"/>
      <c r="O182" s="212"/>
      <c r="P182" s="212"/>
      <c r="Q182" s="212"/>
      <c r="R182" s="212"/>
      <c r="S182" s="212"/>
      <c r="T182" s="213"/>
      <c r="AT182" s="207" t="s">
        <v>683</v>
      </c>
      <c r="AU182" s="207" t="s">
        <v>86</v>
      </c>
      <c r="AV182" s="15" t="s">
        <v>130</v>
      </c>
      <c r="AW182" s="15" t="s">
        <v>29</v>
      </c>
      <c r="AX182" s="15" t="s">
        <v>80</v>
      </c>
      <c r="AY182" s="207" t="s">
        <v>189</v>
      </c>
    </row>
    <row r="183" spans="1:65" s="2" customFormat="1" ht="24.2" customHeight="1">
      <c r="A183" s="32"/>
      <c r="B183" s="155"/>
      <c r="C183" s="156" t="s">
        <v>248</v>
      </c>
      <c r="D183" s="156" t="s">
        <v>191</v>
      </c>
      <c r="E183" s="157" t="s">
        <v>862</v>
      </c>
      <c r="F183" s="158" t="s">
        <v>863</v>
      </c>
      <c r="G183" s="159" t="s">
        <v>373</v>
      </c>
      <c r="H183" s="160">
        <v>27.245000000000001</v>
      </c>
      <c r="I183" s="161"/>
      <c r="J183" s="162">
        <f>ROUND(I183*H183,2)</f>
        <v>0</v>
      </c>
      <c r="K183" s="163"/>
      <c r="L183" s="33"/>
      <c r="M183" s="164" t="s">
        <v>1</v>
      </c>
      <c r="N183" s="165" t="s">
        <v>39</v>
      </c>
      <c r="O183" s="61"/>
      <c r="P183" s="166">
        <f>O183*H183</f>
        <v>0</v>
      </c>
      <c r="Q183" s="166">
        <v>3.7677600000000002E-3</v>
      </c>
      <c r="R183" s="166">
        <f>Q183*H183</f>
        <v>0.10265262120000002</v>
      </c>
      <c r="S183" s="166">
        <v>0</v>
      </c>
      <c r="T183" s="167">
        <f>S183*H183</f>
        <v>0</v>
      </c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R183" s="168" t="s">
        <v>130</v>
      </c>
      <c r="AT183" s="168" t="s">
        <v>191</v>
      </c>
      <c r="AU183" s="168" t="s">
        <v>86</v>
      </c>
      <c r="AY183" s="17" t="s">
        <v>189</v>
      </c>
      <c r="BE183" s="169">
        <f>IF(N183="základná",J183,0)</f>
        <v>0</v>
      </c>
      <c r="BF183" s="169">
        <f>IF(N183="znížená",J183,0)</f>
        <v>0</v>
      </c>
      <c r="BG183" s="169">
        <f>IF(N183="zákl. prenesená",J183,0)</f>
        <v>0</v>
      </c>
      <c r="BH183" s="169">
        <f>IF(N183="zníž. prenesená",J183,0)</f>
        <v>0</v>
      </c>
      <c r="BI183" s="169">
        <f>IF(N183="nulová",J183,0)</f>
        <v>0</v>
      </c>
      <c r="BJ183" s="17" t="s">
        <v>86</v>
      </c>
      <c r="BK183" s="169">
        <f>ROUND(I183*H183,2)</f>
        <v>0</v>
      </c>
      <c r="BL183" s="17" t="s">
        <v>130</v>
      </c>
      <c r="BM183" s="168" t="s">
        <v>864</v>
      </c>
    </row>
    <row r="184" spans="1:65" s="13" customFormat="1" ht="11.25">
      <c r="B184" s="187"/>
      <c r="D184" s="188" t="s">
        <v>683</v>
      </c>
      <c r="E184" s="189" t="s">
        <v>1</v>
      </c>
      <c r="F184" s="190" t="s">
        <v>859</v>
      </c>
      <c r="H184" s="189" t="s">
        <v>1</v>
      </c>
      <c r="I184" s="191"/>
      <c r="L184" s="187"/>
      <c r="M184" s="192"/>
      <c r="N184" s="193"/>
      <c r="O184" s="193"/>
      <c r="P184" s="193"/>
      <c r="Q184" s="193"/>
      <c r="R184" s="193"/>
      <c r="S184" s="193"/>
      <c r="T184" s="194"/>
      <c r="AT184" s="189" t="s">
        <v>683</v>
      </c>
      <c r="AU184" s="189" t="s">
        <v>86</v>
      </c>
      <c r="AV184" s="13" t="s">
        <v>80</v>
      </c>
      <c r="AW184" s="13" t="s">
        <v>29</v>
      </c>
      <c r="AX184" s="13" t="s">
        <v>73</v>
      </c>
      <c r="AY184" s="189" t="s">
        <v>189</v>
      </c>
    </row>
    <row r="185" spans="1:65" s="14" customFormat="1" ht="11.25">
      <c r="B185" s="195"/>
      <c r="D185" s="188" t="s">
        <v>683</v>
      </c>
      <c r="E185" s="196" t="s">
        <v>1</v>
      </c>
      <c r="F185" s="197" t="s">
        <v>865</v>
      </c>
      <c r="H185" s="198">
        <v>23.24</v>
      </c>
      <c r="I185" s="199"/>
      <c r="L185" s="195"/>
      <c r="M185" s="200"/>
      <c r="N185" s="201"/>
      <c r="O185" s="201"/>
      <c r="P185" s="201"/>
      <c r="Q185" s="201"/>
      <c r="R185" s="201"/>
      <c r="S185" s="201"/>
      <c r="T185" s="202"/>
      <c r="AT185" s="196" t="s">
        <v>683</v>
      </c>
      <c r="AU185" s="196" t="s">
        <v>86</v>
      </c>
      <c r="AV185" s="14" t="s">
        <v>86</v>
      </c>
      <c r="AW185" s="14" t="s">
        <v>29</v>
      </c>
      <c r="AX185" s="14" t="s">
        <v>73</v>
      </c>
      <c r="AY185" s="196" t="s">
        <v>189</v>
      </c>
    </row>
    <row r="186" spans="1:65" s="13" customFormat="1" ht="11.25">
      <c r="B186" s="187"/>
      <c r="D186" s="188" t="s">
        <v>683</v>
      </c>
      <c r="E186" s="189" t="s">
        <v>1</v>
      </c>
      <c r="F186" s="190" t="s">
        <v>854</v>
      </c>
      <c r="H186" s="189" t="s">
        <v>1</v>
      </c>
      <c r="I186" s="191"/>
      <c r="L186" s="187"/>
      <c r="M186" s="192"/>
      <c r="N186" s="193"/>
      <c r="O186" s="193"/>
      <c r="P186" s="193"/>
      <c r="Q186" s="193"/>
      <c r="R186" s="193"/>
      <c r="S186" s="193"/>
      <c r="T186" s="194"/>
      <c r="AT186" s="189" t="s">
        <v>683</v>
      </c>
      <c r="AU186" s="189" t="s">
        <v>86</v>
      </c>
      <c r="AV186" s="13" t="s">
        <v>80</v>
      </c>
      <c r="AW186" s="13" t="s">
        <v>29</v>
      </c>
      <c r="AX186" s="13" t="s">
        <v>73</v>
      </c>
      <c r="AY186" s="189" t="s">
        <v>189</v>
      </c>
    </row>
    <row r="187" spans="1:65" s="14" customFormat="1" ht="11.25">
      <c r="B187" s="195"/>
      <c r="D187" s="188" t="s">
        <v>683</v>
      </c>
      <c r="E187" s="196" t="s">
        <v>1</v>
      </c>
      <c r="F187" s="197" t="s">
        <v>866</v>
      </c>
      <c r="H187" s="198">
        <v>4.0049999999999999</v>
      </c>
      <c r="I187" s="199"/>
      <c r="L187" s="195"/>
      <c r="M187" s="200"/>
      <c r="N187" s="201"/>
      <c r="O187" s="201"/>
      <c r="P187" s="201"/>
      <c r="Q187" s="201"/>
      <c r="R187" s="201"/>
      <c r="S187" s="201"/>
      <c r="T187" s="202"/>
      <c r="AT187" s="196" t="s">
        <v>683</v>
      </c>
      <c r="AU187" s="196" t="s">
        <v>86</v>
      </c>
      <c r="AV187" s="14" t="s">
        <v>86</v>
      </c>
      <c r="AW187" s="14" t="s">
        <v>29</v>
      </c>
      <c r="AX187" s="14" t="s">
        <v>73</v>
      </c>
      <c r="AY187" s="196" t="s">
        <v>189</v>
      </c>
    </row>
    <row r="188" spans="1:65" s="15" customFormat="1" ht="11.25">
      <c r="B188" s="206"/>
      <c r="D188" s="188" t="s">
        <v>683</v>
      </c>
      <c r="E188" s="207" t="s">
        <v>1</v>
      </c>
      <c r="F188" s="208" t="s">
        <v>824</v>
      </c>
      <c r="H188" s="209">
        <v>27.245000000000001</v>
      </c>
      <c r="I188" s="210"/>
      <c r="L188" s="206"/>
      <c r="M188" s="211"/>
      <c r="N188" s="212"/>
      <c r="O188" s="212"/>
      <c r="P188" s="212"/>
      <c r="Q188" s="212"/>
      <c r="R188" s="212"/>
      <c r="S188" s="212"/>
      <c r="T188" s="213"/>
      <c r="AT188" s="207" t="s">
        <v>683</v>
      </c>
      <c r="AU188" s="207" t="s">
        <v>86</v>
      </c>
      <c r="AV188" s="15" t="s">
        <v>130</v>
      </c>
      <c r="AW188" s="15" t="s">
        <v>29</v>
      </c>
      <c r="AX188" s="15" t="s">
        <v>80</v>
      </c>
      <c r="AY188" s="207" t="s">
        <v>189</v>
      </c>
    </row>
    <row r="189" spans="1:65" s="2" customFormat="1" ht="24.2" customHeight="1">
      <c r="A189" s="32"/>
      <c r="B189" s="155"/>
      <c r="C189" s="156" t="s">
        <v>219</v>
      </c>
      <c r="D189" s="156" t="s">
        <v>191</v>
      </c>
      <c r="E189" s="157" t="s">
        <v>867</v>
      </c>
      <c r="F189" s="158" t="s">
        <v>868</v>
      </c>
      <c r="G189" s="159" t="s">
        <v>373</v>
      </c>
      <c r="H189" s="160">
        <v>27.245000000000001</v>
      </c>
      <c r="I189" s="161"/>
      <c r="J189" s="162">
        <f>ROUND(I189*H189,2)</f>
        <v>0</v>
      </c>
      <c r="K189" s="163"/>
      <c r="L189" s="33"/>
      <c r="M189" s="164" t="s">
        <v>1</v>
      </c>
      <c r="N189" s="165" t="s">
        <v>39</v>
      </c>
      <c r="O189" s="61"/>
      <c r="P189" s="166">
        <f>O189*H189</f>
        <v>0</v>
      </c>
      <c r="Q189" s="166">
        <v>0</v>
      </c>
      <c r="R189" s="166">
        <f>Q189*H189</f>
        <v>0</v>
      </c>
      <c r="S189" s="166">
        <v>0</v>
      </c>
      <c r="T189" s="167">
        <f>S189*H189</f>
        <v>0</v>
      </c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R189" s="168" t="s">
        <v>130</v>
      </c>
      <c r="AT189" s="168" t="s">
        <v>191</v>
      </c>
      <c r="AU189" s="168" t="s">
        <v>86</v>
      </c>
      <c r="AY189" s="17" t="s">
        <v>189</v>
      </c>
      <c r="BE189" s="169">
        <f>IF(N189="základná",J189,0)</f>
        <v>0</v>
      </c>
      <c r="BF189" s="169">
        <f>IF(N189="znížená",J189,0)</f>
        <v>0</v>
      </c>
      <c r="BG189" s="169">
        <f>IF(N189="zákl. prenesená",J189,0)</f>
        <v>0</v>
      </c>
      <c r="BH189" s="169">
        <f>IF(N189="zníž. prenesená",J189,0)</f>
        <v>0</v>
      </c>
      <c r="BI189" s="169">
        <f>IF(N189="nulová",J189,0)</f>
        <v>0</v>
      </c>
      <c r="BJ189" s="17" t="s">
        <v>86</v>
      </c>
      <c r="BK189" s="169">
        <f>ROUND(I189*H189,2)</f>
        <v>0</v>
      </c>
      <c r="BL189" s="17" t="s">
        <v>130</v>
      </c>
      <c r="BM189" s="168" t="s">
        <v>869</v>
      </c>
    </row>
    <row r="190" spans="1:65" s="2" customFormat="1" ht="16.5" customHeight="1">
      <c r="A190" s="32"/>
      <c r="B190" s="155"/>
      <c r="C190" s="156" t="s">
        <v>255</v>
      </c>
      <c r="D190" s="156" t="s">
        <v>191</v>
      </c>
      <c r="E190" s="157" t="s">
        <v>870</v>
      </c>
      <c r="F190" s="158" t="s">
        <v>871</v>
      </c>
      <c r="G190" s="159" t="s">
        <v>218</v>
      </c>
      <c r="H190" s="160">
        <v>3.7829999999999999</v>
      </c>
      <c r="I190" s="161"/>
      <c r="J190" s="162">
        <f>ROUND(I190*H190,2)</f>
        <v>0</v>
      </c>
      <c r="K190" s="163"/>
      <c r="L190" s="33"/>
      <c r="M190" s="164" t="s">
        <v>1</v>
      </c>
      <c r="N190" s="165" t="s">
        <v>39</v>
      </c>
      <c r="O190" s="61"/>
      <c r="P190" s="166">
        <f>O190*H190</f>
        <v>0</v>
      </c>
      <c r="Q190" s="166">
        <v>1.0189584970000001</v>
      </c>
      <c r="R190" s="166">
        <f>Q190*H190</f>
        <v>3.8547199941510004</v>
      </c>
      <c r="S190" s="166">
        <v>0</v>
      </c>
      <c r="T190" s="167">
        <f>S190*H190</f>
        <v>0</v>
      </c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R190" s="168" t="s">
        <v>130</v>
      </c>
      <c r="AT190" s="168" t="s">
        <v>191</v>
      </c>
      <c r="AU190" s="168" t="s">
        <v>86</v>
      </c>
      <c r="AY190" s="17" t="s">
        <v>189</v>
      </c>
      <c r="BE190" s="169">
        <f>IF(N190="základná",J190,0)</f>
        <v>0</v>
      </c>
      <c r="BF190" s="169">
        <f>IF(N190="znížená",J190,0)</f>
        <v>0</v>
      </c>
      <c r="BG190" s="169">
        <f>IF(N190="zákl. prenesená",J190,0)</f>
        <v>0</v>
      </c>
      <c r="BH190" s="169">
        <f>IF(N190="zníž. prenesená",J190,0)</f>
        <v>0</v>
      </c>
      <c r="BI190" s="169">
        <f>IF(N190="nulová",J190,0)</f>
        <v>0</v>
      </c>
      <c r="BJ190" s="17" t="s">
        <v>86</v>
      </c>
      <c r="BK190" s="169">
        <f>ROUND(I190*H190,2)</f>
        <v>0</v>
      </c>
      <c r="BL190" s="17" t="s">
        <v>130</v>
      </c>
      <c r="BM190" s="168" t="s">
        <v>872</v>
      </c>
    </row>
    <row r="191" spans="1:65" s="13" customFormat="1" ht="11.25">
      <c r="B191" s="187"/>
      <c r="D191" s="188" t="s">
        <v>683</v>
      </c>
      <c r="E191" s="189" t="s">
        <v>1</v>
      </c>
      <c r="F191" s="190" t="s">
        <v>873</v>
      </c>
      <c r="H191" s="189" t="s">
        <v>1</v>
      </c>
      <c r="I191" s="191"/>
      <c r="L191" s="187"/>
      <c r="M191" s="192"/>
      <c r="N191" s="193"/>
      <c r="O191" s="193"/>
      <c r="P191" s="193"/>
      <c r="Q191" s="193"/>
      <c r="R191" s="193"/>
      <c r="S191" s="193"/>
      <c r="T191" s="194"/>
      <c r="AT191" s="189" t="s">
        <v>683</v>
      </c>
      <c r="AU191" s="189" t="s">
        <v>86</v>
      </c>
      <c r="AV191" s="13" t="s">
        <v>80</v>
      </c>
      <c r="AW191" s="13" t="s">
        <v>29</v>
      </c>
      <c r="AX191" s="13" t="s">
        <v>73</v>
      </c>
      <c r="AY191" s="189" t="s">
        <v>189</v>
      </c>
    </row>
    <row r="192" spans="1:65" s="14" customFormat="1" ht="11.25">
      <c r="B192" s="195"/>
      <c r="D192" s="188" t="s">
        <v>683</v>
      </c>
      <c r="E192" s="196" t="s">
        <v>1</v>
      </c>
      <c r="F192" s="197" t="s">
        <v>874</v>
      </c>
      <c r="H192" s="198">
        <v>3.4390000000000001</v>
      </c>
      <c r="I192" s="199"/>
      <c r="L192" s="195"/>
      <c r="M192" s="200"/>
      <c r="N192" s="201"/>
      <c r="O192" s="201"/>
      <c r="P192" s="201"/>
      <c r="Q192" s="201"/>
      <c r="R192" s="201"/>
      <c r="S192" s="201"/>
      <c r="T192" s="202"/>
      <c r="AT192" s="196" t="s">
        <v>683</v>
      </c>
      <c r="AU192" s="196" t="s">
        <v>86</v>
      </c>
      <c r="AV192" s="14" t="s">
        <v>86</v>
      </c>
      <c r="AW192" s="14" t="s">
        <v>29</v>
      </c>
      <c r="AX192" s="14" t="s">
        <v>80</v>
      </c>
      <c r="AY192" s="196" t="s">
        <v>189</v>
      </c>
    </row>
    <row r="193" spans="1:65" s="14" customFormat="1" ht="11.25">
      <c r="B193" s="195"/>
      <c r="D193" s="188" t="s">
        <v>683</v>
      </c>
      <c r="F193" s="197" t="s">
        <v>875</v>
      </c>
      <c r="H193" s="198">
        <v>3.7829999999999999</v>
      </c>
      <c r="I193" s="199"/>
      <c r="L193" s="195"/>
      <c r="M193" s="200"/>
      <c r="N193" s="201"/>
      <c r="O193" s="201"/>
      <c r="P193" s="201"/>
      <c r="Q193" s="201"/>
      <c r="R193" s="201"/>
      <c r="S193" s="201"/>
      <c r="T193" s="202"/>
      <c r="AT193" s="196" t="s">
        <v>683</v>
      </c>
      <c r="AU193" s="196" t="s">
        <v>86</v>
      </c>
      <c r="AV193" s="14" t="s">
        <v>86</v>
      </c>
      <c r="AW193" s="14" t="s">
        <v>3</v>
      </c>
      <c r="AX193" s="14" t="s">
        <v>80</v>
      </c>
      <c r="AY193" s="196" t="s">
        <v>189</v>
      </c>
    </row>
    <row r="194" spans="1:65" s="2" customFormat="1" ht="33" customHeight="1">
      <c r="A194" s="32"/>
      <c r="B194" s="155"/>
      <c r="C194" s="156" t="s">
        <v>7</v>
      </c>
      <c r="D194" s="156" t="s">
        <v>191</v>
      </c>
      <c r="E194" s="157" t="s">
        <v>876</v>
      </c>
      <c r="F194" s="158" t="s">
        <v>877</v>
      </c>
      <c r="G194" s="159" t="s">
        <v>373</v>
      </c>
      <c r="H194" s="160">
        <v>74.8</v>
      </c>
      <c r="I194" s="161"/>
      <c r="J194" s="162">
        <f>ROUND(I194*H194,2)</f>
        <v>0</v>
      </c>
      <c r="K194" s="163"/>
      <c r="L194" s="33"/>
      <c r="M194" s="164" t="s">
        <v>1</v>
      </c>
      <c r="N194" s="165" t="s">
        <v>39</v>
      </c>
      <c r="O194" s="61"/>
      <c r="P194" s="166">
        <f>O194*H194</f>
        <v>0</v>
      </c>
      <c r="Q194" s="166">
        <v>6.2736099999999998E-3</v>
      </c>
      <c r="R194" s="166">
        <f>Q194*H194</f>
        <v>0.46926602799999995</v>
      </c>
      <c r="S194" s="166">
        <v>0</v>
      </c>
      <c r="T194" s="167">
        <f>S194*H194</f>
        <v>0</v>
      </c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R194" s="168" t="s">
        <v>130</v>
      </c>
      <c r="AT194" s="168" t="s">
        <v>191</v>
      </c>
      <c r="AU194" s="168" t="s">
        <v>86</v>
      </c>
      <c r="AY194" s="17" t="s">
        <v>189</v>
      </c>
      <c r="BE194" s="169">
        <f>IF(N194="základná",J194,0)</f>
        <v>0</v>
      </c>
      <c r="BF194" s="169">
        <f>IF(N194="znížená",J194,0)</f>
        <v>0</v>
      </c>
      <c r="BG194" s="169">
        <f>IF(N194="zákl. prenesená",J194,0)</f>
        <v>0</v>
      </c>
      <c r="BH194" s="169">
        <f>IF(N194="zníž. prenesená",J194,0)</f>
        <v>0</v>
      </c>
      <c r="BI194" s="169">
        <f>IF(N194="nulová",J194,0)</f>
        <v>0</v>
      </c>
      <c r="BJ194" s="17" t="s">
        <v>86</v>
      </c>
      <c r="BK194" s="169">
        <f>ROUND(I194*H194,2)</f>
        <v>0</v>
      </c>
      <c r="BL194" s="17" t="s">
        <v>130</v>
      </c>
      <c r="BM194" s="168" t="s">
        <v>878</v>
      </c>
    </row>
    <row r="195" spans="1:65" s="13" customFormat="1" ht="11.25">
      <c r="B195" s="187"/>
      <c r="D195" s="188" t="s">
        <v>683</v>
      </c>
      <c r="E195" s="189" t="s">
        <v>1</v>
      </c>
      <c r="F195" s="190" t="s">
        <v>854</v>
      </c>
      <c r="H195" s="189" t="s">
        <v>1</v>
      </c>
      <c r="I195" s="191"/>
      <c r="L195" s="187"/>
      <c r="M195" s="192"/>
      <c r="N195" s="193"/>
      <c r="O195" s="193"/>
      <c r="P195" s="193"/>
      <c r="Q195" s="193"/>
      <c r="R195" s="193"/>
      <c r="S195" s="193"/>
      <c r="T195" s="194"/>
      <c r="AT195" s="189" t="s">
        <v>683</v>
      </c>
      <c r="AU195" s="189" t="s">
        <v>86</v>
      </c>
      <c r="AV195" s="13" t="s">
        <v>80</v>
      </c>
      <c r="AW195" s="13" t="s">
        <v>29</v>
      </c>
      <c r="AX195" s="13" t="s">
        <v>73</v>
      </c>
      <c r="AY195" s="189" t="s">
        <v>189</v>
      </c>
    </row>
    <row r="196" spans="1:65" s="14" customFormat="1" ht="11.25">
      <c r="B196" s="195"/>
      <c r="D196" s="188" t="s">
        <v>683</v>
      </c>
      <c r="E196" s="196" t="s">
        <v>1</v>
      </c>
      <c r="F196" s="197" t="s">
        <v>879</v>
      </c>
      <c r="H196" s="198">
        <v>74.8</v>
      </c>
      <c r="I196" s="199"/>
      <c r="L196" s="195"/>
      <c r="M196" s="200"/>
      <c r="N196" s="201"/>
      <c r="O196" s="201"/>
      <c r="P196" s="201"/>
      <c r="Q196" s="201"/>
      <c r="R196" s="201"/>
      <c r="S196" s="201"/>
      <c r="T196" s="202"/>
      <c r="AT196" s="196" t="s">
        <v>683</v>
      </c>
      <c r="AU196" s="196" t="s">
        <v>86</v>
      </c>
      <c r="AV196" s="14" t="s">
        <v>86</v>
      </c>
      <c r="AW196" s="14" t="s">
        <v>29</v>
      </c>
      <c r="AX196" s="14" t="s">
        <v>80</v>
      </c>
      <c r="AY196" s="196" t="s">
        <v>189</v>
      </c>
    </row>
    <row r="197" spans="1:65" s="2" customFormat="1" ht="37.9" customHeight="1">
      <c r="A197" s="32"/>
      <c r="B197" s="155"/>
      <c r="C197" s="156" t="s">
        <v>262</v>
      </c>
      <c r="D197" s="156" t="s">
        <v>191</v>
      </c>
      <c r="E197" s="157" t="s">
        <v>880</v>
      </c>
      <c r="F197" s="158" t="s">
        <v>881</v>
      </c>
      <c r="G197" s="159" t="s">
        <v>194</v>
      </c>
      <c r="H197" s="160">
        <v>17.09</v>
      </c>
      <c r="I197" s="161"/>
      <c r="J197" s="162">
        <f>ROUND(I197*H197,2)</f>
        <v>0</v>
      </c>
      <c r="K197" s="163"/>
      <c r="L197" s="33"/>
      <c r="M197" s="164" t="s">
        <v>1</v>
      </c>
      <c r="N197" s="165" t="s">
        <v>39</v>
      </c>
      <c r="O197" s="61"/>
      <c r="P197" s="166">
        <f>O197*H197</f>
        <v>0</v>
      </c>
      <c r="Q197" s="166">
        <v>2.119093264</v>
      </c>
      <c r="R197" s="166">
        <f>Q197*H197</f>
        <v>36.215303881760001</v>
      </c>
      <c r="S197" s="166">
        <v>0</v>
      </c>
      <c r="T197" s="167">
        <f>S197*H197</f>
        <v>0</v>
      </c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R197" s="168" t="s">
        <v>130</v>
      </c>
      <c r="AT197" s="168" t="s">
        <v>191</v>
      </c>
      <c r="AU197" s="168" t="s">
        <v>86</v>
      </c>
      <c r="AY197" s="17" t="s">
        <v>189</v>
      </c>
      <c r="BE197" s="169">
        <f>IF(N197="základná",J197,0)</f>
        <v>0</v>
      </c>
      <c r="BF197" s="169">
        <f>IF(N197="znížená",J197,0)</f>
        <v>0</v>
      </c>
      <c r="BG197" s="169">
        <f>IF(N197="zákl. prenesená",J197,0)</f>
        <v>0</v>
      </c>
      <c r="BH197" s="169">
        <f>IF(N197="zníž. prenesená",J197,0)</f>
        <v>0</v>
      </c>
      <c r="BI197" s="169">
        <f>IF(N197="nulová",J197,0)</f>
        <v>0</v>
      </c>
      <c r="BJ197" s="17" t="s">
        <v>86</v>
      </c>
      <c r="BK197" s="169">
        <f>ROUND(I197*H197,2)</f>
        <v>0</v>
      </c>
      <c r="BL197" s="17" t="s">
        <v>130</v>
      </c>
      <c r="BM197" s="168" t="s">
        <v>882</v>
      </c>
    </row>
    <row r="198" spans="1:65" s="13" customFormat="1" ht="11.25">
      <c r="B198" s="187"/>
      <c r="D198" s="188" t="s">
        <v>683</v>
      </c>
      <c r="E198" s="189" t="s">
        <v>1</v>
      </c>
      <c r="F198" s="190" t="s">
        <v>883</v>
      </c>
      <c r="H198" s="189" t="s">
        <v>1</v>
      </c>
      <c r="I198" s="191"/>
      <c r="L198" s="187"/>
      <c r="M198" s="192"/>
      <c r="N198" s="193"/>
      <c r="O198" s="193"/>
      <c r="P198" s="193"/>
      <c r="Q198" s="193"/>
      <c r="R198" s="193"/>
      <c r="S198" s="193"/>
      <c r="T198" s="194"/>
      <c r="AT198" s="189" t="s">
        <v>683</v>
      </c>
      <c r="AU198" s="189" t="s">
        <v>86</v>
      </c>
      <c r="AV198" s="13" t="s">
        <v>80</v>
      </c>
      <c r="AW198" s="13" t="s">
        <v>29</v>
      </c>
      <c r="AX198" s="13" t="s">
        <v>73</v>
      </c>
      <c r="AY198" s="189" t="s">
        <v>189</v>
      </c>
    </row>
    <row r="199" spans="1:65" s="14" customFormat="1" ht="11.25">
      <c r="B199" s="195"/>
      <c r="D199" s="188" t="s">
        <v>683</v>
      </c>
      <c r="E199" s="196" t="s">
        <v>1</v>
      </c>
      <c r="F199" s="197" t="s">
        <v>884</v>
      </c>
      <c r="H199" s="198">
        <v>17.09</v>
      </c>
      <c r="I199" s="199"/>
      <c r="L199" s="195"/>
      <c r="M199" s="200"/>
      <c r="N199" s="201"/>
      <c r="O199" s="201"/>
      <c r="P199" s="201"/>
      <c r="Q199" s="201"/>
      <c r="R199" s="201"/>
      <c r="S199" s="201"/>
      <c r="T199" s="202"/>
      <c r="AT199" s="196" t="s">
        <v>683</v>
      </c>
      <c r="AU199" s="196" t="s">
        <v>86</v>
      </c>
      <c r="AV199" s="14" t="s">
        <v>86</v>
      </c>
      <c r="AW199" s="14" t="s">
        <v>29</v>
      </c>
      <c r="AX199" s="14" t="s">
        <v>80</v>
      </c>
      <c r="AY199" s="196" t="s">
        <v>189</v>
      </c>
    </row>
    <row r="200" spans="1:65" s="2" customFormat="1" ht="37.9" customHeight="1">
      <c r="A200" s="32"/>
      <c r="B200" s="155"/>
      <c r="C200" s="156" t="s">
        <v>225</v>
      </c>
      <c r="D200" s="156" t="s">
        <v>191</v>
      </c>
      <c r="E200" s="157" t="s">
        <v>885</v>
      </c>
      <c r="F200" s="158" t="s">
        <v>886</v>
      </c>
      <c r="G200" s="159" t="s">
        <v>218</v>
      </c>
      <c r="H200" s="160">
        <v>0.219</v>
      </c>
      <c r="I200" s="161"/>
      <c r="J200" s="162">
        <f>ROUND(I200*H200,2)</f>
        <v>0</v>
      </c>
      <c r="K200" s="163"/>
      <c r="L200" s="33"/>
      <c r="M200" s="164" t="s">
        <v>1</v>
      </c>
      <c r="N200" s="165" t="s">
        <v>39</v>
      </c>
      <c r="O200" s="61"/>
      <c r="P200" s="166">
        <f>O200*H200</f>
        <v>0</v>
      </c>
      <c r="Q200" s="166">
        <v>1.002</v>
      </c>
      <c r="R200" s="166">
        <f>Q200*H200</f>
        <v>0.21943799999999999</v>
      </c>
      <c r="S200" s="166">
        <v>0</v>
      </c>
      <c r="T200" s="167">
        <f>S200*H200</f>
        <v>0</v>
      </c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R200" s="168" t="s">
        <v>130</v>
      </c>
      <c r="AT200" s="168" t="s">
        <v>191</v>
      </c>
      <c r="AU200" s="168" t="s">
        <v>86</v>
      </c>
      <c r="AY200" s="17" t="s">
        <v>189</v>
      </c>
      <c r="BE200" s="169">
        <f>IF(N200="základná",J200,0)</f>
        <v>0</v>
      </c>
      <c r="BF200" s="169">
        <f>IF(N200="znížená",J200,0)</f>
        <v>0</v>
      </c>
      <c r="BG200" s="169">
        <f>IF(N200="zákl. prenesená",J200,0)</f>
        <v>0</v>
      </c>
      <c r="BH200" s="169">
        <f>IF(N200="zníž. prenesená",J200,0)</f>
        <v>0</v>
      </c>
      <c r="BI200" s="169">
        <f>IF(N200="nulová",J200,0)</f>
        <v>0</v>
      </c>
      <c r="BJ200" s="17" t="s">
        <v>86</v>
      </c>
      <c r="BK200" s="169">
        <f>ROUND(I200*H200,2)</f>
        <v>0</v>
      </c>
      <c r="BL200" s="17" t="s">
        <v>130</v>
      </c>
      <c r="BM200" s="168" t="s">
        <v>887</v>
      </c>
    </row>
    <row r="201" spans="1:65" s="13" customFormat="1" ht="11.25">
      <c r="B201" s="187"/>
      <c r="D201" s="188" t="s">
        <v>683</v>
      </c>
      <c r="E201" s="189" t="s">
        <v>1</v>
      </c>
      <c r="F201" s="190" t="s">
        <v>888</v>
      </c>
      <c r="H201" s="189" t="s">
        <v>1</v>
      </c>
      <c r="I201" s="191"/>
      <c r="L201" s="187"/>
      <c r="M201" s="192"/>
      <c r="N201" s="193"/>
      <c r="O201" s="193"/>
      <c r="P201" s="193"/>
      <c r="Q201" s="193"/>
      <c r="R201" s="193"/>
      <c r="S201" s="193"/>
      <c r="T201" s="194"/>
      <c r="AT201" s="189" t="s">
        <v>683</v>
      </c>
      <c r="AU201" s="189" t="s">
        <v>86</v>
      </c>
      <c r="AV201" s="13" t="s">
        <v>80</v>
      </c>
      <c r="AW201" s="13" t="s">
        <v>29</v>
      </c>
      <c r="AX201" s="13" t="s">
        <v>73</v>
      </c>
      <c r="AY201" s="189" t="s">
        <v>189</v>
      </c>
    </row>
    <row r="202" spans="1:65" s="14" customFormat="1" ht="11.25">
      <c r="B202" s="195"/>
      <c r="D202" s="188" t="s">
        <v>683</v>
      </c>
      <c r="E202" s="196" t="s">
        <v>1</v>
      </c>
      <c r="F202" s="197" t="s">
        <v>889</v>
      </c>
      <c r="H202" s="198">
        <v>0.19900000000000001</v>
      </c>
      <c r="I202" s="199"/>
      <c r="L202" s="195"/>
      <c r="M202" s="200"/>
      <c r="N202" s="201"/>
      <c r="O202" s="201"/>
      <c r="P202" s="201"/>
      <c r="Q202" s="201"/>
      <c r="R202" s="201"/>
      <c r="S202" s="201"/>
      <c r="T202" s="202"/>
      <c r="AT202" s="196" t="s">
        <v>683</v>
      </c>
      <c r="AU202" s="196" t="s">
        <v>86</v>
      </c>
      <c r="AV202" s="14" t="s">
        <v>86</v>
      </c>
      <c r="AW202" s="14" t="s">
        <v>29</v>
      </c>
      <c r="AX202" s="14" t="s">
        <v>80</v>
      </c>
      <c r="AY202" s="196" t="s">
        <v>189</v>
      </c>
    </row>
    <row r="203" spans="1:65" s="14" customFormat="1" ht="11.25">
      <c r="B203" s="195"/>
      <c r="D203" s="188" t="s">
        <v>683</v>
      </c>
      <c r="F203" s="197" t="s">
        <v>890</v>
      </c>
      <c r="H203" s="198">
        <v>0.219</v>
      </c>
      <c r="I203" s="199"/>
      <c r="L203" s="195"/>
      <c r="M203" s="200"/>
      <c r="N203" s="201"/>
      <c r="O203" s="201"/>
      <c r="P203" s="201"/>
      <c r="Q203" s="201"/>
      <c r="R203" s="201"/>
      <c r="S203" s="201"/>
      <c r="T203" s="202"/>
      <c r="AT203" s="196" t="s">
        <v>683</v>
      </c>
      <c r="AU203" s="196" t="s">
        <v>86</v>
      </c>
      <c r="AV203" s="14" t="s">
        <v>86</v>
      </c>
      <c r="AW203" s="14" t="s">
        <v>3</v>
      </c>
      <c r="AX203" s="14" t="s">
        <v>80</v>
      </c>
      <c r="AY203" s="196" t="s">
        <v>189</v>
      </c>
    </row>
    <row r="204" spans="1:65" s="2" customFormat="1" ht="16.5" customHeight="1">
      <c r="A204" s="32"/>
      <c r="B204" s="155"/>
      <c r="C204" s="156" t="s">
        <v>269</v>
      </c>
      <c r="D204" s="156" t="s">
        <v>191</v>
      </c>
      <c r="E204" s="157" t="s">
        <v>891</v>
      </c>
      <c r="F204" s="158" t="s">
        <v>892</v>
      </c>
      <c r="G204" s="159" t="s">
        <v>194</v>
      </c>
      <c r="H204" s="160">
        <v>26.62</v>
      </c>
      <c r="I204" s="161"/>
      <c r="J204" s="162">
        <f>ROUND(I204*H204,2)</f>
        <v>0</v>
      </c>
      <c r="K204" s="163"/>
      <c r="L204" s="33"/>
      <c r="M204" s="164" t="s">
        <v>1</v>
      </c>
      <c r="N204" s="165" t="s">
        <v>39</v>
      </c>
      <c r="O204" s="61"/>
      <c r="P204" s="166">
        <f>O204*H204</f>
        <v>0</v>
      </c>
      <c r="Q204" s="166">
        <v>2.4157202039999999</v>
      </c>
      <c r="R204" s="166">
        <f>Q204*H204</f>
        <v>64.306471830479992</v>
      </c>
      <c r="S204" s="166">
        <v>0</v>
      </c>
      <c r="T204" s="167">
        <f>S204*H204</f>
        <v>0</v>
      </c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R204" s="168" t="s">
        <v>130</v>
      </c>
      <c r="AT204" s="168" t="s">
        <v>191</v>
      </c>
      <c r="AU204" s="168" t="s">
        <v>86</v>
      </c>
      <c r="AY204" s="17" t="s">
        <v>189</v>
      </c>
      <c r="BE204" s="169">
        <f>IF(N204="základná",J204,0)</f>
        <v>0</v>
      </c>
      <c r="BF204" s="169">
        <f>IF(N204="znížená",J204,0)</f>
        <v>0</v>
      </c>
      <c r="BG204" s="169">
        <f>IF(N204="zákl. prenesená",J204,0)</f>
        <v>0</v>
      </c>
      <c r="BH204" s="169">
        <f>IF(N204="zníž. prenesená",J204,0)</f>
        <v>0</v>
      </c>
      <c r="BI204" s="169">
        <f>IF(N204="nulová",J204,0)</f>
        <v>0</v>
      </c>
      <c r="BJ204" s="17" t="s">
        <v>86</v>
      </c>
      <c r="BK204" s="169">
        <f>ROUND(I204*H204,2)</f>
        <v>0</v>
      </c>
      <c r="BL204" s="17" t="s">
        <v>130</v>
      </c>
      <c r="BM204" s="168" t="s">
        <v>893</v>
      </c>
    </row>
    <row r="205" spans="1:65" s="13" customFormat="1" ht="11.25">
      <c r="B205" s="187"/>
      <c r="D205" s="188" t="s">
        <v>683</v>
      </c>
      <c r="E205" s="189" t="s">
        <v>1</v>
      </c>
      <c r="F205" s="190" t="s">
        <v>894</v>
      </c>
      <c r="H205" s="189" t="s">
        <v>1</v>
      </c>
      <c r="I205" s="191"/>
      <c r="L205" s="187"/>
      <c r="M205" s="192"/>
      <c r="N205" s="193"/>
      <c r="O205" s="193"/>
      <c r="P205" s="193"/>
      <c r="Q205" s="193"/>
      <c r="R205" s="193"/>
      <c r="S205" s="193"/>
      <c r="T205" s="194"/>
      <c r="AT205" s="189" t="s">
        <v>683</v>
      </c>
      <c r="AU205" s="189" t="s">
        <v>86</v>
      </c>
      <c r="AV205" s="13" t="s">
        <v>80</v>
      </c>
      <c r="AW205" s="13" t="s">
        <v>29</v>
      </c>
      <c r="AX205" s="13" t="s">
        <v>73</v>
      </c>
      <c r="AY205" s="189" t="s">
        <v>189</v>
      </c>
    </row>
    <row r="206" spans="1:65" s="14" customFormat="1" ht="11.25">
      <c r="B206" s="195"/>
      <c r="D206" s="188" t="s">
        <v>683</v>
      </c>
      <c r="E206" s="196" t="s">
        <v>1</v>
      </c>
      <c r="F206" s="197" t="s">
        <v>895</v>
      </c>
      <c r="H206" s="198">
        <v>26.62</v>
      </c>
      <c r="I206" s="199"/>
      <c r="L206" s="195"/>
      <c r="M206" s="200"/>
      <c r="N206" s="201"/>
      <c r="O206" s="201"/>
      <c r="P206" s="201"/>
      <c r="Q206" s="201"/>
      <c r="R206" s="201"/>
      <c r="S206" s="201"/>
      <c r="T206" s="202"/>
      <c r="AT206" s="196" t="s">
        <v>683</v>
      </c>
      <c r="AU206" s="196" t="s">
        <v>86</v>
      </c>
      <c r="AV206" s="14" t="s">
        <v>86</v>
      </c>
      <c r="AW206" s="14" t="s">
        <v>29</v>
      </c>
      <c r="AX206" s="14" t="s">
        <v>80</v>
      </c>
      <c r="AY206" s="196" t="s">
        <v>189</v>
      </c>
    </row>
    <row r="207" spans="1:65" s="2" customFormat="1" ht="24.2" customHeight="1">
      <c r="A207" s="32"/>
      <c r="B207" s="155"/>
      <c r="C207" s="156" t="s">
        <v>229</v>
      </c>
      <c r="D207" s="156" t="s">
        <v>191</v>
      </c>
      <c r="E207" s="157" t="s">
        <v>896</v>
      </c>
      <c r="F207" s="158" t="s">
        <v>897</v>
      </c>
      <c r="G207" s="159" t="s">
        <v>194</v>
      </c>
      <c r="H207" s="160">
        <v>20.190000000000001</v>
      </c>
      <c r="I207" s="161"/>
      <c r="J207" s="162">
        <f>ROUND(I207*H207,2)</f>
        <v>0</v>
      </c>
      <c r="K207" s="163"/>
      <c r="L207" s="33"/>
      <c r="M207" s="164" t="s">
        <v>1</v>
      </c>
      <c r="N207" s="165" t="s">
        <v>39</v>
      </c>
      <c r="O207" s="61"/>
      <c r="P207" s="166">
        <f>O207*H207</f>
        <v>0</v>
      </c>
      <c r="Q207" s="166">
        <v>2.4157202039999999</v>
      </c>
      <c r="R207" s="166">
        <f>Q207*H207</f>
        <v>48.773390918760001</v>
      </c>
      <c r="S207" s="166">
        <v>0</v>
      </c>
      <c r="T207" s="167">
        <f>S207*H207</f>
        <v>0</v>
      </c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R207" s="168" t="s">
        <v>130</v>
      </c>
      <c r="AT207" s="168" t="s">
        <v>191</v>
      </c>
      <c r="AU207" s="168" t="s">
        <v>86</v>
      </c>
      <c r="AY207" s="17" t="s">
        <v>189</v>
      </c>
      <c r="BE207" s="169">
        <f>IF(N207="základná",J207,0)</f>
        <v>0</v>
      </c>
      <c r="BF207" s="169">
        <f>IF(N207="znížená",J207,0)</f>
        <v>0</v>
      </c>
      <c r="BG207" s="169">
        <f>IF(N207="zákl. prenesená",J207,0)</f>
        <v>0</v>
      </c>
      <c r="BH207" s="169">
        <f>IF(N207="zníž. prenesená",J207,0)</f>
        <v>0</v>
      </c>
      <c r="BI207" s="169">
        <f>IF(N207="nulová",J207,0)</f>
        <v>0</v>
      </c>
      <c r="BJ207" s="17" t="s">
        <v>86</v>
      </c>
      <c r="BK207" s="169">
        <f>ROUND(I207*H207,2)</f>
        <v>0</v>
      </c>
      <c r="BL207" s="17" t="s">
        <v>130</v>
      </c>
      <c r="BM207" s="168" t="s">
        <v>898</v>
      </c>
    </row>
    <row r="208" spans="1:65" s="13" customFormat="1" ht="11.25">
      <c r="B208" s="187"/>
      <c r="D208" s="188" t="s">
        <v>683</v>
      </c>
      <c r="E208" s="189" t="s">
        <v>1</v>
      </c>
      <c r="F208" s="190" t="s">
        <v>899</v>
      </c>
      <c r="H208" s="189" t="s">
        <v>1</v>
      </c>
      <c r="I208" s="191"/>
      <c r="L208" s="187"/>
      <c r="M208" s="192"/>
      <c r="N208" s="193"/>
      <c r="O208" s="193"/>
      <c r="P208" s="193"/>
      <c r="Q208" s="193"/>
      <c r="R208" s="193"/>
      <c r="S208" s="193"/>
      <c r="T208" s="194"/>
      <c r="AT208" s="189" t="s">
        <v>683</v>
      </c>
      <c r="AU208" s="189" t="s">
        <v>86</v>
      </c>
      <c r="AV208" s="13" t="s">
        <v>80</v>
      </c>
      <c r="AW208" s="13" t="s">
        <v>29</v>
      </c>
      <c r="AX208" s="13" t="s">
        <v>73</v>
      </c>
      <c r="AY208" s="189" t="s">
        <v>189</v>
      </c>
    </row>
    <row r="209" spans="1:65" s="14" customFormat="1" ht="11.25">
      <c r="B209" s="195"/>
      <c r="D209" s="188" t="s">
        <v>683</v>
      </c>
      <c r="E209" s="196" t="s">
        <v>1</v>
      </c>
      <c r="F209" s="197" t="s">
        <v>900</v>
      </c>
      <c r="H209" s="198">
        <v>6.73</v>
      </c>
      <c r="I209" s="199"/>
      <c r="L209" s="195"/>
      <c r="M209" s="200"/>
      <c r="N209" s="201"/>
      <c r="O209" s="201"/>
      <c r="P209" s="201"/>
      <c r="Q209" s="201"/>
      <c r="R209" s="201"/>
      <c r="S209" s="201"/>
      <c r="T209" s="202"/>
      <c r="AT209" s="196" t="s">
        <v>683</v>
      </c>
      <c r="AU209" s="196" t="s">
        <v>86</v>
      </c>
      <c r="AV209" s="14" t="s">
        <v>86</v>
      </c>
      <c r="AW209" s="14" t="s">
        <v>29</v>
      </c>
      <c r="AX209" s="14" t="s">
        <v>73</v>
      </c>
      <c r="AY209" s="196" t="s">
        <v>189</v>
      </c>
    </row>
    <row r="210" spans="1:65" s="13" customFormat="1" ht="11.25">
      <c r="B210" s="187"/>
      <c r="D210" s="188" t="s">
        <v>683</v>
      </c>
      <c r="E210" s="189" t="s">
        <v>1</v>
      </c>
      <c r="F210" s="190" t="s">
        <v>901</v>
      </c>
      <c r="H210" s="189" t="s">
        <v>1</v>
      </c>
      <c r="I210" s="191"/>
      <c r="L210" s="187"/>
      <c r="M210" s="192"/>
      <c r="N210" s="193"/>
      <c r="O210" s="193"/>
      <c r="P210" s="193"/>
      <c r="Q210" s="193"/>
      <c r="R210" s="193"/>
      <c r="S210" s="193"/>
      <c r="T210" s="194"/>
      <c r="AT210" s="189" t="s">
        <v>683</v>
      </c>
      <c r="AU210" s="189" t="s">
        <v>86</v>
      </c>
      <c r="AV210" s="13" t="s">
        <v>80</v>
      </c>
      <c r="AW210" s="13" t="s">
        <v>29</v>
      </c>
      <c r="AX210" s="13" t="s">
        <v>73</v>
      </c>
      <c r="AY210" s="189" t="s">
        <v>189</v>
      </c>
    </row>
    <row r="211" spans="1:65" s="14" customFormat="1" ht="11.25">
      <c r="B211" s="195"/>
      <c r="D211" s="188" t="s">
        <v>683</v>
      </c>
      <c r="E211" s="196" t="s">
        <v>1</v>
      </c>
      <c r="F211" s="197" t="s">
        <v>902</v>
      </c>
      <c r="H211" s="198">
        <v>13.46</v>
      </c>
      <c r="I211" s="199"/>
      <c r="L211" s="195"/>
      <c r="M211" s="200"/>
      <c r="N211" s="201"/>
      <c r="O211" s="201"/>
      <c r="P211" s="201"/>
      <c r="Q211" s="201"/>
      <c r="R211" s="201"/>
      <c r="S211" s="201"/>
      <c r="T211" s="202"/>
      <c r="AT211" s="196" t="s">
        <v>683</v>
      </c>
      <c r="AU211" s="196" t="s">
        <v>86</v>
      </c>
      <c r="AV211" s="14" t="s">
        <v>86</v>
      </c>
      <c r="AW211" s="14" t="s">
        <v>29</v>
      </c>
      <c r="AX211" s="14" t="s">
        <v>73</v>
      </c>
      <c r="AY211" s="196" t="s">
        <v>189</v>
      </c>
    </row>
    <row r="212" spans="1:65" s="15" customFormat="1" ht="11.25">
      <c r="B212" s="206"/>
      <c r="D212" s="188" t="s">
        <v>683</v>
      </c>
      <c r="E212" s="207" t="s">
        <v>1</v>
      </c>
      <c r="F212" s="208" t="s">
        <v>824</v>
      </c>
      <c r="H212" s="209">
        <v>20.190000000000001</v>
      </c>
      <c r="I212" s="210"/>
      <c r="L212" s="206"/>
      <c r="M212" s="211"/>
      <c r="N212" s="212"/>
      <c r="O212" s="212"/>
      <c r="P212" s="212"/>
      <c r="Q212" s="212"/>
      <c r="R212" s="212"/>
      <c r="S212" s="212"/>
      <c r="T212" s="213"/>
      <c r="AT212" s="207" t="s">
        <v>683</v>
      </c>
      <c r="AU212" s="207" t="s">
        <v>86</v>
      </c>
      <c r="AV212" s="15" t="s">
        <v>130</v>
      </c>
      <c r="AW212" s="15" t="s">
        <v>29</v>
      </c>
      <c r="AX212" s="15" t="s">
        <v>80</v>
      </c>
      <c r="AY212" s="207" t="s">
        <v>189</v>
      </c>
    </row>
    <row r="213" spans="1:65" s="2" customFormat="1" ht="16.5" customHeight="1">
      <c r="A213" s="32"/>
      <c r="B213" s="155"/>
      <c r="C213" s="156" t="s">
        <v>276</v>
      </c>
      <c r="D213" s="156" t="s">
        <v>191</v>
      </c>
      <c r="E213" s="157" t="s">
        <v>903</v>
      </c>
      <c r="F213" s="158" t="s">
        <v>904</v>
      </c>
      <c r="G213" s="159" t="s">
        <v>218</v>
      </c>
      <c r="H213" s="160">
        <v>2.9689999999999999</v>
      </c>
      <c r="I213" s="161"/>
      <c r="J213" s="162">
        <f>ROUND(I213*H213,2)</f>
        <v>0</v>
      </c>
      <c r="K213" s="163"/>
      <c r="L213" s="33"/>
      <c r="M213" s="164" t="s">
        <v>1</v>
      </c>
      <c r="N213" s="165" t="s">
        <v>39</v>
      </c>
      <c r="O213" s="61"/>
      <c r="P213" s="166">
        <f>O213*H213</f>
        <v>0</v>
      </c>
      <c r="Q213" s="166">
        <v>1.0189584970000001</v>
      </c>
      <c r="R213" s="166">
        <f>Q213*H213</f>
        <v>3.0252877775930003</v>
      </c>
      <c r="S213" s="166">
        <v>0</v>
      </c>
      <c r="T213" s="167">
        <f>S213*H213</f>
        <v>0</v>
      </c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R213" s="168" t="s">
        <v>130</v>
      </c>
      <c r="AT213" s="168" t="s">
        <v>191</v>
      </c>
      <c r="AU213" s="168" t="s">
        <v>86</v>
      </c>
      <c r="AY213" s="17" t="s">
        <v>189</v>
      </c>
      <c r="BE213" s="169">
        <f>IF(N213="základná",J213,0)</f>
        <v>0</v>
      </c>
      <c r="BF213" s="169">
        <f>IF(N213="znížená",J213,0)</f>
        <v>0</v>
      </c>
      <c r="BG213" s="169">
        <f>IF(N213="zákl. prenesená",J213,0)</f>
        <v>0</v>
      </c>
      <c r="BH213" s="169">
        <f>IF(N213="zníž. prenesená",J213,0)</f>
        <v>0</v>
      </c>
      <c r="BI213" s="169">
        <f>IF(N213="nulová",J213,0)</f>
        <v>0</v>
      </c>
      <c r="BJ213" s="17" t="s">
        <v>86</v>
      </c>
      <c r="BK213" s="169">
        <f>ROUND(I213*H213,2)</f>
        <v>0</v>
      </c>
      <c r="BL213" s="17" t="s">
        <v>130</v>
      </c>
      <c r="BM213" s="168" t="s">
        <v>905</v>
      </c>
    </row>
    <row r="214" spans="1:65" s="13" customFormat="1" ht="11.25">
      <c r="B214" s="187"/>
      <c r="D214" s="188" t="s">
        <v>683</v>
      </c>
      <c r="E214" s="189" t="s">
        <v>1</v>
      </c>
      <c r="F214" s="190" t="s">
        <v>906</v>
      </c>
      <c r="H214" s="189" t="s">
        <v>1</v>
      </c>
      <c r="I214" s="191"/>
      <c r="L214" s="187"/>
      <c r="M214" s="192"/>
      <c r="N214" s="193"/>
      <c r="O214" s="193"/>
      <c r="P214" s="193"/>
      <c r="Q214" s="193"/>
      <c r="R214" s="193"/>
      <c r="S214" s="193"/>
      <c r="T214" s="194"/>
      <c r="AT214" s="189" t="s">
        <v>683</v>
      </c>
      <c r="AU214" s="189" t="s">
        <v>86</v>
      </c>
      <c r="AV214" s="13" t="s">
        <v>80</v>
      </c>
      <c r="AW214" s="13" t="s">
        <v>29</v>
      </c>
      <c r="AX214" s="13" t="s">
        <v>73</v>
      </c>
      <c r="AY214" s="189" t="s">
        <v>189</v>
      </c>
    </row>
    <row r="215" spans="1:65" s="14" customFormat="1" ht="11.25">
      <c r="B215" s="195"/>
      <c r="D215" s="188" t="s">
        <v>683</v>
      </c>
      <c r="E215" s="196" t="s">
        <v>1</v>
      </c>
      <c r="F215" s="197" t="s">
        <v>907</v>
      </c>
      <c r="H215" s="198">
        <v>2.6989999999999998</v>
      </c>
      <c r="I215" s="199"/>
      <c r="L215" s="195"/>
      <c r="M215" s="200"/>
      <c r="N215" s="201"/>
      <c r="O215" s="201"/>
      <c r="P215" s="201"/>
      <c r="Q215" s="201"/>
      <c r="R215" s="201"/>
      <c r="S215" s="201"/>
      <c r="T215" s="202"/>
      <c r="AT215" s="196" t="s">
        <v>683</v>
      </c>
      <c r="AU215" s="196" t="s">
        <v>86</v>
      </c>
      <c r="AV215" s="14" t="s">
        <v>86</v>
      </c>
      <c r="AW215" s="14" t="s">
        <v>29</v>
      </c>
      <c r="AX215" s="14" t="s">
        <v>80</v>
      </c>
      <c r="AY215" s="196" t="s">
        <v>189</v>
      </c>
    </row>
    <row r="216" spans="1:65" s="14" customFormat="1" ht="11.25">
      <c r="B216" s="195"/>
      <c r="D216" s="188" t="s">
        <v>683</v>
      </c>
      <c r="F216" s="197" t="s">
        <v>908</v>
      </c>
      <c r="H216" s="198">
        <v>2.9689999999999999</v>
      </c>
      <c r="I216" s="199"/>
      <c r="L216" s="195"/>
      <c r="M216" s="200"/>
      <c r="N216" s="201"/>
      <c r="O216" s="201"/>
      <c r="P216" s="201"/>
      <c r="Q216" s="201"/>
      <c r="R216" s="201"/>
      <c r="S216" s="201"/>
      <c r="T216" s="202"/>
      <c r="AT216" s="196" t="s">
        <v>683</v>
      </c>
      <c r="AU216" s="196" t="s">
        <v>86</v>
      </c>
      <c r="AV216" s="14" t="s">
        <v>86</v>
      </c>
      <c r="AW216" s="14" t="s">
        <v>3</v>
      </c>
      <c r="AX216" s="14" t="s">
        <v>80</v>
      </c>
      <c r="AY216" s="196" t="s">
        <v>189</v>
      </c>
    </row>
    <row r="217" spans="1:65" s="2" customFormat="1" ht="16.5" customHeight="1">
      <c r="A217" s="32"/>
      <c r="B217" s="155"/>
      <c r="C217" s="156" t="s">
        <v>234</v>
      </c>
      <c r="D217" s="156" t="s">
        <v>191</v>
      </c>
      <c r="E217" s="157" t="s">
        <v>909</v>
      </c>
      <c r="F217" s="158" t="s">
        <v>910</v>
      </c>
      <c r="G217" s="159" t="s">
        <v>194</v>
      </c>
      <c r="H217" s="160">
        <v>2.0499999999999998</v>
      </c>
      <c r="I217" s="161"/>
      <c r="J217" s="162">
        <f>ROUND(I217*H217,2)</f>
        <v>0</v>
      </c>
      <c r="K217" s="163"/>
      <c r="L217" s="33"/>
      <c r="M217" s="164" t="s">
        <v>1</v>
      </c>
      <c r="N217" s="165" t="s">
        <v>39</v>
      </c>
      <c r="O217" s="61"/>
      <c r="P217" s="166">
        <f>O217*H217</f>
        <v>0</v>
      </c>
      <c r="Q217" s="166">
        <v>2.4157202039999999</v>
      </c>
      <c r="R217" s="166">
        <f>Q217*H217</f>
        <v>4.9522264181999995</v>
      </c>
      <c r="S217" s="166">
        <v>0</v>
      </c>
      <c r="T217" s="167">
        <f>S217*H217</f>
        <v>0</v>
      </c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R217" s="168" t="s">
        <v>130</v>
      </c>
      <c r="AT217" s="168" t="s">
        <v>191</v>
      </c>
      <c r="AU217" s="168" t="s">
        <v>86</v>
      </c>
      <c r="AY217" s="17" t="s">
        <v>189</v>
      </c>
      <c r="BE217" s="169">
        <f>IF(N217="základná",J217,0)</f>
        <v>0</v>
      </c>
      <c r="BF217" s="169">
        <f>IF(N217="znížená",J217,0)</f>
        <v>0</v>
      </c>
      <c r="BG217" s="169">
        <f>IF(N217="zákl. prenesená",J217,0)</f>
        <v>0</v>
      </c>
      <c r="BH217" s="169">
        <f>IF(N217="zníž. prenesená",J217,0)</f>
        <v>0</v>
      </c>
      <c r="BI217" s="169">
        <f>IF(N217="nulová",J217,0)</f>
        <v>0</v>
      </c>
      <c r="BJ217" s="17" t="s">
        <v>86</v>
      </c>
      <c r="BK217" s="169">
        <f>ROUND(I217*H217,2)</f>
        <v>0</v>
      </c>
      <c r="BL217" s="17" t="s">
        <v>130</v>
      </c>
      <c r="BM217" s="168" t="s">
        <v>911</v>
      </c>
    </row>
    <row r="218" spans="1:65" s="13" customFormat="1" ht="11.25">
      <c r="B218" s="187"/>
      <c r="D218" s="188" t="s">
        <v>683</v>
      </c>
      <c r="E218" s="189" t="s">
        <v>1</v>
      </c>
      <c r="F218" s="190" t="s">
        <v>912</v>
      </c>
      <c r="H218" s="189" t="s">
        <v>1</v>
      </c>
      <c r="I218" s="191"/>
      <c r="L218" s="187"/>
      <c r="M218" s="192"/>
      <c r="N218" s="193"/>
      <c r="O218" s="193"/>
      <c r="P218" s="193"/>
      <c r="Q218" s="193"/>
      <c r="R218" s="193"/>
      <c r="S218" s="193"/>
      <c r="T218" s="194"/>
      <c r="AT218" s="189" t="s">
        <v>683</v>
      </c>
      <c r="AU218" s="189" t="s">
        <v>86</v>
      </c>
      <c r="AV218" s="13" t="s">
        <v>80</v>
      </c>
      <c r="AW218" s="13" t="s">
        <v>29</v>
      </c>
      <c r="AX218" s="13" t="s">
        <v>73</v>
      </c>
      <c r="AY218" s="189" t="s">
        <v>189</v>
      </c>
    </row>
    <row r="219" spans="1:65" s="14" customFormat="1" ht="11.25">
      <c r="B219" s="195"/>
      <c r="D219" s="188" t="s">
        <v>683</v>
      </c>
      <c r="E219" s="196" t="s">
        <v>1</v>
      </c>
      <c r="F219" s="197" t="s">
        <v>913</v>
      </c>
      <c r="H219" s="198">
        <v>2.0499999999999998</v>
      </c>
      <c r="I219" s="199"/>
      <c r="L219" s="195"/>
      <c r="M219" s="200"/>
      <c r="N219" s="201"/>
      <c r="O219" s="201"/>
      <c r="P219" s="201"/>
      <c r="Q219" s="201"/>
      <c r="R219" s="201"/>
      <c r="S219" s="201"/>
      <c r="T219" s="202"/>
      <c r="AT219" s="196" t="s">
        <v>683</v>
      </c>
      <c r="AU219" s="196" t="s">
        <v>86</v>
      </c>
      <c r="AV219" s="14" t="s">
        <v>86</v>
      </c>
      <c r="AW219" s="14" t="s">
        <v>29</v>
      </c>
      <c r="AX219" s="14" t="s">
        <v>80</v>
      </c>
      <c r="AY219" s="196" t="s">
        <v>189</v>
      </c>
    </row>
    <row r="220" spans="1:65" s="12" customFormat="1" ht="22.9" customHeight="1">
      <c r="B220" s="142"/>
      <c r="D220" s="143" t="s">
        <v>72</v>
      </c>
      <c r="E220" s="153" t="s">
        <v>215</v>
      </c>
      <c r="F220" s="153" t="s">
        <v>558</v>
      </c>
      <c r="I220" s="145"/>
      <c r="J220" s="154">
        <f>BK220</f>
        <v>0</v>
      </c>
      <c r="L220" s="142"/>
      <c r="M220" s="147"/>
      <c r="N220" s="148"/>
      <c r="O220" s="148"/>
      <c r="P220" s="149">
        <f>SUM(P221:P223)</f>
        <v>0</v>
      </c>
      <c r="Q220" s="148"/>
      <c r="R220" s="149">
        <f>SUM(R221:R223)</f>
        <v>1.5299999999999999E-2</v>
      </c>
      <c r="S220" s="148"/>
      <c r="T220" s="150">
        <f>SUM(T221:T223)</f>
        <v>0</v>
      </c>
      <c r="AR220" s="143" t="s">
        <v>80</v>
      </c>
      <c r="AT220" s="151" t="s">
        <v>72</v>
      </c>
      <c r="AU220" s="151" t="s">
        <v>80</v>
      </c>
      <c r="AY220" s="143" t="s">
        <v>189</v>
      </c>
      <c r="BK220" s="152">
        <f>SUM(BK221:BK223)</f>
        <v>0</v>
      </c>
    </row>
    <row r="221" spans="1:65" s="2" customFormat="1" ht="37.9" customHeight="1">
      <c r="A221" s="32"/>
      <c r="B221" s="155"/>
      <c r="C221" s="156" t="s">
        <v>283</v>
      </c>
      <c r="D221" s="156" t="s">
        <v>191</v>
      </c>
      <c r="E221" s="157" t="s">
        <v>914</v>
      </c>
      <c r="F221" s="158" t="s">
        <v>915</v>
      </c>
      <c r="G221" s="159" t="s">
        <v>238</v>
      </c>
      <c r="H221" s="160">
        <v>18</v>
      </c>
      <c r="I221" s="161"/>
      <c r="J221" s="162">
        <f>ROUND(I221*H221,2)</f>
        <v>0</v>
      </c>
      <c r="K221" s="163"/>
      <c r="L221" s="33"/>
      <c r="M221" s="164" t="s">
        <v>1</v>
      </c>
      <c r="N221" s="165" t="s">
        <v>39</v>
      </c>
      <c r="O221" s="61"/>
      <c r="P221" s="166">
        <f>O221*H221</f>
        <v>0</v>
      </c>
      <c r="Q221" s="166">
        <v>8.4999999999999995E-4</v>
      </c>
      <c r="R221" s="166">
        <f>Q221*H221</f>
        <v>1.5299999999999999E-2</v>
      </c>
      <c r="S221" s="166">
        <v>0</v>
      </c>
      <c r="T221" s="167">
        <f>S221*H221</f>
        <v>0</v>
      </c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R221" s="168" t="s">
        <v>130</v>
      </c>
      <c r="AT221" s="168" t="s">
        <v>191</v>
      </c>
      <c r="AU221" s="168" t="s">
        <v>86</v>
      </c>
      <c r="AY221" s="17" t="s">
        <v>189</v>
      </c>
      <c r="BE221" s="169">
        <f>IF(N221="základná",J221,0)</f>
        <v>0</v>
      </c>
      <c r="BF221" s="169">
        <f>IF(N221="znížená",J221,0)</f>
        <v>0</v>
      </c>
      <c r="BG221" s="169">
        <f>IF(N221="zákl. prenesená",J221,0)</f>
        <v>0</v>
      </c>
      <c r="BH221" s="169">
        <f>IF(N221="zníž. prenesená",J221,0)</f>
        <v>0</v>
      </c>
      <c r="BI221" s="169">
        <f>IF(N221="nulová",J221,0)</f>
        <v>0</v>
      </c>
      <c r="BJ221" s="17" t="s">
        <v>86</v>
      </c>
      <c r="BK221" s="169">
        <f>ROUND(I221*H221,2)</f>
        <v>0</v>
      </c>
      <c r="BL221" s="17" t="s">
        <v>130</v>
      </c>
      <c r="BM221" s="168" t="s">
        <v>916</v>
      </c>
    </row>
    <row r="222" spans="1:65" s="13" customFormat="1" ht="11.25">
      <c r="B222" s="187"/>
      <c r="D222" s="188" t="s">
        <v>683</v>
      </c>
      <c r="E222" s="189" t="s">
        <v>1</v>
      </c>
      <c r="F222" s="190" t="s">
        <v>917</v>
      </c>
      <c r="H222" s="189" t="s">
        <v>1</v>
      </c>
      <c r="I222" s="191"/>
      <c r="L222" s="187"/>
      <c r="M222" s="192"/>
      <c r="N222" s="193"/>
      <c r="O222" s="193"/>
      <c r="P222" s="193"/>
      <c r="Q222" s="193"/>
      <c r="R222" s="193"/>
      <c r="S222" s="193"/>
      <c r="T222" s="194"/>
      <c r="AT222" s="189" t="s">
        <v>683</v>
      </c>
      <c r="AU222" s="189" t="s">
        <v>86</v>
      </c>
      <c r="AV222" s="13" t="s">
        <v>80</v>
      </c>
      <c r="AW222" s="13" t="s">
        <v>29</v>
      </c>
      <c r="AX222" s="13" t="s">
        <v>73</v>
      </c>
      <c r="AY222" s="189" t="s">
        <v>189</v>
      </c>
    </row>
    <row r="223" spans="1:65" s="14" customFormat="1" ht="11.25">
      <c r="B223" s="195"/>
      <c r="D223" s="188" t="s">
        <v>683</v>
      </c>
      <c r="E223" s="196" t="s">
        <v>1</v>
      </c>
      <c r="F223" s="197" t="s">
        <v>918</v>
      </c>
      <c r="H223" s="198">
        <v>18</v>
      </c>
      <c r="I223" s="199"/>
      <c r="L223" s="195"/>
      <c r="M223" s="200"/>
      <c r="N223" s="201"/>
      <c r="O223" s="201"/>
      <c r="P223" s="201"/>
      <c r="Q223" s="201"/>
      <c r="R223" s="201"/>
      <c r="S223" s="201"/>
      <c r="T223" s="202"/>
      <c r="AT223" s="196" t="s">
        <v>683</v>
      </c>
      <c r="AU223" s="196" t="s">
        <v>86</v>
      </c>
      <c r="AV223" s="14" t="s">
        <v>86</v>
      </c>
      <c r="AW223" s="14" t="s">
        <v>29</v>
      </c>
      <c r="AX223" s="14" t="s">
        <v>80</v>
      </c>
      <c r="AY223" s="196" t="s">
        <v>189</v>
      </c>
    </row>
    <row r="224" spans="1:65" s="12" customFormat="1" ht="22.9" customHeight="1">
      <c r="B224" s="142"/>
      <c r="D224" s="143" t="s">
        <v>72</v>
      </c>
      <c r="E224" s="153" t="s">
        <v>350</v>
      </c>
      <c r="F224" s="153" t="s">
        <v>351</v>
      </c>
      <c r="I224" s="145"/>
      <c r="J224" s="154">
        <f>BK224</f>
        <v>0</v>
      </c>
      <c r="L224" s="142"/>
      <c r="M224" s="147"/>
      <c r="N224" s="148"/>
      <c r="O224" s="148"/>
      <c r="P224" s="149">
        <f>P225</f>
        <v>0</v>
      </c>
      <c r="Q224" s="148"/>
      <c r="R224" s="149">
        <f>R225</f>
        <v>0</v>
      </c>
      <c r="S224" s="148"/>
      <c r="T224" s="150">
        <f>T225</f>
        <v>0</v>
      </c>
      <c r="AR224" s="143" t="s">
        <v>80</v>
      </c>
      <c r="AT224" s="151" t="s">
        <v>72</v>
      </c>
      <c r="AU224" s="151" t="s">
        <v>80</v>
      </c>
      <c r="AY224" s="143" t="s">
        <v>189</v>
      </c>
      <c r="BK224" s="152">
        <f>BK225</f>
        <v>0</v>
      </c>
    </row>
    <row r="225" spans="1:65" s="2" customFormat="1" ht="24.2" customHeight="1">
      <c r="A225" s="32"/>
      <c r="B225" s="155"/>
      <c r="C225" s="156" t="s">
        <v>239</v>
      </c>
      <c r="D225" s="156" t="s">
        <v>191</v>
      </c>
      <c r="E225" s="157" t="s">
        <v>766</v>
      </c>
      <c r="F225" s="158" t="s">
        <v>767</v>
      </c>
      <c r="G225" s="159" t="s">
        <v>218</v>
      </c>
      <c r="H225" s="160">
        <v>461.13400000000001</v>
      </c>
      <c r="I225" s="161"/>
      <c r="J225" s="162">
        <f>ROUND(I225*H225,2)</f>
        <v>0</v>
      </c>
      <c r="K225" s="163"/>
      <c r="L225" s="33"/>
      <c r="M225" s="164" t="s">
        <v>1</v>
      </c>
      <c r="N225" s="165" t="s">
        <v>39</v>
      </c>
      <c r="O225" s="61"/>
      <c r="P225" s="166">
        <f>O225*H225</f>
        <v>0</v>
      </c>
      <c r="Q225" s="166">
        <v>0</v>
      </c>
      <c r="R225" s="166">
        <f>Q225*H225</f>
        <v>0</v>
      </c>
      <c r="S225" s="166">
        <v>0</v>
      </c>
      <c r="T225" s="167">
        <f>S225*H225</f>
        <v>0</v>
      </c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R225" s="168" t="s">
        <v>130</v>
      </c>
      <c r="AT225" s="168" t="s">
        <v>191</v>
      </c>
      <c r="AU225" s="168" t="s">
        <v>86</v>
      </c>
      <c r="AY225" s="17" t="s">
        <v>189</v>
      </c>
      <c r="BE225" s="169">
        <f>IF(N225="základná",J225,0)</f>
        <v>0</v>
      </c>
      <c r="BF225" s="169">
        <f>IF(N225="znížená",J225,0)</f>
        <v>0</v>
      </c>
      <c r="BG225" s="169">
        <f>IF(N225="zákl. prenesená",J225,0)</f>
        <v>0</v>
      </c>
      <c r="BH225" s="169">
        <f>IF(N225="zníž. prenesená",J225,0)</f>
        <v>0</v>
      </c>
      <c r="BI225" s="169">
        <f>IF(N225="nulová",J225,0)</f>
        <v>0</v>
      </c>
      <c r="BJ225" s="17" t="s">
        <v>86</v>
      </c>
      <c r="BK225" s="169">
        <f>ROUND(I225*H225,2)</f>
        <v>0</v>
      </c>
      <c r="BL225" s="17" t="s">
        <v>130</v>
      </c>
      <c r="BM225" s="168" t="s">
        <v>919</v>
      </c>
    </row>
    <row r="226" spans="1:65" s="12" customFormat="1" ht="25.9" customHeight="1">
      <c r="B226" s="142"/>
      <c r="D226" s="143" t="s">
        <v>72</v>
      </c>
      <c r="E226" s="144" t="s">
        <v>362</v>
      </c>
      <c r="F226" s="144" t="s">
        <v>363</v>
      </c>
      <c r="I226" s="145"/>
      <c r="J226" s="146">
        <f>BK226</f>
        <v>0</v>
      </c>
      <c r="L226" s="142"/>
      <c r="M226" s="147"/>
      <c r="N226" s="148"/>
      <c r="O226" s="148"/>
      <c r="P226" s="149">
        <f>P227</f>
        <v>0</v>
      </c>
      <c r="Q226" s="148"/>
      <c r="R226" s="149">
        <f>R227</f>
        <v>0.2092211376</v>
      </c>
      <c r="S226" s="148"/>
      <c r="T226" s="150">
        <f>T227</f>
        <v>0</v>
      </c>
      <c r="AR226" s="143" t="s">
        <v>86</v>
      </c>
      <c r="AT226" s="151" t="s">
        <v>72</v>
      </c>
      <c r="AU226" s="151" t="s">
        <v>73</v>
      </c>
      <c r="AY226" s="143" t="s">
        <v>189</v>
      </c>
      <c r="BK226" s="152">
        <f>BK227</f>
        <v>0</v>
      </c>
    </row>
    <row r="227" spans="1:65" s="12" customFormat="1" ht="22.9" customHeight="1">
      <c r="B227" s="142"/>
      <c r="D227" s="143" t="s">
        <v>72</v>
      </c>
      <c r="E227" s="153" t="s">
        <v>364</v>
      </c>
      <c r="F227" s="153" t="s">
        <v>365</v>
      </c>
      <c r="I227" s="145"/>
      <c r="J227" s="154">
        <f>BK227</f>
        <v>0</v>
      </c>
      <c r="L227" s="142"/>
      <c r="M227" s="147"/>
      <c r="N227" s="148"/>
      <c r="O227" s="148"/>
      <c r="P227" s="149">
        <f>SUM(P228:P238)</f>
        <v>0</v>
      </c>
      <c r="Q227" s="148"/>
      <c r="R227" s="149">
        <f>SUM(R228:R238)</f>
        <v>0.2092211376</v>
      </c>
      <c r="S227" s="148"/>
      <c r="T227" s="150">
        <f>SUM(T228:T238)</f>
        <v>0</v>
      </c>
      <c r="AR227" s="143" t="s">
        <v>86</v>
      </c>
      <c r="AT227" s="151" t="s">
        <v>72</v>
      </c>
      <c r="AU227" s="151" t="s">
        <v>80</v>
      </c>
      <c r="AY227" s="143" t="s">
        <v>189</v>
      </c>
      <c r="BK227" s="152">
        <f>SUM(BK228:BK238)</f>
        <v>0</v>
      </c>
    </row>
    <row r="228" spans="1:65" s="2" customFormat="1" ht="24.2" customHeight="1">
      <c r="A228" s="32"/>
      <c r="B228" s="155"/>
      <c r="C228" s="156" t="s">
        <v>290</v>
      </c>
      <c r="D228" s="156" t="s">
        <v>191</v>
      </c>
      <c r="E228" s="157" t="s">
        <v>920</v>
      </c>
      <c r="F228" s="158" t="s">
        <v>921</v>
      </c>
      <c r="G228" s="159" t="s">
        <v>373</v>
      </c>
      <c r="H228" s="160">
        <v>277.76</v>
      </c>
      <c r="I228" s="161"/>
      <c r="J228" s="162">
        <f>ROUND(I228*H228,2)</f>
        <v>0</v>
      </c>
      <c r="K228" s="163"/>
      <c r="L228" s="33"/>
      <c r="M228" s="164" t="s">
        <v>1</v>
      </c>
      <c r="N228" s="165" t="s">
        <v>39</v>
      </c>
      <c r="O228" s="61"/>
      <c r="P228" s="166">
        <f>O228*H228</f>
        <v>0</v>
      </c>
      <c r="Q228" s="166">
        <v>0</v>
      </c>
      <c r="R228" s="166">
        <f>Q228*H228</f>
        <v>0</v>
      </c>
      <c r="S228" s="166">
        <v>0</v>
      </c>
      <c r="T228" s="167">
        <f>S228*H228</f>
        <v>0</v>
      </c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R228" s="168" t="s">
        <v>214</v>
      </c>
      <c r="AT228" s="168" t="s">
        <v>191</v>
      </c>
      <c r="AU228" s="168" t="s">
        <v>86</v>
      </c>
      <c r="AY228" s="17" t="s">
        <v>189</v>
      </c>
      <c r="BE228" s="169">
        <f>IF(N228="základná",J228,0)</f>
        <v>0</v>
      </c>
      <c r="BF228" s="169">
        <f>IF(N228="znížená",J228,0)</f>
        <v>0</v>
      </c>
      <c r="BG228" s="169">
        <f>IF(N228="zákl. prenesená",J228,0)</f>
        <v>0</v>
      </c>
      <c r="BH228" s="169">
        <f>IF(N228="zníž. prenesená",J228,0)</f>
        <v>0</v>
      </c>
      <c r="BI228" s="169">
        <f>IF(N228="nulová",J228,0)</f>
        <v>0</v>
      </c>
      <c r="BJ228" s="17" t="s">
        <v>86</v>
      </c>
      <c r="BK228" s="169">
        <f>ROUND(I228*H228,2)</f>
        <v>0</v>
      </c>
      <c r="BL228" s="17" t="s">
        <v>214</v>
      </c>
      <c r="BM228" s="168" t="s">
        <v>922</v>
      </c>
    </row>
    <row r="229" spans="1:65" s="13" customFormat="1" ht="11.25">
      <c r="B229" s="187"/>
      <c r="D229" s="188" t="s">
        <v>683</v>
      </c>
      <c r="E229" s="189" t="s">
        <v>1</v>
      </c>
      <c r="F229" s="190" t="s">
        <v>923</v>
      </c>
      <c r="H229" s="189" t="s">
        <v>1</v>
      </c>
      <c r="I229" s="191"/>
      <c r="L229" s="187"/>
      <c r="M229" s="192"/>
      <c r="N229" s="193"/>
      <c r="O229" s="193"/>
      <c r="P229" s="193"/>
      <c r="Q229" s="193"/>
      <c r="R229" s="193"/>
      <c r="S229" s="193"/>
      <c r="T229" s="194"/>
      <c r="AT229" s="189" t="s">
        <v>683</v>
      </c>
      <c r="AU229" s="189" t="s">
        <v>86</v>
      </c>
      <c r="AV229" s="13" t="s">
        <v>80</v>
      </c>
      <c r="AW229" s="13" t="s">
        <v>29</v>
      </c>
      <c r="AX229" s="13" t="s">
        <v>73</v>
      </c>
      <c r="AY229" s="189" t="s">
        <v>189</v>
      </c>
    </row>
    <row r="230" spans="1:65" s="14" customFormat="1" ht="11.25">
      <c r="B230" s="195"/>
      <c r="D230" s="188" t="s">
        <v>683</v>
      </c>
      <c r="E230" s="196" t="s">
        <v>1</v>
      </c>
      <c r="F230" s="197" t="s">
        <v>924</v>
      </c>
      <c r="H230" s="198">
        <v>277.76</v>
      </c>
      <c r="I230" s="199"/>
      <c r="L230" s="195"/>
      <c r="M230" s="200"/>
      <c r="N230" s="201"/>
      <c r="O230" s="201"/>
      <c r="P230" s="201"/>
      <c r="Q230" s="201"/>
      <c r="R230" s="201"/>
      <c r="S230" s="201"/>
      <c r="T230" s="202"/>
      <c r="AT230" s="196" t="s">
        <v>683</v>
      </c>
      <c r="AU230" s="196" t="s">
        <v>86</v>
      </c>
      <c r="AV230" s="14" t="s">
        <v>86</v>
      </c>
      <c r="AW230" s="14" t="s">
        <v>29</v>
      </c>
      <c r="AX230" s="14" t="s">
        <v>80</v>
      </c>
      <c r="AY230" s="196" t="s">
        <v>189</v>
      </c>
    </row>
    <row r="231" spans="1:65" s="2" customFormat="1" ht="21.75" customHeight="1">
      <c r="A231" s="32"/>
      <c r="B231" s="155"/>
      <c r="C231" s="170" t="s">
        <v>244</v>
      </c>
      <c r="D231" s="170" t="s">
        <v>226</v>
      </c>
      <c r="E231" s="171" t="s">
        <v>925</v>
      </c>
      <c r="F231" s="172" t="s">
        <v>926</v>
      </c>
      <c r="G231" s="173" t="s">
        <v>927</v>
      </c>
      <c r="H231" s="174">
        <v>58.603000000000002</v>
      </c>
      <c r="I231" s="175"/>
      <c r="J231" s="176">
        <f>ROUND(I231*H231,2)</f>
        <v>0</v>
      </c>
      <c r="K231" s="177"/>
      <c r="L231" s="178"/>
      <c r="M231" s="179" t="s">
        <v>1</v>
      </c>
      <c r="N231" s="180" t="s">
        <v>39</v>
      </c>
      <c r="O231" s="61"/>
      <c r="P231" s="166">
        <f>O231*H231</f>
        <v>0</v>
      </c>
      <c r="Q231" s="166">
        <v>1E-3</v>
      </c>
      <c r="R231" s="166">
        <f>Q231*H231</f>
        <v>5.8603000000000002E-2</v>
      </c>
      <c r="S231" s="166">
        <v>0</v>
      </c>
      <c r="T231" s="167">
        <f>S231*H231</f>
        <v>0</v>
      </c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R231" s="168" t="s">
        <v>247</v>
      </c>
      <c r="AT231" s="168" t="s">
        <v>226</v>
      </c>
      <c r="AU231" s="168" t="s">
        <v>86</v>
      </c>
      <c r="AY231" s="17" t="s">
        <v>189</v>
      </c>
      <c r="BE231" s="169">
        <f>IF(N231="základná",J231,0)</f>
        <v>0</v>
      </c>
      <c r="BF231" s="169">
        <f>IF(N231="znížená",J231,0)</f>
        <v>0</v>
      </c>
      <c r="BG231" s="169">
        <f>IF(N231="zákl. prenesená",J231,0)</f>
        <v>0</v>
      </c>
      <c r="BH231" s="169">
        <f>IF(N231="zníž. prenesená",J231,0)</f>
        <v>0</v>
      </c>
      <c r="BI231" s="169">
        <f>IF(N231="nulová",J231,0)</f>
        <v>0</v>
      </c>
      <c r="BJ231" s="17" t="s">
        <v>86</v>
      </c>
      <c r="BK231" s="169">
        <f>ROUND(I231*H231,2)</f>
        <v>0</v>
      </c>
      <c r="BL231" s="17" t="s">
        <v>214</v>
      </c>
      <c r="BM231" s="168" t="s">
        <v>928</v>
      </c>
    </row>
    <row r="232" spans="1:65" s="14" customFormat="1" ht="22.5">
      <c r="B232" s="195"/>
      <c r="D232" s="188" t="s">
        <v>683</v>
      </c>
      <c r="F232" s="197" t="s">
        <v>929</v>
      </c>
      <c r="H232" s="198">
        <v>58.603000000000002</v>
      </c>
      <c r="I232" s="199"/>
      <c r="L232" s="195"/>
      <c r="M232" s="200"/>
      <c r="N232" s="201"/>
      <c r="O232" s="201"/>
      <c r="P232" s="201"/>
      <c r="Q232" s="201"/>
      <c r="R232" s="201"/>
      <c r="S232" s="201"/>
      <c r="T232" s="202"/>
      <c r="AT232" s="196" t="s">
        <v>683</v>
      </c>
      <c r="AU232" s="196" t="s">
        <v>86</v>
      </c>
      <c r="AV232" s="14" t="s">
        <v>86</v>
      </c>
      <c r="AW232" s="14" t="s">
        <v>3</v>
      </c>
      <c r="AX232" s="14" t="s">
        <v>80</v>
      </c>
      <c r="AY232" s="196" t="s">
        <v>189</v>
      </c>
    </row>
    <row r="233" spans="1:65" s="2" customFormat="1" ht="24.2" customHeight="1">
      <c r="A233" s="32"/>
      <c r="B233" s="155"/>
      <c r="C233" s="156" t="s">
        <v>297</v>
      </c>
      <c r="D233" s="156" t="s">
        <v>191</v>
      </c>
      <c r="E233" s="157" t="s">
        <v>930</v>
      </c>
      <c r="F233" s="158" t="s">
        <v>931</v>
      </c>
      <c r="G233" s="159" t="s">
        <v>373</v>
      </c>
      <c r="H233" s="160">
        <v>277.76</v>
      </c>
      <c r="I233" s="161"/>
      <c r="J233" s="162">
        <f>ROUND(I233*H233,2)</f>
        <v>0</v>
      </c>
      <c r="K233" s="163"/>
      <c r="L233" s="33"/>
      <c r="M233" s="164" t="s">
        <v>1</v>
      </c>
      <c r="N233" s="165" t="s">
        <v>39</v>
      </c>
      <c r="O233" s="61"/>
      <c r="P233" s="166">
        <f>O233*H233</f>
        <v>0</v>
      </c>
      <c r="Q233" s="166">
        <v>5.4226000000000003E-4</v>
      </c>
      <c r="R233" s="166">
        <f>Q233*H233</f>
        <v>0.15061813760000001</v>
      </c>
      <c r="S233" s="166">
        <v>0</v>
      </c>
      <c r="T233" s="167">
        <f>S233*H233</f>
        <v>0</v>
      </c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R233" s="168" t="s">
        <v>214</v>
      </c>
      <c r="AT233" s="168" t="s">
        <v>191</v>
      </c>
      <c r="AU233" s="168" t="s">
        <v>86</v>
      </c>
      <c r="AY233" s="17" t="s">
        <v>189</v>
      </c>
      <c r="BE233" s="169">
        <f>IF(N233="základná",J233,0)</f>
        <v>0</v>
      </c>
      <c r="BF233" s="169">
        <f>IF(N233="znížená",J233,0)</f>
        <v>0</v>
      </c>
      <c r="BG233" s="169">
        <f>IF(N233="zákl. prenesená",J233,0)</f>
        <v>0</v>
      </c>
      <c r="BH233" s="169">
        <f>IF(N233="zníž. prenesená",J233,0)</f>
        <v>0</v>
      </c>
      <c r="BI233" s="169">
        <f>IF(N233="nulová",J233,0)</f>
        <v>0</v>
      </c>
      <c r="BJ233" s="17" t="s">
        <v>86</v>
      </c>
      <c r="BK233" s="169">
        <f>ROUND(I233*H233,2)</f>
        <v>0</v>
      </c>
      <c r="BL233" s="17" t="s">
        <v>214</v>
      </c>
      <c r="BM233" s="168" t="s">
        <v>932</v>
      </c>
    </row>
    <row r="234" spans="1:65" s="13" customFormat="1" ht="11.25">
      <c r="B234" s="187"/>
      <c r="D234" s="188" t="s">
        <v>683</v>
      </c>
      <c r="E234" s="189" t="s">
        <v>1</v>
      </c>
      <c r="F234" s="190" t="s">
        <v>923</v>
      </c>
      <c r="H234" s="189" t="s">
        <v>1</v>
      </c>
      <c r="I234" s="191"/>
      <c r="L234" s="187"/>
      <c r="M234" s="192"/>
      <c r="N234" s="193"/>
      <c r="O234" s="193"/>
      <c r="P234" s="193"/>
      <c r="Q234" s="193"/>
      <c r="R234" s="193"/>
      <c r="S234" s="193"/>
      <c r="T234" s="194"/>
      <c r="AT234" s="189" t="s">
        <v>683</v>
      </c>
      <c r="AU234" s="189" t="s">
        <v>86</v>
      </c>
      <c r="AV234" s="13" t="s">
        <v>80</v>
      </c>
      <c r="AW234" s="13" t="s">
        <v>29</v>
      </c>
      <c r="AX234" s="13" t="s">
        <v>73</v>
      </c>
      <c r="AY234" s="189" t="s">
        <v>189</v>
      </c>
    </row>
    <row r="235" spans="1:65" s="14" customFormat="1" ht="11.25">
      <c r="B235" s="195"/>
      <c r="D235" s="188" t="s">
        <v>683</v>
      </c>
      <c r="E235" s="196" t="s">
        <v>1</v>
      </c>
      <c r="F235" s="197" t="s">
        <v>924</v>
      </c>
      <c r="H235" s="198">
        <v>277.76</v>
      </c>
      <c r="I235" s="199"/>
      <c r="L235" s="195"/>
      <c r="M235" s="200"/>
      <c r="N235" s="201"/>
      <c r="O235" s="201"/>
      <c r="P235" s="201"/>
      <c r="Q235" s="201"/>
      <c r="R235" s="201"/>
      <c r="S235" s="201"/>
      <c r="T235" s="202"/>
      <c r="AT235" s="196" t="s">
        <v>683</v>
      </c>
      <c r="AU235" s="196" t="s">
        <v>86</v>
      </c>
      <c r="AV235" s="14" t="s">
        <v>86</v>
      </c>
      <c r="AW235" s="14" t="s">
        <v>29</v>
      </c>
      <c r="AX235" s="14" t="s">
        <v>80</v>
      </c>
      <c r="AY235" s="196" t="s">
        <v>189</v>
      </c>
    </row>
    <row r="236" spans="1:65" s="2" customFormat="1" ht="16.5" customHeight="1">
      <c r="A236" s="32"/>
      <c r="B236" s="155"/>
      <c r="C236" s="170" t="s">
        <v>247</v>
      </c>
      <c r="D236" s="170" t="s">
        <v>226</v>
      </c>
      <c r="E236" s="171" t="s">
        <v>933</v>
      </c>
      <c r="F236" s="172" t="s">
        <v>934</v>
      </c>
      <c r="G236" s="173" t="s">
        <v>373</v>
      </c>
      <c r="H236" s="174">
        <v>319.42399999999998</v>
      </c>
      <c r="I236" s="175"/>
      <c r="J236" s="176">
        <f>ROUND(I236*H236,2)</f>
        <v>0</v>
      </c>
      <c r="K236" s="177"/>
      <c r="L236" s="178"/>
      <c r="M236" s="179" t="s">
        <v>1</v>
      </c>
      <c r="N236" s="180" t="s">
        <v>39</v>
      </c>
      <c r="O236" s="61"/>
      <c r="P236" s="166">
        <f>O236*H236</f>
        <v>0</v>
      </c>
      <c r="Q236" s="166">
        <v>0</v>
      </c>
      <c r="R236" s="166">
        <f>Q236*H236</f>
        <v>0</v>
      </c>
      <c r="S236" s="166">
        <v>0</v>
      </c>
      <c r="T236" s="167">
        <f>S236*H236</f>
        <v>0</v>
      </c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R236" s="168" t="s">
        <v>247</v>
      </c>
      <c r="AT236" s="168" t="s">
        <v>226</v>
      </c>
      <c r="AU236" s="168" t="s">
        <v>86</v>
      </c>
      <c r="AY236" s="17" t="s">
        <v>189</v>
      </c>
      <c r="BE236" s="169">
        <f>IF(N236="základná",J236,0)</f>
        <v>0</v>
      </c>
      <c r="BF236" s="169">
        <f>IF(N236="znížená",J236,0)</f>
        <v>0</v>
      </c>
      <c r="BG236" s="169">
        <f>IF(N236="zákl. prenesená",J236,0)</f>
        <v>0</v>
      </c>
      <c r="BH236" s="169">
        <f>IF(N236="zníž. prenesená",J236,0)</f>
        <v>0</v>
      </c>
      <c r="BI236" s="169">
        <f>IF(N236="nulová",J236,0)</f>
        <v>0</v>
      </c>
      <c r="BJ236" s="17" t="s">
        <v>86</v>
      </c>
      <c r="BK236" s="169">
        <f>ROUND(I236*H236,2)</f>
        <v>0</v>
      </c>
      <c r="BL236" s="17" t="s">
        <v>214</v>
      </c>
      <c r="BM236" s="168" t="s">
        <v>935</v>
      </c>
    </row>
    <row r="237" spans="1:65" s="14" customFormat="1" ht="11.25">
      <c r="B237" s="195"/>
      <c r="D237" s="188" t="s">
        <v>683</v>
      </c>
      <c r="F237" s="197" t="s">
        <v>936</v>
      </c>
      <c r="H237" s="198">
        <v>319.42399999999998</v>
      </c>
      <c r="I237" s="199"/>
      <c r="L237" s="195"/>
      <c r="M237" s="200"/>
      <c r="N237" s="201"/>
      <c r="O237" s="201"/>
      <c r="P237" s="201"/>
      <c r="Q237" s="201"/>
      <c r="R237" s="201"/>
      <c r="S237" s="201"/>
      <c r="T237" s="202"/>
      <c r="AT237" s="196" t="s">
        <v>683</v>
      </c>
      <c r="AU237" s="196" t="s">
        <v>86</v>
      </c>
      <c r="AV237" s="14" t="s">
        <v>86</v>
      </c>
      <c r="AW237" s="14" t="s">
        <v>3</v>
      </c>
      <c r="AX237" s="14" t="s">
        <v>80</v>
      </c>
      <c r="AY237" s="196" t="s">
        <v>189</v>
      </c>
    </row>
    <row r="238" spans="1:65" s="2" customFormat="1" ht="24.2" customHeight="1">
      <c r="A238" s="32"/>
      <c r="B238" s="155"/>
      <c r="C238" s="156" t="s">
        <v>304</v>
      </c>
      <c r="D238" s="156" t="s">
        <v>191</v>
      </c>
      <c r="E238" s="157" t="s">
        <v>937</v>
      </c>
      <c r="F238" s="158" t="s">
        <v>938</v>
      </c>
      <c r="G238" s="159" t="s">
        <v>218</v>
      </c>
      <c r="H238" s="160">
        <v>0.20899999999999999</v>
      </c>
      <c r="I238" s="161"/>
      <c r="J238" s="162">
        <f>ROUND(I238*H238,2)</f>
        <v>0</v>
      </c>
      <c r="K238" s="163"/>
      <c r="L238" s="33"/>
      <c r="M238" s="181" t="s">
        <v>1</v>
      </c>
      <c r="N238" s="182" t="s">
        <v>39</v>
      </c>
      <c r="O238" s="183"/>
      <c r="P238" s="184">
        <f>O238*H238</f>
        <v>0</v>
      </c>
      <c r="Q238" s="184">
        <v>0</v>
      </c>
      <c r="R238" s="184">
        <f>Q238*H238</f>
        <v>0</v>
      </c>
      <c r="S238" s="184">
        <v>0</v>
      </c>
      <c r="T238" s="185">
        <f>S238*H238</f>
        <v>0</v>
      </c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R238" s="168" t="s">
        <v>214</v>
      </c>
      <c r="AT238" s="168" t="s">
        <v>191</v>
      </c>
      <c r="AU238" s="168" t="s">
        <v>86</v>
      </c>
      <c r="AY238" s="17" t="s">
        <v>189</v>
      </c>
      <c r="BE238" s="169">
        <f>IF(N238="základná",J238,0)</f>
        <v>0</v>
      </c>
      <c r="BF238" s="169">
        <f>IF(N238="znížená",J238,0)</f>
        <v>0</v>
      </c>
      <c r="BG238" s="169">
        <f>IF(N238="zákl. prenesená",J238,0)</f>
        <v>0</v>
      </c>
      <c r="BH238" s="169">
        <f>IF(N238="zníž. prenesená",J238,0)</f>
        <v>0</v>
      </c>
      <c r="BI238" s="169">
        <f>IF(N238="nulová",J238,0)</f>
        <v>0</v>
      </c>
      <c r="BJ238" s="17" t="s">
        <v>86</v>
      </c>
      <c r="BK238" s="169">
        <f>ROUND(I238*H238,2)</f>
        <v>0</v>
      </c>
      <c r="BL238" s="17" t="s">
        <v>214</v>
      </c>
      <c r="BM238" s="168" t="s">
        <v>939</v>
      </c>
    </row>
    <row r="239" spans="1:65" s="2" customFormat="1" ht="6.95" customHeight="1">
      <c r="A239" s="32"/>
      <c r="B239" s="50"/>
      <c r="C239" s="51"/>
      <c r="D239" s="51"/>
      <c r="E239" s="51"/>
      <c r="F239" s="51"/>
      <c r="G239" s="51"/>
      <c r="H239" s="51"/>
      <c r="I239" s="51"/>
      <c r="J239" s="51"/>
      <c r="K239" s="51"/>
      <c r="L239" s="33"/>
      <c r="M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</row>
  </sheetData>
  <autoFilter ref="C130:K238" xr:uid="{00000000-0009-0000-0000-000005000000}"/>
  <mergeCells count="15">
    <mergeCell ref="E117:H117"/>
    <mergeCell ref="E121:H121"/>
    <mergeCell ref="E119:H119"/>
    <mergeCell ref="E123:H123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BM288"/>
  <sheetViews>
    <sheetView showGridLines="0" workbookViewId="0">
      <selection activeCell="F127" sqref="F127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65" t="s">
        <v>5</v>
      </c>
      <c r="M2" s="247"/>
      <c r="N2" s="247"/>
      <c r="O2" s="247"/>
      <c r="P2" s="247"/>
      <c r="Q2" s="247"/>
      <c r="R2" s="247"/>
      <c r="S2" s="247"/>
      <c r="T2" s="247"/>
      <c r="U2" s="247"/>
      <c r="V2" s="247"/>
      <c r="AT2" s="17" t="s">
        <v>106</v>
      </c>
    </row>
    <row r="3" spans="1:46" s="1" customFormat="1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73</v>
      </c>
    </row>
    <row r="4" spans="1:46" s="1" customFormat="1" ht="24.95" hidden="1" customHeight="1">
      <c r="B4" s="20"/>
      <c r="D4" s="21" t="s">
        <v>154</v>
      </c>
      <c r="L4" s="20"/>
      <c r="M4" s="101" t="s">
        <v>9</v>
      </c>
      <c r="AT4" s="17" t="s">
        <v>3</v>
      </c>
    </row>
    <row r="5" spans="1:46" s="1" customFormat="1" ht="6.95" hidden="1" customHeight="1">
      <c r="B5" s="20"/>
      <c r="L5" s="20"/>
    </row>
    <row r="6" spans="1:46" s="1" customFormat="1" ht="12" hidden="1" customHeight="1">
      <c r="B6" s="20"/>
      <c r="D6" s="27" t="s">
        <v>15</v>
      </c>
      <c r="L6" s="20"/>
    </row>
    <row r="7" spans="1:46" s="1" customFormat="1" ht="16.5" hidden="1" customHeight="1">
      <c r="B7" s="20"/>
      <c r="E7" s="266" t="str">
        <f>'Rekapitulácia stavby'!K6</f>
        <v>Prístavba materskej škôlky v meste Podolínec</v>
      </c>
      <c r="F7" s="267"/>
      <c r="G7" s="267"/>
      <c r="H7" s="267"/>
      <c r="L7" s="20"/>
    </row>
    <row r="8" spans="1:46" ht="12.75" hidden="1">
      <c r="B8" s="20"/>
      <c r="D8" s="27" t="s">
        <v>155</v>
      </c>
      <c r="L8" s="20"/>
    </row>
    <row r="9" spans="1:46" s="1" customFormat="1" ht="16.5" hidden="1" customHeight="1">
      <c r="B9" s="20"/>
      <c r="E9" s="266" t="s">
        <v>790</v>
      </c>
      <c r="F9" s="247"/>
      <c r="G9" s="247"/>
      <c r="H9" s="247"/>
      <c r="L9" s="20"/>
    </row>
    <row r="10" spans="1:46" s="1" customFormat="1" ht="12" hidden="1" customHeight="1">
      <c r="B10" s="20"/>
      <c r="D10" s="27" t="s">
        <v>157</v>
      </c>
      <c r="L10" s="20"/>
    </row>
    <row r="11" spans="1:46" s="2" customFormat="1" ht="16.5" hidden="1" customHeight="1">
      <c r="A11" s="32"/>
      <c r="B11" s="33"/>
      <c r="C11" s="32"/>
      <c r="D11" s="32"/>
      <c r="E11" s="270" t="s">
        <v>791</v>
      </c>
      <c r="F11" s="268"/>
      <c r="G11" s="268"/>
      <c r="H11" s="268"/>
      <c r="I11" s="32"/>
      <c r="J11" s="32"/>
      <c r="K11" s="32"/>
      <c r="L11" s="45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hidden="1" customHeight="1">
      <c r="A12" s="32"/>
      <c r="B12" s="33"/>
      <c r="C12" s="32"/>
      <c r="D12" s="27" t="s">
        <v>792</v>
      </c>
      <c r="E12" s="32"/>
      <c r="F12" s="32"/>
      <c r="G12" s="32"/>
      <c r="H12" s="32"/>
      <c r="I12" s="32"/>
      <c r="J12" s="32"/>
      <c r="K12" s="32"/>
      <c r="L12" s="45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6.5" hidden="1" customHeight="1">
      <c r="A13" s="32"/>
      <c r="B13" s="33"/>
      <c r="C13" s="32"/>
      <c r="D13" s="32"/>
      <c r="E13" s="227" t="s">
        <v>940</v>
      </c>
      <c r="F13" s="268"/>
      <c r="G13" s="268"/>
      <c r="H13" s="268"/>
      <c r="I13" s="32"/>
      <c r="J13" s="32"/>
      <c r="K13" s="32"/>
      <c r="L13" s="45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1.25" hidden="1">
      <c r="A14" s="32"/>
      <c r="B14" s="33"/>
      <c r="C14" s="32"/>
      <c r="D14" s="32"/>
      <c r="E14" s="32"/>
      <c r="F14" s="32"/>
      <c r="G14" s="32"/>
      <c r="H14" s="32"/>
      <c r="I14" s="32"/>
      <c r="J14" s="32"/>
      <c r="K14" s="32"/>
      <c r="L14" s="45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2" hidden="1" customHeight="1">
      <c r="A15" s="32"/>
      <c r="B15" s="33"/>
      <c r="C15" s="32"/>
      <c r="D15" s="27" t="s">
        <v>17</v>
      </c>
      <c r="E15" s="32"/>
      <c r="F15" s="25" t="s">
        <v>1</v>
      </c>
      <c r="G15" s="32"/>
      <c r="H15" s="32"/>
      <c r="I15" s="27" t="s">
        <v>18</v>
      </c>
      <c r="J15" s="25" t="s">
        <v>1</v>
      </c>
      <c r="K15" s="32"/>
      <c r="L15" s="45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hidden="1" customHeight="1">
      <c r="A16" s="32"/>
      <c r="B16" s="33"/>
      <c r="C16" s="32"/>
      <c r="D16" s="27" t="s">
        <v>19</v>
      </c>
      <c r="E16" s="32"/>
      <c r="F16" s="25" t="s">
        <v>20</v>
      </c>
      <c r="G16" s="32"/>
      <c r="H16" s="32"/>
      <c r="I16" s="27" t="s">
        <v>21</v>
      </c>
      <c r="J16" s="58" t="str">
        <f>'Rekapitulácia stavby'!AN8</f>
        <v>05_2022</v>
      </c>
      <c r="K16" s="32"/>
      <c r="L16" s="45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0.9" hidden="1" customHeight="1">
      <c r="A17" s="32"/>
      <c r="B17" s="33"/>
      <c r="C17" s="32"/>
      <c r="D17" s="32"/>
      <c r="E17" s="32"/>
      <c r="F17" s="32"/>
      <c r="G17" s="32"/>
      <c r="H17" s="32"/>
      <c r="I17" s="32"/>
      <c r="J17" s="32"/>
      <c r="K17" s="32"/>
      <c r="L17" s="45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2" hidden="1" customHeight="1">
      <c r="A18" s="32"/>
      <c r="B18" s="33"/>
      <c r="C18" s="32"/>
      <c r="D18" s="27" t="s">
        <v>22</v>
      </c>
      <c r="E18" s="32"/>
      <c r="F18" s="32"/>
      <c r="G18" s="32"/>
      <c r="H18" s="32"/>
      <c r="I18" s="27" t="s">
        <v>23</v>
      </c>
      <c r="J18" s="25" t="s">
        <v>1</v>
      </c>
      <c r="K18" s="32"/>
      <c r="L18" s="45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8" hidden="1" customHeight="1">
      <c r="A19" s="32"/>
      <c r="B19" s="33"/>
      <c r="C19" s="32"/>
      <c r="D19" s="32"/>
      <c r="E19" s="25" t="s">
        <v>24</v>
      </c>
      <c r="F19" s="32"/>
      <c r="G19" s="32"/>
      <c r="H19" s="32"/>
      <c r="I19" s="27" t="s">
        <v>25</v>
      </c>
      <c r="J19" s="25" t="s">
        <v>1</v>
      </c>
      <c r="K19" s="32"/>
      <c r="L19" s="45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6.95" hidden="1" customHeight="1">
      <c r="A20" s="32"/>
      <c r="B20" s="33"/>
      <c r="C20" s="32"/>
      <c r="D20" s="32"/>
      <c r="E20" s="32"/>
      <c r="F20" s="32"/>
      <c r="G20" s="32"/>
      <c r="H20" s="32"/>
      <c r="I20" s="32"/>
      <c r="J20" s="32"/>
      <c r="K20" s="32"/>
      <c r="L20" s="45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2" hidden="1" customHeight="1">
      <c r="A21" s="32"/>
      <c r="B21" s="33"/>
      <c r="C21" s="32"/>
      <c r="D21" s="27" t="s">
        <v>26</v>
      </c>
      <c r="E21" s="32"/>
      <c r="F21" s="32"/>
      <c r="G21" s="32"/>
      <c r="H21" s="32"/>
      <c r="I21" s="27" t="s">
        <v>23</v>
      </c>
      <c r="J21" s="28">
        <f>'Rekapitulácia stavby'!AN13</f>
        <v>0</v>
      </c>
      <c r="K21" s="32"/>
      <c r="L21" s="45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8" hidden="1" customHeight="1">
      <c r="A22" s="32"/>
      <c r="B22" s="33"/>
      <c r="C22" s="32"/>
      <c r="D22" s="32"/>
      <c r="E22" s="269">
        <f>'Rekapitulácia stavby'!E14</f>
        <v>0</v>
      </c>
      <c r="F22" s="246"/>
      <c r="G22" s="246"/>
      <c r="H22" s="246"/>
      <c r="I22" s="27" t="s">
        <v>25</v>
      </c>
      <c r="J22" s="28">
        <f>'Rekapitulácia stavby'!AN14</f>
        <v>0</v>
      </c>
      <c r="K22" s="32"/>
      <c r="L22" s="45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6.95" hidden="1" customHeight="1">
      <c r="A23" s="32"/>
      <c r="B23" s="33"/>
      <c r="C23" s="32"/>
      <c r="D23" s="32"/>
      <c r="E23" s="32"/>
      <c r="F23" s="32"/>
      <c r="G23" s="32"/>
      <c r="H23" s="32"/>
      <c r="I23" s="32"/>
      <c r="J23" s="32"/>
      <c r="K23" s="32"/>
      <c r="L23" s="45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2" hidden="1" customHeight="1">
      <c r="A24" s="32"/>
      <c r="B24" s="33"/>
      <c r="C24" s="32"/>
      <c r="D24" s="27" t="s">
        <v>27</v>
      </c>
      <c r="E24" s="32"/>
      <c r="F24" s="32"/>
      <c r="G24" s="32"/>
      <c r="H24" s="32"/>
      <c r="I24" s="27" t="s">
        <v>23</v>
      </c>
      <c r="J24" s="25" t="s">
        <v>1</v>
      </c>
      <c r="K24" s="32"/>
      <c r="L24" s="45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8" hidden="1" customHeight="1">
      <c r="A25" s="32"/>
      <c r="B25" s="33"/>
      <c r="C25" s="32"/>
      <c r="D25" s="32"/>
      <c r="E25" s="25" t="s">
        <v>28</v>
      </c>
      <c r="F25" s="32"/>
      <c r="G25" s="32"/>
      <c r="H25" s="32"/>
      <c r="I25" s="27" t="s">
        <v>25</v>
      </c>
      <c r="J25" s="25" t="s">
        <v>1</v>
      </c>
      <c r="K25" s="32"/>
      <c r="L25" s="45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6.95" hidden="1" customHeight="1">
      <c r="A26" s="32"/>
      <c r="B26" s="33"/>
      <c r="C26" s="32"/>
      <c r="D26" s="32"/>
      <c r="E26" s="32"/>
      <c r="F26" s="32"/>
      <c r="G26" s="32"/>
      <c r="H26" s="32"/>
      <c r="I26" s="32"/>
      <c r="J26" s="32"/>
      <c r="K26" s="32"/>
      <c r="L26" s="45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12" hidden="1" customHeight="1">
      <c r="A27" s="32"/>
      <c r="B27" s="33"/>
      <c r="C27" s="32"/>
      <c r="D27" s="27" t="s">
        <v>30</v>
      </c>
      <c r="E27" s="32"/>
      <c r="F27" s="32"/>
      <c r="G27" s="32"/>
      <c r="H27" s="32"/>
      <c r="I27" s="27" t="s">
        <v>23</v>
      </c>
      <c r="J27" s="25" t="str">
        <f>IF('Rekapitulácia stavby'!AN19="","",'Rekapitulácia stavby'!AN19)</f>
        <v/>
      </c>
      <c r="K27" s="32"/>
      <c r="L27" s="45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8" hidden="1" customHeight="1">
      <c r="A28" s="32"/>
      <c r="B28" s="33"/>
      <c r="C28" s="32"/>
      <c r="D28" s="32"/>
      <c r="E28" s="25" t="str">
        <f>IF('Rekapitulácia stavby'!E20="","",'Rekapitulácia stavby'!E20)</f>
        <v xml:space="preserve"> </v>
      </c>
      <c r="F28" s="32"/>
      <c r="G28" s="32"/>
      <c r="H28" s="32"/>
      <c r="I28" s="27" t="s">
        <v>25</v>
      </c>
      <c r="J28" s="25" t="str">
        <f>IF('Rekapitulácia stavby'!AN20="","",'Rekapitulácia stavby'!AN20)</f>
        <v/>
      </c>
      <c r="K28" s="32"/>
      <c r="L28" s="45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hidden="1" customHeight="1">
      <c r="A29" s="32"/>
      <c r="B29" s="33"/>
      <c r="C29" s="32"/>
      <c r="D29" s="32"/>
      <c r="E29" s="32"/>
      <c r="F29" s="32"/>
      <c r="G29" s="32"/>
      <c r="H29" s="32"/>
      <c r="I29" s="32"/>
      <c r="J29" s="32"/>
      <c r="K29" s="32"/>
      <c r="L29" s="45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12" hidden="1" customHeight="1">
      <c r="A30" s="32"/>
      <c r="B30" s="33"/>
      <c r="C30" s="32"/>
      <c r="D30" s="27" t="s">
        <v>32</v>
      </c>
      <c r="E30" s="32"/>
      <c r="F30" s="32"/>
      <c r="G30" s="32"/>
      <c r="H30" s="32"/>
      <c r="I30" s="32"/>
      <c r="J30" s="32"/>
      <c r="K30" s="32"/>
      <c r="L30" s="45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8" customFormat="1" ht="16.5" hidden="1" customHeight="1">
      <c r="A31" s="102"/>
      <c r="B31" s="103"/>
      <c r="C31" s="102"/>
      <c r="D31" s="102"/>
      <c r="E31" s="251" t="s">
        <v>1</v>
      </c>
      <c r="F31" s="251"/>
      <c r="G31" s="251"/>
      <c r="H31" s="251"/>
      <c r="I31" s="102"/>
      <c r="J31" s="102"/>
      <c r="K31" s="102"/>
      <c r="L31" s="104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</row>
    <row r="32" spans="1:31" s="2" customFormat="1" ht="6.95" hidden="1" customHeight="1">
      <c r="A32" s="32"/>
      <c r="B32" s="33"/>
      <c r="C32" s="32"/>
      <c r="D32" s="32"/>
      <c r="E32" s="32"/>
      <c r="F32" s="32"/>
      <c r="G32" s="32"/>
      <c r="H32" s="32"/>
      <c r="I32" s="32"/>
      <c r="J32" s="32"/>
      <c r="K32" s="32"/>
      <c r="L32" s="45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hidden="1" customHeight="1">
      <c r="A33" s="32"/>
      <c r="B33" s="33"/>
      <c r="C33" s="32"/>
      <c r="D33" s="69"/>
      <c r="E33" s="69"/>
      <c r="F33" s="69"/>
      <c r="G33" s="69"/>
      <c r="H33" s="69"/>
      <c r="I33" s="69"/>
      <c r="J33" s="69"/>
      <c r="K33" s="69"/>
      <c r="L33" s="45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25.35" hidden="1" customHeight="1">
      <c r="A34" s="32"/>
      <c r="B34" s="33"/>
      <c r="C34" s="32"/>
      <c r="D34" s="105" t="s">
        <v>33</v>
      </c>
      <c r="E34" s="32"/>
      <c r="F34" s="32"/>
      <c r="G34" s="32"/>
      <c r="H34" s="32"/>
      <c r="I34" s="32"/>
      <c r="J34" s="74">
        <f>ROUND(J130, 2)</f>
        <v>0</v>
      </c>
      <c r="K34" s="32"/>
      <c r="L34" s="45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6.95" hidden="1" customHeight="1">
      <c r="A35" s="32"/>
      <c r="B35" s="33"/>
      <c r="C35" s="32"/>
      <c r="D35" s="69"/>
      <c r="E35" s="69"/>
      <c r="F35" s="69"/>
      <c r="G35" s="69"/>
      <c r="H35" s="69"/>
      <c r="I35" s="69"/>
      <c r="J35" s="69"/>
      <c r="K35" s="69"/>
      <c r="L35" s="45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3"/>
      <c r="C36" s="32"/>
      <c r="D36" s="32"/>
      <c r="E36" s="32"/>
      <c r="F36" s="36" t="s">
        <v>35</v>
      </c>
      <c r="G36" s="32"/>
      <c r="H36" s="32"/>
      <c r="I36" s="36" t="s">
        <v>34</v>
      </c>
      <c r="J36" s="36" t="s">
        <v>36</v>
      </c>
      <c r="K36" s="32"/>
      <c r="L36" s="45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106" t="s">
        <v>37</v>
      </c>
      <c r="E37" s="38" t="s">
        <v>38</v>
      </c>
      <c r="F37" s="107">
        <f>ROUND((SUM(BE130:BE287)),  2)</f>
        <v>0</v>
      </c>
      <c r="G37" s="108"/>
      <c r="H37" s="108"/>
      <c r="I37" s="109">
        <v>0.2</v>
      </c>
      <c r="J37" s="107">
        <f>ROUND(((SUM(BE130:BE287))*I37),  2)</f>
        <v>0</v>
      </c>
      <c r="K37" s="32"/>
      <c r="L37" s="45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hidden="1" customHeight="1">
      <c r="A38" s="32"/>
      <c r="B38" s="33"/>
      <c r="C38" s="32"/>
      <c r="D38" s="32"/>
      <c r="E38" s="38" t="s">
        <v>39</v>
      </c>
      <c r="F38" s="107">
        <f>ROUND((SUM(BF130:BF287)),  2)</f>
        <v>0</v>
      </c>
      <c r="G38" s="108"/>
      <c r="H38" s="108"/>
      <c r="I38" s="109">
        <v>0.2</v>
      </c>
      <c r="J38" s="107">
        <f>ROUND(((SUM(BF130:BF287))*I38),  2)</f>
        <v>0</v>
      </c>
      <c r="K38" s="32"/>
      <c r="L38" s="45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27" t="s">
        <v>40</v>
      </c>
      <c r="F39" s="110">
        <f>ROUND((SUM(BG130:BG287)),  2)</f>
        <v>0</v>
      </c>
      <c r="G39" s="32"/>
      <c r="H39" s="32"/>
      <c r="I39" s="111">
        <v>0.2</v>
      </c>
      <c r="J39" s="110">
        <f>0</f>
        <v>0</v>
      </c>
      <c r="K39" s="32"/>
      <c r="L39" s="45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hidden="1" customHeight="1">
      <c r="A40" s="32"/>
      <c r="B40" s="33"/>
      <c r="C40" s="32"/>
      <c r="D40" s="32"/>
      <c r="E40" s="27" t="s">
        <v>41</v>
      </c>
      <c r="F40" s="110">
        <f>ROUND((SUM(BH130:BH287)),  2)</f>
        <v>0</v>
      </c>
      <c r="G40" s="32"/>
      <c r="H40" s="32"/>
      <c r="I40" s="111">
        <v>0.2</v>
      </c>
      <c r="J40" s="110">
        <f>0</f>
        <v>0</v>
      </c>
      <c r="K40" s="32"/>
      <c r="L40" s="45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14.45" hidden="1" customHeight="1">
      <c r="A41" s="32"/>
      <c r="B41" s="33"/>
      <c r="C41" s="32"/>
      <c r="D41" s="32"/>
      <c r="E41" s="38" t="s">
        <v>42</v>
      </c>
      <c r="F41" s="107">
        <f>ROUND((SUM(BI130:BI287)),  2)</f>
        <v>0</v>
      </c>
      <c r="G41" s="108"/>
      <c r="H41" s="108"/>
      <c r="I41" s="109">
        <v>0</v>
      </c>
      <c r="J41" s="107">
        <f>0</f>
        <v>0</v>
      </c>
      <c r="K41" s="32"/>
      <c r="L41" s="45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6.95" hidden="1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5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2" customFormat="1" ht="25.35" hidden="1" customHeight="1">
      <c r="A43" s="32"/>
      <c r="B43" s="33"/>
      <c r="C43" s="112"/>
      <c r="D43" s="113" t="s">
        <v>43</v>
      </c>
      <c r="E43" s="63"/>
      <c r="F43" s="63"/>
      <c r="G43" s="114" t="s">
        <v>44</v>
      </c>
      <c r="H43" s="115" t="s">
        <v>45</v>
      </c>
      <c r="I43" s="63"/>
      <c r="J43" s="116">
        <f>SUM(J34:J41)</f>
        <v>0</v>
      </c>
      <c r="K43" s="117"/>
      <c r="L43" s="45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</row>
    <row r="44" spans="1:31" s="2" customFormat="1" ht="14.45" hidden="1" customHeight="1">
      <c r="A44" s="32"/>
      <c r="B44" s="33"/>
      <c r="C44" s="32"/>
      <c r="D44" s="32"/>
      <c r="E44" s="32"/>
      <c r="F44" s="32"/>
      <c r="G44" s="32"/>
      <c r="H44" s="32"/>
      <c r="I44" s="32"/>
      <c r="J44" s="32"/>
      <c r="K44" s="32"/>
      <c r="L44" s="45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</row>
    <row r="45" spans="1:31" s="1" customFormat="1" ht="14.45" hidden="1" customHeight="1">
      <c r="B45" s="20"/>
      <c r="L45" s="20"/>
    </row>
    <row r="46" spans="1:31" s="1" customFormat="1" ht="14.45" hidden="1" customHeight="1">
      <c r="B46" s="20"/>
      <c r="L46" s="20"/>
    </row>
    <row r="47" spans="1:31" s="1" customFormat="1" ht="14.45" hidden="1" customHeight="1">
      <c r="B47" s="20"/>
      <c r="L47" s="20"/>
    </row>
    <row r="48" spans="1:31" s="1" customFormat="1" ht="14.45" hidden="1" customHeight="1">
      <c r="B48" s="20"/>
      <c r="L48" s="20"/>
    </row>
    <row r="49" spans="1:31" s="1" customFormat="1" ht="14.45" hidden="1" customHeight="1">
      <c r="B49" s="20"/>
      <c r="L49" s="20"/>
    </row>
    <row r="50" spans="1:31" s="2" customFormat="1" ht="14.45" hidden="1" customHeight="1">
      <c r="B50" s="45"/>
      <c r="D50" s="46" t="s">
        <v>46</v>
      </c>
      <c r="E50" s="47"/>
      <c r="F50" s="47"/>
      <c r="G50" s="46" t="s">
        <v>47</v>
      </c>
      <c r="H50" s="47"/>
      <c r="I50" s="47"/>
      <c r="J50" s="47"/>
      <c r="K50" s="47"/>
      <c r="L50" s="45"/>
    </row>
    <row r="51" spans="1:31" ht="11.25" hidden="1">
      <c r="B51" s="20"/>
      <c r="L51" s="20"/>
    </row>
    <row r="52" spans="1:31" ht="11.25" hidden="1">
      <c r="B52" s="20"/>
      <c r="L52" s="20"/>
    </row>
    <row r="53" spans="1:31" ht="11.25" hidden="1">
      <c r="B53" s="20"/>
      <c r="L53" s="20"/>
    </row>
    <row r="54" spans="1:31" ht="11.25" hidden="1">
      <c r="B54" s="20"/>
      <c r="L54" s="20"/>
    </row>
    <row r="55" spans="1:31" ht="11.25" hidden="1">
      <c r="B55" s="20"/>
      <c r="L55" s="20"/>
    </row>
    <row r="56" spans="1:31" ht="11.25" hidden="1">
      <c r="B56" s="20"/>
      <c r="L56" s="20"/>
    </row>
    <row r="57" spans="1:31" ht="11.25" hidden="1">
      <c r="B57" s="20"/>
      <c r="L57" s="20"/>
    </row>
    <row r="58" spans="1:31" ht="11.25" hidden="1">
      <c r="B58" s="20"/>
      <c r="L58" s="20"/>
    </row>
    <row r="59" spans="1:31" ht="11.25" hidden="1">
      <c r="B59" s="20"/>
      <c r="L59" s="20"/>
    </row>
    <row r="60" spans="1:31" ht="11.25" hidden="1">
      <c r="B60" s="20"/>
      <c r="L60" s="20"/>
    </row>
    <row r="61" spans="1:31" s="2" customFormat="1" ht="12.75" hidden="1">
      <c r="A61" s="32"/>
      <c r="B61" s="33"/>
      <c r="C61" s="32"/>
      <c r="D61" s="48" t="s">
        <v>48</v>
      </c>
      <c r="E61" s="35"/>
      <c r="F61" s="118" t="s">
        <v>49</v>
      </c>
      <c r="G61" s="48" t="s">
        <v>48</v>
      </c>
      <c r="H61" s="35"/>
      <c r="I61" s="35"/>
      <c r="J61" s="119" t="s">
        <v>49</v>
      </c>
      <c r="K61" s="35"/>
      <c r="L61" s="45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 hidden="1">
      <c r="B62" s="20"/>
      <c r="L62" s="20"/>
    </row>
    <row r="63" spans="1:31" ht="11.25" hidden="1">
      <c r="B63" s="20"/>
      <c r="L63" s="20"/>
    </row>
    <row r="64" spans="1:31" ht="11.25" hidden="1">
      <c r="B64" s="20"/>
      <c r="L64" s="20"/>
    </row>
    <row r="65" spans="1:31" s="2" customFormat="1" ht="12.75" hidden="1">
      <c r="A65" s="32"/>
      <c r="B65" s="33"/>
      <c r="C65" s="32"/>
      <c r="D65" s="46" t="s">
        <v>50</v>
      </c>
      <c r="E65" s="49"/>
      <c r="F65" s="49"/>
      <c r="G65" s="46" t="s">
        <v>51</v>
      </c>
      <c r="H65" s="49"/>
      <c r="I65" s="49"/>
      <c r="J65" s="49"/>
      <c r="K65" s="49"/>
      <c r="L65" s="45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 hidden="1">
      <c r="B66" s="20"/>
      <c r="L66" s="20"/>
    </row>
    <row r="67" spans="1:31" ht="11.25" hidden="1">
      <c r="B67" s="20"/>
      <c r="L67" s="20"/>
    </row>
    <row r="68" spans="1:31" ht="11.25" hidden="1">
      <c r="B68" s="20"/>
      <c r="L68" s="20"/>
    </row>
    <row r="69" spans="1:31" ht="11.25" hidden="1">
      <c r="B69" s="20"/>
      <c r="L69" s="20"/>
    </row>
    <row r="70" spans="1:31" ht="11.25" hidden="1">
      <c r="B70" s="20"/>
      <c r="L70" s="20"/>
    </row>
    <row r="71" spans="1:31" ht="11.25" hidden="1">
      <c r="B71" s="20"/>
      <c r="L71" s="20"/>
    </row>
    <row r="72" spans="1:31" ht="11.25" hidden="1">
      <c r="B72" s="20"/>
      <c r="L72" s="20"/>
    </row>
    <row r="73" spans="1:31" ht="11.25" hidden="1">
      <c r="B73" s="20"/>
      <c r="L73" s="20"/>
    </row>
    <row r="74" spans="1:31" ht="11.25" hidden="1">
      <c r="B74" s="20"/>
      <c r="L74" s="20"/>
    </row>
    <row r="75" spans="1:31" ht="11.25" hidden="1">
      <c r="B75" s="20"/>
      <c r="L75" s="20"/>
    </row>
    <row r="76" spans="1:31" s="2" customFormat="1" ht="12.75" hidden="1">
      <c r="A76" s="32"/>
      <c r="B76" s="33"/>
      <c r="C76" s="32"/>
      <c r="D76" s="48" t="s">
        <v>48</v>
      </c>
      <c r="E76" s="35"/>
      <c r="F76" s="118" t="s">
        <v>49</v>
      </c>
      <c r="G76" s="48" t="s">
        <v>48</v>
      </c>
      <c r="H76" s="35"/>
      <c r="I76" s="35"/>
      <c r="J76" s="119" t="s">
        <v>49</v>
      </c>
      <c r="K76" s="35"/>
      <c r="L76" s="45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hidden="1" customHeight="1">
      <c r="A77" s="32"/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45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78" spans="1:31" ht="11.25" hidden="1"/>
    <row r="79" spans="1:31" ht="11.25" hidden="1"/>
    <row r="80" spans="1:31" ht="11.25" hidden="1"/>
    <row r="81" spans="1:31" s="2" customFormat="1" ht="6.95" hidden="1" customHeight="1">
      <c r="A81" s="32"/>
      <c r="B81" s="52"/>
      <c r="C81" s="53"/>
      <c r="D81" s="53"/>
      <c r="E81" s="53"/>
      <c r="F81" s="53"/>
      <c r="G81" s="53"/>
      <c r="H81" s="53"/>
      <c r="I81" s="53"/>
      <c r="J81" s="53"/>
      <c r="K81" s="53"/>
      <c r="L81" s="45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5" hidden="1" customHeight="1">
      <c r="A82" s="32"/>
      <c r="B82" s="33"/>
      <c r="C82" s="21" t="s">
        <v>159</v>
      </c>
      <c r="D82" s="32"/>
      <c r="E82" s="32"/>
      <c r="F82" s="32"/>
      <c r="G82" s="32"/>
      <c r="H82" s="32"/>
      <c r="I82" s="32"/>
      <c r="J82" s="32"/>
      <c r="K82" s="32"/>
      <c r="L82" s="45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5" hidden="1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5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hidden="1" customHeight="1">
      <c r="A84" s="32"/>
      <c r="B84" s="33"/>
      <c r="C84" s="27" t="s">
        <v>15</v>
      </c>
      <c r="D84" s="32"/>
      <c r="E84" s="32"/>
      <c r="F84" s="32"/>
      <c r="G84" s="32"/>
      <c r="H84" s="32"/>
      <c r="I84" s="32"/>
      <c r="J84" s="32"/>
      <c r="K84" s="32"/>
      <c r="L84" s="45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hidden="1" customHeight="1">
      <c r="A85" s="32"/>
      <c r="B85" s="33"/>
      <c r="C85" s="32"/>
      <c r="D85" s="32"/>
      <c r="E85" s="266" t="str">
        <f>E7</f>
        <v>Prístavba materskej škôlky v meste Podolínec</v>
      </c>
      <c r="F85" s="267"/>
      <c r="G85" s="267"/>
      <c r="H85" s="267"/>
      <c r="I85" s="32"/>
      <c r="J85" s="32"/>
      <c r="K85" s="32"/>
      <c r="L85" s="45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hidden="1" customHeight="1">
      <c r="B86" s="20"/>
      <c r="C86" s="27" t="s">
        <v>155</v>
      </c>
      <c r="L86" s="20"/>
    </row>
    <row r="87" spans="1:31" s="1" customFormat="1" ht="16.5" hidden="1" customHeight="1">
      <c r="B87" s="20"/>
      <c r="E87" s="266" t="s">
        <v>790</v>
      </c>
      <c r="F87" s="247"/>
      <c r="G87" s="247"/>
      <c r="H87" s="247"/>
      <c r="L87" s="20"/>
    </row>
    <row r="88" spans="1:31" s="1" customFormat="1" ht="12" hidden="1" customHeight="1">
      <c r="B88" s="20"/>
      <c r="C88" s="27" t="s">
        <v>157</v>
      </c>
      <c r="L88" s="20"/>
    </row>
    <row r="89" spans="1:31" s="2" customFormat="1" ht="16.5" hidden="1" customHeight="1">
      <c r="A89" s="32"/>
      <c r="B89" s="33"/>
      <c r="C89" s="32"/>
      <c r="D89" s="32"/>
      <c r="E89" s="270" t="s">
        <v>791</v>
      </c>
      <c r="F89" s="268"/>
      <c r="G89" s="268"/>
      <c r="H89" s="268"/>
      <c r="I89" s="32"/>
      <c r="J89" s="32"/>
      <c r="K89" s="32"/>
      <c r="L89" s="45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12" hidden="1" customHeight="1">
      <c r="A90" s="32"/>
      <c r="B90" s="33"/>
      <c r="C90" s="27" t="s">
        <v>792</v>
      </c>
      <c r="D90" s="32"/>
      <c r="E90" s="32"/>
      <c r="F90" s="32"/>
      <c r="G90" s="32"/>
      <c r="H90" s="32"/>
      <c r="I90" s="32"/>
      <c r="J90" s="32"/>
      <c r="K90" s="32"/>
      <c r="L90" s="45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6.5" hidden="1" customHeight="1">
      <c r="A91" s="32"/>
      <c r="B91" s="33"/>
      <c r="C91" s="32"/>
      <c r="D91" s="32"/>
      <c r="E91" s="227" t="str">
        <f>E13</f>
        <v>02 - Zvislé a vodorovné konštrukcie</v>
      </c>
      <c r="F91" s="268"/>
      <c r="G91" s="268"/>
      <c r="H91" s="268"/>
      <c r="I91" s="32"/>
      <c r="J91" s="32"/>
      <c r="K91" s="32"/>
      <c r="L91" s="45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5" hidden="1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5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2" hidden="1" customHeight="1">
      <c r="A93" s="32"/>
      <c r="B93" s="33"/>
      <c r="C93" s="27" t="s">
        <v>19</v>
      </c>
      <c r="D93" s="32"/>
      <c r="E93" s="32"/>
      <c r="F93" s="25" t="str">
        <f>F16</f>
        <v>Podolínec</v>
      </c>
      <c r="G93" s="32"/>
      <c r="H93" s="32"/>
      <c r="I93" s="27" t="s">
        <v>21</v>
      </c>
      <c r="J93" s="58" t="str">
        <f>IF(J16="","",J16)</f>
        <v>05_2022</v>
      </c>
      <c r="K93" s="32"/>
      <c r="L93" s="45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6.95" hidden="1" customHeight="1">
      <c r="A94" s="32"/>
      <c r="B94" s="33"/>
      <c r="C94" s="32"/>
      <c r="D94" s="32"/>
      <c r="E94" s="32"/>
      <c r="F94" s="32"/>
      <c r="G94" s="32"/>
      <c r="H94" s="32"/>
      <c r="I94" s="32"/>
      <c r="J94" s="32"/>
      <c r="K94" s="32"/>
      <c r="L94" s="45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5.2" hidden="1" customHeight="1">
      <c r="A95" s="32"/>
      <c r="B95" s="33"/>
      <c r="C95" s="27" t="s">
        <v>22</v>
      </c>
      <c r="D95" s="32"/>
      <c r="E95" s="32"/>
      <c r="F95" s="25" t="str">
        <f>E19</f>
        <v>Mesto Podolínec</v>
      </c>
      <c r="G95" s="32"/>
      <c r="H95" s="32"/>
      <c r="I95" s="27" t="s">
        <v>27</v>
      </c>
      <c r="J95" s="30" t="str">
        <f>E25</f>
        <v>AIP projekt s.r.o.</v>
      </c>
      <c r="K95" s="32"/>
      <c r="L95" s="45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15.2" hidden="1" customHeight="1">
      <c r="A96" s="32"/>
      <c r="B96" s="33"/>
      <c r="C96" s="27" t="s">
        <v>26</v>
      </c>
      <c r="D96" s="32"/>
      <c r="E96" s="32"/>
      <c r="F96" s="25">
        <f>IF(E22="","",E22)</f>
        <v>0</v>
      </c>
      <c r="G96" s="32"/>
      <c r="H96" s="32"/>
      <c r="I96" s="27" t="s">
        <v>30</v>
      </c>
      <c r="J96" s="30" t="str">
        <f>E28</f>
        <v xml:space="preserve"> </v>
      </c>
      <c r="K96" s="32"/>
      <c r="L96" s="45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hidden="1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5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9.25" hidden="1" customHeight="1">
      <c r="A98" s="32"/>
      <c r="B98" s="33"/>
      <c r="C98" s="120" t="s">
        <v>160</v>
      </c>
      <c r="D98" s="112"/>
      <c r="E98" s="112"/>
      <c r="F98" s="112"/>
      <c r="G98" s="112"/>
      <c r="H98" s="112"/>
      <c r="I98" s="112"/>
      <c r="J98" s="121" t="s">
        <v>161</v>
      </c>
      <c r="K98" s="112"/>
      <c r="L98" s="45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</row>
    <row r="99" spans="1:47" s="2" customFormat="1" ht="10.35" hidden="1" customHeight="1">
      <c r="A99" s="32"/>
      <c r="B99" s="33"/>
      <c r="C99" s="32"/>
      <c r="D99" s="32"/>
      <c r="E99" s="32"/>
      <c r="F99" s="32"/>
      <c r="G99" s="32"/>
      <c r="H99" s="32"/>
      <c r="I99" s="32"/>
      <c r="J99" s="32"/>
      <c r="K99" s="32"/>
      <c r="L99" s="45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</row>
    <row r="100" spans="1:47" s="2" customFormat="1" ht="22.9" hidden="1" customHeight="1">
      <c r="A100" s="32"/>
      <c r="B100" s="33"/>
      <c r="C100" s="122" t="s">
        <v>162</v>
      </c>
      <c r="D100" s="32"/>
      <c r="E100" s="32"/>
      <c r="F100" s="32"/>
      <c r="G100" s="32"/>
      <c r="H100" s="32"/>
      <c r="I100" s="32"/>
      <c r="J100" s="74">
        <f>J130</f>
        <v>0</v>
      </c>
      <c r="K100" s="32"/>
      <c r="L100" s="45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U100" s="17" t="s">
        <v>163</v>
      </c>
    </row>
    <row r="101" spans="1:47" s="9" customFormat="1" ht="24.95" hidden="1" customHeight="1">
      <c r="B101" s="123"/>
      <c r="D101" s="124" t="s">
        <v>164</v>
      </c>
      <c r="E101" s="125"/>
      <c r="F101" s="125"/>
      <c r="G101" s="125"/>
      <c r="H101" s="125"/>
      <c r="I101" s="125"/>
      <c r="J101" s="126">
        <f>J131</f>
        <v>0</v>
      </c>
      <c r="L101" s="123"/>
    </row>
    <row r="102" spans="1:47" s="10" customFormat="1" ht="19.899999999999999" hidden="1" customHeight="1">
      <c r="B102" s="127"/>
      <c r="D102" s="128" t="s">
        <v>676</v>
      </c>
      <c r="E102" s="129"/>
      <c r="F102" s="129"/>
      <c r="G102" s="129"/>
      <c r="H102" s="129"/>
      <c r="I102" s="129"/>
      <c r="J102" s="130">
        <f>J132</f>
        <v>0</v>
      </c>
      <c r="L102" s="127"/>
    </row>
    <row r="103" spans="1:47" s="10" customFormat="1" ht="19.899999999999999" hidden="1" customHeight="1">
      <c r="B103" s="127"/>
      <c r="D103" s="128" t="s">
        <v>166</v>
      </c>
      <c r="E103" s="129"/>
      <c r="F103" s="129"/>
      <c r="G103" s="129"/>
      <c r="H103" s="129"/>
      <c r="I103" s="129"/>
      <c r="J103" s="130">
        <f>J186</f>
        <v>0</v>
      </c>
      <c r="L103" s="127"/>
    </row>
    <row r="104" spans="1:47" s="10" customFormat="1" ht="19.899999999999999" hidden="1" customHeight="1">
      <c r="B104" s="127"/>
      <c r="D104" s="128" t="s">
        <v>168</v>
      </c>
      <c r="E104" s="129"/>
      <c r="F104" s="129"/>
      <c r="G104" s="129"/>
      <c r="H104" s="129"/>
      <c r="I104" s="129"/>
      <c r="J104" s="130">
        <f>J277</f>
        <v>0</v>
      </c>
      <c r="L104" s="127"/>
    </row>
    <row r="105" spans="1:47" s="9" customFormat="1" ht="24.95" hidden="1" customHeight="1">
      <c r="B105" s="123"/>
      <c r="D105" s="124" t="s">
        <v>169</v>
      </c>
      <c r="E105" s="125"/>
      <c r="F105" s="125"/>
      <c r="G105" s="125"/>
      <c r="H105" s="125"/>
      <c r="I105" s="125"/>
      <c r="J105" s="126">
        <f>J279</f>
        <v>0</v>
      </c>
      <c r="L105" s="123"/>
    </row>
    <row r="106" spans="1:47" s="10" customFormat="1" ht="19.899999999999999" hidden="1" customHeight="1">
      <c r="B106" s="127"/>
      <c r="D106" s="128" t="s">
        <v>941</v>
      </c>
      <c r="E106" s="129"/>
      <c r="F106" s="129"/>
      <c r="G106" s="129"/>
      <c r="H106" s="129"/>
      <c r="I106" s="129"/>
      <c r="J106" s="130">
        <f>J280</f>
        <v>0</v>
      </c>
      <c r="L106" s="127"/>
    </row>
    <row r="107" spans="1:47" s="2" customFormat="1" ht="21.75" hidden="1" customHeight="1">
      <c r="A107" s="32"/>
      <c r="B107" s="33"/>
      <c r="C107" s="32"/>
      <c r="D107" s="32"/>
      <c r="E107" s="32"/>
      <c r="F107" s="32"/>
      <c r="G107" s="32"/>
      <c r="H107" s="32"/>
      <c r="I107" s="32"/>
      <c r="J107" s="32"/>
      <c r="K107" s="32"/>
      <c r="L107" s="45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47" s="2" customFormat="1" ht="6.95" hidden="1" customHeight="1">
      <c r="A108" s="32"/>
      <c r="B108" s="50"/>
      <c r="C108" s="51"/>
      <c r="D108" s="51"/>
      <c r="E108" s="51"/>
      <c r="F108" s="51"/>
      <c r="G108" s="51"/>
      <c r="H108" s="51"/>
      <c r="I108" s="51"/>
      <c r="J108" s="51"/>
      <c r="K108" s="51"/>
      <c r="L108" s="45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47" ht="11.25" hidden="1"/>
    <row r="110" spans="1:47" ht="11.25" hidden="1"/>
    <row r="111" spans="1:47" ht="11.25" hidden="1"/>
    <row r="112" spans="1:47" s="2" customFormat="1" ht="6.95" customHeight="1">
      <c r="A112" s="32"/>
      <c r="B112" s="52"/>
      <c r="C112" s="53"/>
      <c r="D112" s="53"/>
      <c r="E112" s="53"/>
      <c r="F112" s="53"/>
      <c r="G112" s="53"/>
      <c r="H112" s="53"/>
      <c r="I112" s="53"/>
      <c r="J112" s="53"/>
      <c r="K112" s="53"/>
      <c r="L112" s="45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31" s="2" customFormat="1" ht="24.95" customHeight="1">
      <c r="A113" s="32"/>
      <c r="B113" s="33"/>
      <c r="C113" s="21" t="s">
        <v>175</v>
      </c>
      <c r="D113" s="32"/>
      <c r="E113" s="32"/>
      <c r="F113" s="32"/>
      <c r="G113" s="32"/>
      <c r="H113" s="32"/>
      <c r="I113" s="32"/>
      <c r="J113" s="32"/>
      <c r="K113" s="32"/>
      <c r="L113" s="45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31" s="2" customFormat="1" ht="6.95" customHeight="1">
      <c r="A114" s="32"/>
      <c r="B114" s="33"/>
      <c r="C114" s="32"/>
      <c r="D114" s="32"/>
      <c r="E114" s="32"/>
      <c r="F114" s="32"/>
      <c r="G114" s="32"/>
      <c r="H114" s="32"/>
      <c r="I114" s="32"/>
      <c r="J114" s="32"/>
      <c r="K114" s="32"/>
      <c r="L114" s="45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31" s="2" customFormat="1" ht="12" customHeight="1">
      <c r="A115" s="32"/>
      <c r="B115" s="33"/>
      <c r="C115" s="27" t="s">
        <v>15</v>
      </c>
      <c r="D115" s="32"/>
      <c r="E115" s="32"/>
      <c r="F115" s="32"/>
      <c r="G115" s="32"/>
      <c r="H115" s="32"/>
      <c r="I115" s="32"/>
      <c r="J115" s="32"/>
      <c r="K115" s="32"/>
      <c r="L115" s="45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31" s="2" customFormat="1" ht="16.5" customHeight="1">
      <c r="A116" s="32"/>
      <c r="B116" s="33"/>
      <c r="C116" s="32"/>
      <c r="D116" s="32"/>
      <c r="E116" s="266" t="str">
        <f>E7</f>
        <v>Prístavba materskej škôlky v meste Podolínec</v>
      </c>
      <c r="F116" s="267"/>
      <c r="G116" s="267"/>
      <c r="H116" s="267"/>
      <c r="I116" s="32"/>
      <c r="J116" s="32"/>
      <c r="K116" s="32"/>
      <c r="L116" s="45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31" s="1" customFormat="1" ht="12" customHeight="1">
      <c r="B117" s="20"/>
      <c r="C117" s="27" t="s">
        <v>155</v>
      </c>
      <c r="L117" s="20"/>
    </row>
    <row r="118" spans="1:31" s="1" customFormat="1" ht="16.5" customHeight="1">
      <c r="B118" s="20"/>
      <c r="E118" s="266" t="s">
        <v>790</v>
      </c>
      <c r="F118" s="247"/>
      <c r="G118" s="247"/>
      <c r="H118" s="247"/>
      <c r="L118" s="20"/>
    </row>
    <row r="119" spans="1:31" s="1" customFormat="1" ht="12" customHeight="1">
      <c r="B119" s="20"/>
      <c r="C119" s="27" t="s">
        <v>157</v>
      </c>
      <c r="L119" s="20"/>
    </row>
    <row r="120" spans="1:31" s="2" customFormat="1" ht="16.5" customHeight="1">
      <c r="A120" s="32"/>
      <c r="B120" s="33"/>
      <c r="C120" s="32"/>
      <c r="D120" s="32"/>
      <c r="E120" s="270" t="s">
        <v>791</v>
      </c>
      <c r="F120" s="268"/>
      <c r="G120" s="268"/>
      <c r="H120" s="268"/>
      <c r="I120" s="32"/>
      <c r="J120" s="32"/>
      <c r="K120" s="32"/>
      <c r="L120" s="45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31" s="2" customFormat="1" ht="12" customHeight="1">
      <c r="A121" s="32"/>
      <c r="B121" s="33"/>
      <c r="C121" s="27" t="s">
        <v>792</v>
      </c>
      <c r="D121" s="32"/>
      <c r="E121" s="32"/>
      <c r="F121" s="32"/>
      <c r="G121" s="32"/>
      <c r="H121" s="32"/>
      <c r="I121" s="32"/>
      <c r="J121" s="32"/>
      <c r="K121" s="32"/>
      <c r="L121" s="45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31" s="2" customFormat="1" ht="16.5" customHeight="1">
      <c r="A122" s="32"/>
      <c r="B122" s="33"/>
      <c r="C122" s="32"/>
      <c r="D122" s="32"/>
      <c r="E122" s="227" t="str">
        <f>E13</f>
        <v>02 - Zvislé a vodorovné konštrukcie</v>
      </c>
      <c r="F122" s="268"/>
      <c r="G122" s="268"/>
      <c r="H122" s="268"/>
      <c r="I122" s="32"/>
      <c r="J122" s="32"/>
      <c r="K122" s="32"/>
      <c r="L122" s="45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31" s="2" customFormat="1" ht="6.95" customHeight="1">
      <c r="A123" s="32"/>
      <c r="B123" s="33"/>
      <c r="C123" s="32"/>
      <c r="D123" s="32"/>
      <c r="E123" s="32"/>
      <c r="F123" s="32"/>
      <c r="G123" s="32"/>
      <c r="H123" s="32"/>
      <c r="I123" s="32"/>
      <c r="J123" s="32"/>
      <c r="K123" s="32"/>
      <c r="L123" s="45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31" s="2" customFormat="1" ht="12" customHeight="1">
      <c r="A124" s="32"/>
      <c r="B124" s="33"/>
      <c r="C124" s="27" t="s">
        <v>19</v>
      </c>
      <c r="D124" s="32"/>
      <c r="E124" s="32"/>
      <c r="F124" s="25" t="str">
        <f>F16</f>
        <v>Podolínec</v>
      </c>
      <c r="G124" s="32"/>
      <c r="H124" s="32"/>
      <c r="I124" s="27" t="s">
        <v>21</v>
      </c>
      <c r="J124" s="58" t="str">
        <f>IF(J16="","",J16)</f>
        <v>05_2022</v>
      </c>
      <c r="K124" s="32"/>
      <c r="L124" s="45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31" s="2" customFormat="1" ht="6.95" customHeight="1">
      <c r="A125" s="32"/>
      <c r="B125" s="33"/>
      <c r="C125" s="32"/>
      <c r="D125" s="32"/>
      <c r="E125" s="32"/>
      <c r="F125" s="32"/>
      <c r="G125" s="32"/>
      <c r="H125" s="32"/>
      <c r="I125" s="32"/>
      <c r="J125" s="32"/>
      <c r="K125" s="32"/>
      <c r="L125" s="45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31" s="2" customFormat="1" ht="15.2" customHeight="1">
      <c r="A126" s="32"/>
      <c r="B126" s="33"/>
      <c r="C126" s="27" t="s">
        <v>22</v>
      </c>
      <c r="D126" s="32"/>
      <c r="E126" s="32"/>
      <c r="F126" s="25" t="str">
        <f>E19</f>
        <v>Mesto Podolínec</v>
      </c>
      <c r="G126" s="32"/>
      <c r="H126" s="32"/>
      <c r="I126" s="27" t="s">
        <v>27</v>
      </c>
      <c r="J126" s="30" t="str">
        <f>E25</f>
        <v>AIP projekt s.r.o.</v>
      </c>
      <c r="K126" s="32"/>
      <c r="L126" s="45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</row>
    <row r="127" spans="1:31" s="2" customFormat="1" ht="15.2" customHeight="1">
      <c r="A127" s="32"/>
      <c r="B127" s="33"/>
      <c r="C127" s="27" t="s">
        <v>26</v>
      </c>
      <c r="D127" s="32"/>
      <c r="E127" s="32"/>
      <c r="F127" s="25"/>
      <c r="G127" s="32"/>
      <c r="H127" s="32"/>
      <c r="I127" s="27" t="s">
        <v>30</v>
      </c>
      <c r="J127" s="30" t="str">
        <f>E28</f>
        <v xml:space="preserve"> </v>
      </c>
      <c r="K127" s="32"/>
      <c r="L127" s="45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</row>
    <row r="128" spans="1:31" s="2" customFormat="1" ht="10.35" customHeight="1">
      <c r="A128" s="32"/>
      <c r="B128" s="33"/>
      <c r="C128" s="32"/>
      <c r="D128" s="32"/>
      <c r="E128" s="32"/>
      <c r="F128" s="32"/>
      <c r="G128" s="32"/>
      <c r="H128" s="32"/>
      <c r="I128" s="32"/>
      <c r="J128" s="32"/>
      <c r="K128" s="32"/>
      <c r="L128" s="45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</row>
    <row r="129" spans="1:65" s="11" customFormat="1" ht="29.25" customHeight="1">
      <c r="A129" s="131"/>
      <c r="B129" s="132"/>
      <c r="C129" s="133" t="s">
        <v>176</v>
      </c>
      <c r="D129" s="134" t="s">
        <v>58</v>
      </c>
      <c r="E129" s="134" t="s">
        <v>54</v>
      </c>
      <c r="F129" s="134" t="s">
        <v>55</v>
      </c>
      <c r="G129" s="134" t="s">
        <v>177</v>
      </c>
      <c r="H129" s="134" t="s">
        <v>178</v>
      </c>
      <c r="I129" s="134" t="s">
        <v>179</v>
      </c>
      <c r="J129" s="135" t="s">
        <v>161</v>
      </c>
      <c r="K129" s="136" t="s">
        <v>180</v>
      </c>
      <c r="L129" s="137"/>
      <c r="M129" s="65" t="s">
        <v>1</v>
      </c>
      <c r="N129" s="66" t="s">
        <v>37</v>
      </c>
      <c r="O129" s="66" t="s">
        <v>181</v>
      </c>
      <c r="P129" s="66" t="s">
        <v>182</v>
      </c>
      <c r="Q129" s="66" t="s">
        <v>183</v>
      </c>
      <c r="R129" s="66" t="s">
        <v>184</v>
      </c>
      <c r="S129" s="66" t="s">
        <v>185</v>
      </c>
      <c r="T129" s="67" t="s">
        <v>186</v>
      </c>
      <c r="U129" s="131"/>
      <c r="V129" s="131"/>
      <c r="W129" s="131"/>
      <c r="X129" s="131"/>
      <c r="Y129" s="131"/>
      <c r="Z129" s="131"/>
      <c r="AA129" s="131"/>
      <c r="AB129" s="131"/>
      <c r="AC129" s="131"/>
      <c r="AD129" s="131"/>
      <c r="AE129" s="131"/>
    </row>
    <row r="130" spans="1:65" s="2" customFormat="1" ht="22.9" customHeight="1">
      <c r="A130" s="32"/>
      <c r="B130" s="33"/>
      <c r="C130" s="72" t="s">
        <v>162</v>
      </c>
      <c r="D130" s="32"/>
      <c r="E130" s="32"/>
      <c r="F130" s="32"/>
      <c r="G130" s="32"/>
      <c r="H130" s="32"/>
      <c r="I130" s="32"/>
      <c r="J130" s="138">
        <f>BK130</f>
        <v>0</v>
      </c>
      <c r="K130" s="32"/>
      <c r="L130" s="33"/>
      <c r="M130" s="68"/>
      <c r="N130" s="59"/>
      <c r="O130" s="69"/>
      <c r="P130" s="139">
        <f>P131+P279</f>
        <v>0</v>
      </c>
      <c r="Q130" s="69"/>
      <c r="R130" s="139">
        <f>R131+R279</f>
        <v>519.531051723514</v>
      </c>
      <c r="S130" s="69"/>
      <c r="T130" s="140">
        <f>T131+T279</f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T130" s="17" t="s">
        <v>72</v>
      </c>
      <c r="AU130" s="17" t="s">
        <v>163</v>
      </c>
      <c r="BK130" s="141">
        <f>BK131+BK279</f>
        <v>0</v>
      </c>
    </row>
    <row r="131" spans="1:65" s="12" customFormat="1" ht="25.9" customHeight="1">
      <c r="B131" s="142"/>
      <c r="D131" s="143" t="s">
        <v>72</v>
      </c>
      <c r="E131" s="144" t="s">
        <v>187</v>
      </c>
      <c r="F131" s="144" t="s">
        <v>188</v>
      </c>
      <c r="I131" s="145"/>
      <c r="J131" s="146">
        <f>BK131</f>
        <v>0</v>
      </c>
      <c r="L131" s="142"/>
      <c r="M131" s="147"/>
      <c r="N131" s="148"/>
      <c r="O131" s="148"/>
      <c r="P131" s="149">
        <f>P132+P186+P277</f>
        <v>0</v>
      </c>
      <c r="Q131" s="148"/>
      <c r="R131" s="149">
        <f>R132+R186+R277</f>
        <v>517.42934112351395</v>
      </c>
      <c r="S131" s="148"/>
      <c r="T131" s="150">
        <f>T132+T186+T277</f>
        <v>0</v>
      </c>
      <c r="AR131" s="143" t="s">
        <v>80</v>
      </c>
      <c r="AT131" s="151" t="s">
        <v>72</v>
      </c>
      <c r="AU131" s="151" t="s">
        <v>73</v>
      </c>
      <c r="AY131" s="143" t="s">
        <v>189</v>
      </c>
      <c r="BK131" s="152">
        <f>BK132+BK186+BK277</f>
        <v>0</v>
      </c>
    </row>
    <row r="132" spans="1:65" s="12" customFormat="1" ht="22.9" customHeight="1">
      <c r="B132" s="142"/>
      <c r="D132" s="143" t="s">
        <v>72</v>
      </c>
      <c r="E132" s="153" t="s">
        <v>103</v>
      </c>
      <c r="F132" s="153" t="s">
        <v>689</v>
      </c>
      <c r="I132" s="145"/>
      <c r="J132" s="154">
        <f>BK132</f>
        <v>0</v>
      </c>
      <c r="L132" s="142"/>
      <c r="M132" s="147"/>
      <c r="N132" s="148"/>
      <c r="O132" s="148"/>
      <c r="P132" s="149">
        <f>SUM(P133:P185)</f>
        <v>0</v>
      </c>
      <c r="Q132" s="148"/>
      <c r="R132" s="149">
        <f>SUM(R133:R185)</f>
        <v>189.94454653379995</v>
      </c>
      <c r="S132" s="148"/>
      <c r="T132" s="150">
        <f>SUM(T133:T185)</f>
        <v>0</v>
      </c>
      <c r="AR132" s="143" t="s">
        <v>80</v>
      </c>
      <c r="AT132" s="151" t="s">
        <v>72</v>
      </c>
      <c r="AU132" s="151" t="s">
        <v>80</v>
      </c>
      <c r="AY132" s="143" t="s">
        <v>189</v>
      </c>
      <c r="BK132" s="152">
        <f>SUM(BK133:BK185)</f>
        <v>0</v>
      </c>
    </row>
    <row r="133" spans="1:65" s="2" customFormat="1" ht="33" customHeight="1">
      <c r="A133" s="32"/>
      <c r="B133" s="155"/>
      <c r="C133" s="156" t="s">
        <v>80</v>
      </c>
      <c r="D133" s="156" t="s">
        <v>191</v>
      </c>
      <c r="E133" s="157" t="s">
        <v>942</v>
      </c>
      <c r="F133" s="158" t="s">
        <v>943</v>
      </c>
      <c r="G133" s="159" t="s">
        <v>194</v>
      </c>
      <c r="H133" s="160">
        <v>22.7</v>
      </c>
      <c r="I133" s="161"/>
      <c r="J133" s="162">
        <f>ROUND(I133*H133,2)</f>
        <v>0</v>
      </c>
      <c r="K133" s="163"/>
      <c r="L133" s="33"/>
      <c r="M133" s="164" t="s">
        <v>1</v>
      </c>
      <c r="N133" s="165" t="s">
        <v>39</v>
      </c>
      <c r="O133" s="61"/>
      <c r="P133" s="166">
        <f>O133*H133</f>
        <v>0</v>
      </c>
      <c r="Q133" s="166">
        <v>1.6516200000000001</v>
      </c>
      <c r="R133" s="166">
        <f>Q133*H133</f>
        <v>37.491773999999999</v>
      </c>
      <c r="S133" s="166">
        <v>0</v>
      </c>
      <c r="T133" s="167">
        <f>S133*H133</f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68" t="s">
        <v>130</v>
      </c>
      <c r="AT133" s="168" t="s">
        <v>191</v>
      </c>
      <c r="AU133" s="168" t="s">
        <v>86</v>
      </c>
      <c r="AY133" s="17" t="s">
        <v>189</v>
      </c>
      <c r="BE133" s="169">
        <f>IF(N133="základná",J133,0)</f>
        <v>0</v>
      </c>
      <c r="BF133" s="169">
        <f>IF(N133="znížená",J133,0)</f>
        <v>0</v>
      </c>
      <c r="BG133" s="169">
        <f>IF(N133="zákl. prenesená",J133,0)</f>
        <v>0</v>
      </c>
      <c r="BH133" s="169">
        <f>IF(N133="zníž. prenesená",J133,0)</f>
        <v>0</v>
      </c>
      <c r="BI133" s="169">
        <f>IF(N133="nulová",J133,0)</f>
        <v>0</v>
      </c>
      <c r="BJ133" s="17" t="s">
        <v>86</v>
      </c>
      <c r="BK133" s="169">
        <f>ROUND(I133*H133,2)</f>
        <v>0</v>
      </c>
      <c r="BL133" s="17" t="s">
        <v>130</v>
      </c>
      <c r="BM133" s="168" t="s">
        <v>944</v>
      </c>
    </row>
    <row r="134" spans="1:65" s="13" customFormat="1" ht="11.25">
      <c r="B134" s="187"/>
      <c r="D134" s="188" t="s">
        <v>683</v>
      </c>
      <c r="E134" s="189" t="s">
        <v>1</v>
      </c>
      <c r="F134" s="190" t="s">
        <v>945</v>
      </c>
      <c r="H134" s="189" t="s">
        <v>1</v>
      </c>
      <c r="I134" s="191"/>
      <c r="L134" s="187"/>
      <c r="M134" s="192"/>
      <c r="N134" s="193"/>
      <c r="O134" s="193"/>
      <c r="P134" s="193"/>
      <c r="Q134" s="193"/>
      <c r="R134" s="193"/>
      <c r="S134" s="193"/>
      <c r="T134" s="194"/>
      <c r="AT134" s="189" t="s">
        <v>683</v>
      </c>
      <c r="AU134" s="189" t="s">
        <v>86</v>
      </c>
      <c r="AV134" s="13" t="s">
        <v>80</v>
      </c>
      <c r="AW134" s="13" t="s">
        <v>29</v>
      </c>
      <c r="AX134" s="13" t="s">
        <v>73</v>
      </c>
      <c r="AY134" s="189" t="s">
        <v>189</v>
      </c>
    </row>
    <row r="135" spans="1:65" s="14" customFormat="1" ht="11.25">
      <c r="B135" s="195"/>
      <c r="D135" s="188" t="s">
        <v>683</v>
      </c>
      <c r="E135" s="196" t="s">
        <v>1</v>
      </c>
      <c r="F135" s="197" t="s">
        <v>946</v>
      </c>
      <c r="H135" s="198">
        <v>22.7</v>
      </c>
      <c r="I135" s="199"/>
      <c r="L135" s="195"/>
      <c r="M135" s="200"/>
      <c r="N135" s="201"/>
      <c r="O135" s="201"/>
      <c r="P135" s="201"/>
      <c r="Q135" s="201"/>
      <c r="R135" s="201"/>
      <c r="S135" s="201"/>
      <c r="T135" s="202"/>
      <c r="AT135" s="196" t="s">
        <v>683</v>
      </c>
      <c r="AU135" s="196" t="s">
        <v>86</v>
      </c>
      <c r="AV135" s="14" t="s">
        <v>86</v>
      </c>
      <c r="AW135" s="14" t="s">
        <v>29</v>
      </c>
      <c r="AX135" s="14" t="s">
        <v>80</v>
      </c>
      <c r="AY135" s="196" t="s">
        <v>189</v>
      </c>
    </row>
    <row r="136" spans="1:65" s="2" customFormat="1" ht="37.9" customHeight="1">
      <c r="A136" s="32"/>
      <c r="B136" s="155"/>
      <c r="C136" s="156" t="s">
        <v>86</v>
      </c>
      <c r="D136" s="156" t="s">
        <v>191</v>
      </c>
      <c r="E136" s="157" t="s">
        <v>947</v>
      </c>
      <c r="F136" s="158" t="s">
        <v>948</v>
      </c>
      <c r="G136" s="159" t="s">
        <v>194</v>
      </c>
      <c r="H136" s="160">
        <v>135.03</v>
      </c>
      <c r="I136" s="161"/>
      <c r="J136" s="162">
        <f>ROUND(I136*H136,2)</f>
        <v>0</v>
      </c>
      <c r="K136" s="163"/>
      <c r="L136" s="33"/>
      <c r="M136" s="164" t="s">
        <v>1</v>
      </c>
      <c r="N136" s="165" t="s">
        <v>39</v>
      </c>
      <c r="O136" s="61"/>
      <c r="P136" s="166">
        <f>O136*H136</f>
        <v>0</v>
      </c>
      <c r="Q136" s="166">
        <v>0.82156200000000001</v>
      </c>
      <c r="R136" s="166">
        <f>Q136*H136</f>
        <v>110.93551686000001</v>
      </c>
      <c r="S136" s="166">
        <v>0</v>
      </c>
      <c r="T136" s="167">
        <f>S136*H136</f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68" t="s">
        <v>130</v>
      </c>
      <c r="AT136" s="168" t="s">
        <v>191</v>
      </c>
      <c r="AU136" s="168" t="s">
        <v>86</v>
      </c>
      <c r="AY136" s="17" t="s">
        <v>189</v>
      </c>
      <c r="BE136" s="169">
        <f>IF(N136="základná",J136,0)</f>
        <v>0</v>
      </c>
      <c r="BF136" s="169">
        <f>IF(N136="znížená",J136,0)</f>
        <v>0</v>
      </c>
      <c r="BG136" s="169">
        <f>IF(N136="zákl. prenesená",J136,0)</f>
        <v>0</v>
      </c>
      <c r="BH136" s="169">
        <f>IF(N136="zníž. prenesená",J136,0)</f>
        <v>0</v>
      </c>
      <c r="BI136" s="169">
        <f>IF(N136="nulová",J136,0)</f>
        <v>0</v>
      </c>
      <c r="BJ136" s="17" t="s">
        <v>86</v>
      </c>
      <c r="BK136" s="169">
        <f>ROUND(I136*H136,2)</f>
        <v>0</v>
      </c>
      <c r="BL136" s="17" t="s">
        <v>130</v>
      </c>
      <c r="BM136" s="168" t="s">
        <v>949</v>
      </c>
    </row>
    <row r="137" spans="1:65" s="13" customFormat="1" ht="11.25">
      <c r="B137" s="187"/>
      <c r="D137" s="188" t="s">
        <v>683</v>
      </c>
      <c r="E137" s="189" t="s">
        <v>1</v>
      </c>
      <c r="F137" s="190" t="s">
        <v>950</v>
      </c>
      <c r="H137" s="189" t="s">
        <v>1</v>
      </c>
      <c r="I137" s="191"/>
      <c r="L137" s="187"/>
      <c r="M137" s="192"/>
      <c r="N137" s="193"/>
      <c r="O137" s="193"/>
      <c r="P137" s="193"/>
      <c r="Q137" s="193"/>
      <c r="R137" s="193"/>
      <c r="S137" s="193"/>
      <c r="T137" s="194"/>
      <c r="AT137" s="189" t="s">
        <v>683</v>
      </c>
      <c r="AU137" s="189" t="s">
        <v>86</v>
      </c>
      <c r="AV137" s="13" t="s">
        <v>80</v>
      </c>
      <c r="AW137" s="13" t="s">
        <v>29</v>
      </c>
      <c r="AX137" s="13" t="s">
        <v>73</v>
      </c>
      <c r="AY137" s="189" t="s">
        <v>189</v>
      </c>
    </row>
    <row r="138" spans="1:65" s="14" customFormat="1" ht="11.25">
      <c r="B138" s="195"/>
      <c r="D138" s="188" t="s">
        <v>683</v>
      </c>
      <c r="E138" s="196" t="s">
        <v>1</v>
      </c>
      <c r="F138" s="197" t="s">
        <v>951</v>
      </c>
      <c r="H138" s="198">
        <v>135.03</v>
      </c>
      <c r="I138" s="199"/>
      <c r="L138" s="195"/>
      <c r="M138" s="200"/>
      <c r="N138" s="201"/>
      <c r="O138" s="201"/>
      <c r="P138" s="201"/>
      <c r="Q138" s="201"/>
      <c r="R138" s="201"/>
      <c r="S138" s="201"/>
      <c r="T138" s="202"/>
      <c r="AT138" s="196" t="s">
        <v>683</v>
      </c>
      <c r="AU138" s="196" t="s">
        <v>86</v>
      </c>
      <c r="AV138" s="14" t="s">
        <v>86</v>
      </c>
      <c r="AW138" s="14" t="s">
        <v>29</v>
      </c>
      <c r="AX138" s="14" t="s">
        <v>80</v>
      </c>
      <c r="AY138" s="196" t="s">
        <v>189</v>
      </c>
    </row>
    <row r="139" spans="1:65" s="2" customFormat="1" ht="37.9" customHeight="1">
      <c r="A139" s="32"/>
      <c r="B139" s="155"/>
      <c r="C139" s="156" t="s">
        <v>103</v>
      </c>
      <c r="D139" s="156" t="s">
        <v>191</v>
      </c>
      <c r="E139" s="157" t="s">
        <v>952</v>
      </c>
      <c r="F139" s="158" t="s">
        <v>953</v>
      </c>
      <c r="G139" s="159" t="s">
        <v>773</v>
      </c>
      <c r="H139" s="160">
        <v>1</v>
      </c>
      <c r="I139" s="161"/>
      <c r="J139" s="162">
        <f>ROUND(I139*H139,2)</f>
        <v>0</v>
      </c>
      <c r="K139" s="163"/>
      <c r="L139" s="33"/>
      <c r="M139" s="164" t="s">
        <v>1</v>
      </c>
      <c r="N139" s="165" t="s">
        <v>39</v>
      </c>
      <c r="O139" s="61"/>
      <c r="P139" s="166">
        <f>O139*H139</f>
        <v>0</v>
      </c>
      <c r="Q139" s="166">
        <v>0.86799000000000004</v>
      </c>
      <c r="R139" s="166">
        <f>Q139*H139</f>
        <v>0.86799000000000004</v>
      </c>
      <c r="S139" s="166">
        <v>0</v>
      </c>
      <c r="T139" s="167">
        <f>S139*H139</f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68" t="s">
        <v>130</v>
      </c>
      <c r="AT139" s="168" t="s">
        <v>191</v>
      </c>
      <c r="AU139" s="168" t="s">
        <v>86</v>
      </c>
      <c r="AY139" s="17" t="s">
        <v>189</v>
      </c>
      <c r="BE139" s="169">
        <f>IF(N139="základná",J139,0)</f>
        <v>0</v>
      </c>
      <c r="BF139" s="169">
        <f>IF(N139="znížená",J139,0)</f>
        <v>0</v>
      </c>
      <c r="BG139" s="169">
        <f>IF(N139="zákl. prenesená",J139,0)</f>
        <v>0</v>
      </c>
      <c r="BH139" s="169">
        <f>IF(N139="zníž. prenesená",J139,0)</f>
        <v>0</v>
      </c>
      <c r="BI139" s="169">
        <f>IF(N139="nulová",J139,0)</f>
        <v>0</v>
      </c>
      <c r="BJ139" s="17" t="s">
        <v>86</v>
      </c>
      <c r="BK139" s="169">
        <f>ROUND(I139*H139,2)</f>
        <v>0</v>
      </c>
      <c r="BL139" s="17" t="s">
        <v>130</v>
      </c>
      <c r="BM139" s="168" t="s">
        <v>954</v>
      </c>
    </row>
    <row r="140" spans="1:65" s="2" customFormat="1" ht="24.2" customHeight="1">
      <c r="A140" s="32"/>
      <c r="B140" s="155"/>
      <c r="C140" s="156" t="s">
        <v>130</v>
      </c>
      <c r="D140" s="156" t="s">
        <v>191</v>
      </c>
      <c r="E140" s="157" t="s">
        <v>955</v>
      </c>
      <c r="F140" s="158" t="s">
        <v>956</v>
      </c>
      <c r="G140" s="159" t="s">
        <v>238</v>
      </c>
      <c r="H140" s="160">
        <v>8</v>
      </c>
      <c r="I140" s="161"/>
      <c r="J140" s="162">
        <f>ROUND(I140*H140,2)</f>
        <v>0</v>
      </c>
      <c r="K140" s="163"/>
      <c r="L140" s="33"/>
      <c r="M140" s="164" t="s">
        <v>1</v>
      </c>
      <c r="N140" s="165" t="s">
        <v>39</v>
      </c>
      <c r="O140" s="61"/>
      <c r="P140" s="166">
        <f>O140*H140</f>
        <v>0</v>
      </c>
      <c r="Q140" s="166">
        <v>4.0299999999999998E-4</v>
      </c>
      <c r="R140" s="166">
        <f>Q140*H140</f>
        <v>3.2239999999999999E-3</v>
      </c>
      <c r="S140" s="166">
        <v>0</v>
      </c>
      <c r="T140" s="167">
        <f>S140*H140</f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68" t="s">
        <v>130</v>
      </c>
      <c r="AT140" s="168" t="s">
        <v>191</v>
      </c>
      <c r="AU140" s="168" t="s">
        <v>86</v>
      </c>
      <c r="AY140" s="17" t="s">
        <v>189</v>
      </c>
      <c r="BE140" s="169">
        <f>IF(N140="základná",J140,0)</f>
        <v>0</v>
      </c>
      <c r="BF140" s="169">
        <f>IF(N140="znížená",J140,0)</f>
        <v>0</v>
      </c>
      <c r="BG140" s="169">
        <f>IF(N140="zákl. prenesená",J140,0)</f>
        <v>0</v>
      </c>
      <c r="BH140" s="169">
        <f>IF(N140="zníž. prenesená",J140,0)</f>
        <v>0</v>
      </c>
      <c r="BI140" s="169">
        <f>IF(N140="nulová",J140,0)</f>
        <v>0</v>
      </c>
      <c r="BJ140" s="17" t="s">
        <v>86</v>
      </c>
      <c r="BK140" s="169">
        <f>ROUND(I140*H140,2)</f>
        <v>0</v>
      </c>
      <c r="BL140" s="17" t="s">
        <v>130</v>
      </c>
      <c r="BM140" s="168" t="s">
        <v>957</v>
      </c>
    </row>
    <row r="141" spans="1:65" s="13" customFormat="1" ht="11.25">
      <c r="B141" s="187"/>
      <c r="D141" s="188" t="s">
        <v>683</v>
      </c>
      <c r="E141" s="189" t="s">
        <v>1</v>
      </c>
      <c r="F141" s="190" t="s">
        <v>958</v>
      </c>
      <c r="H141" s="189" t="s">
        <v>1</v>
      </c>
      <c r="I141" s="191"/>
      <c r="L141" s="187"/>
      <c r="M141" s="192"/>
      <c r="N141" s="193"/>
      <c r="O141" s="193"/>
      <c r="P141" s="193"/>
      <c r="Q141" s="193"/>
      <c r="R141" s="193"/>
      <c r="S141" s="193"/>
      <c r="T141" s="194"/>
      <c r="AT141" s="189" t="s">
        <v>683</v>
      </c>
      <c r="AU141" s="189" t="s">
        <v>86</v>
      </c>
      <c r="AV141" s="13" t="s">
        <v>80</v>
      </c>
      <c r="AW141" s="13" t="s">
        <v>29</v>
      </c>
      <c r="AX141" s="13" t="s">
        <v>73</v>
      </c>
      <c r="AY141" s="189" t="s">
        <v>189</v>
      </c>
    </row>
    <row r="142" spans="1:65" s="14" customFormat="1" ht="11.25">
      <c r="B142" s="195"/>
      <c r="D142" s="188" t="s">
        <v>683</v>
      </c>
      <c r="E142" s="196" t="s">
        <v>1</v>
      </c>
      <c r="F142" s="197" t="s">
        <v>201</v>
      </c>
      <c r="H142" s="198">
        <v>8</v>
      </c>
      <c r="I142" s="199"/>
      <c r="L142" s="195"/>
      <c r="M142" s="200"/>
      <c r="N142" s="201"/>
      <c r="O142" s="201"/>
      <c r="P142" s="201"/>
      <c r="Q142" s="201"/>
      <c r="R142" s="201"/>
      <c r="S142" s="201"/>
      <c r="T142" s="202"/>
      <c r="AT142" s="196" t="s">
        <v>683</v>
      </c>
      <c r="AU142" s="196" t="s">
        <v>86</v>
      </c>
      <c r="AV142" s="14" t="s">
        <v>86</v>
      </c>
      <c r="AW142" s="14" t="s">
        <v>29</v>
      </c>
      <c r="AX142" s="14" t="s">
        <v>80</v>
      </c>
      <c r="AY142" s="196" t="s">
        <v>189</v>
      </c>
    </row>
    <row r="143" spans="1:65" s="2" customFormat="1" ht="24.2" customHeight="1">
      <c r="A143" s="32"/>
      <c r="B143" s="155"/>
      <c r="C143" s="156" t="s">
        <v>133</v>
      </c>
      <c r="D143" s="156" t="s">
        <v>191</v>
      </c>
      <c r="E143" s="157" t="s">
        <v>959</v>
      </c>
      <c r="F143" s="158" t="s">
        <v>960</v>
      </c>
      <c r="G143" s="159" t="s">
        <v>238</v>
      </c>
      <c r="H143" s="160">
        <v>10</v>
      </c>
      <c r="I143" s="161"/>
      <c r="J143" s="162">
        <f>ROUND(I143*H143,2)</f>
        <v>0</v>
      </c>
      <c r="K143" s="163"/>
      <c r="L143" s="33"/>
      <c r="M143" s="164" t="s">
        <v>1</v>
      </c>
      <c r="N143" s="165" t="s">
        <v>39</v>
      </c>
      <c r="O143" s="61"/>
      <c r="P143" s="166">
        <f>O143*H143</f>
        <v>0</v>
      </c>
      <c r="Q143" s="166">
        <v>6.4300000000000002E-4</v>
      </c>
      <c r="R143" s="166">
        <f>Q143*H143</f>
        <v>6.43E-3</v>
      </c>
      <c r="S143" s="166">
        <v>0</v>
      </c>
      <c r="T143" s="167">
        <f>S143*H143</f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68" t="s">
        <v>130</v>
      </c>
      <c r="AT143" s="168" t="s">
        <v>191</v>
      </c>
      <c r="AU143" s="168" t="s">
        <v>86</v>
      </c>
      <c r="AY143" s="17" t="s">
        <v>189</v>
      </c>
      <c r="BE143" s="169">
        <f>IF(N143="základná",J143,0)</f>
        <v>0</v>
      </c>
      <c r="BF143" s="169">
        <f>IF(N143="znížená",J143,0)</f>
        <v>0</v>
      </c>
      <c r="BG143" s="169">
        <f>IF(N143="zákl. prenesená",J143,0)</f>
        <v>0</v>
      </c>
      <c r="BH143" s="169">
        <f>IF(N143="zníž. prenesená",J143,0)</f>
        <v>0</v>
      </c>
      <c r="BI143" s="169">
        <f>IF(N143="nulová",J143,0)</f>
        <v>0</v>
      </c>
      <c r="BJ143" s="17" t="s">
        <v>86</v>
      </c>
      <c r="BK143" s="169">
        <f>ROUND(I143*H143,2)</f>
        <v>0</v>
      </c>
      <c r="BL143" s="17" t="s">
        <v>130</v>
      </c>
      <c r="BM143" s="168" t="s">
        <v>961</v>
      </c>
    </row>
    <row r="144" spans="1:65" s="13" customFormat="1" ht="11.25">
      <c r="B144" s="187"/>
      <c r="D144" s="188" t="s">
        <v>683</v>
      </c>
      <c r="E144" s="189" t="s">
        <v>1</v>
      </c>
      <c r="F144" s="190" t="s">
        <v>962</v>
      </c>
      <c r="H144" s="189" t="s">
        <v>1</v>
      </c>
      <c r="I144" s="191"/>
      <c r="L144" s="187"/>
      <c r="M144" s="192"/>
      <c r="N144" s="193"/>
      <c r="O144" s="193"/>
      <c r="P144" s="193"/>
      <c r="Q144" s="193"/>
      <c r="R144" s="193"/>
      <c r="S144" s="193"/>
      <c r="T144" s="194"/>
      <c r="AT144" s="189" t="s">
        <v>683</v>
      </c>
      <c r="AU144" s="189" t="s">
        <v>86</v>
      </c>
      <c r="AV144" s="13" t="s">
        <v>80</v>
      </c>
      <c r="AW144" s="13" t="s">
        <v>29</v>
      </c>
      <c r="AX144" s="13" t="s">
        <v>73</v>
      </c>
      <c r="AY144" s="189" t="s">
        <v>189</v>
      </c>
    </row>
    <row r="145" spans="1:65" s="14" customFormat="1" ht="11.25">
      <c r="B145" s="195"/>
      <c r="D145" s="188" t="s">
        <v>683</v>
      </c>
      <c r="E145" s="196" t="s">
        <v>1</v>
      </c>
      <c r="F145" s="197" t="s">
        <v>204</v>
      </c>
      <c r="H145" s="198">
        <v>10</v>
      </c>
      <c r="I145" s="199"/>
      <c r="L145" s="195"/>
      <c r="M145" s="200"/>
      <c r="N145" s="201"/>
      <c r="O145" s="201"/>
      <c r="P145" s="201"/>
      <c r="Q145" s="201"/>
      <c r="R145" s="201"/>
      <c r="S145" s="201"/>
      <c r="T145" s="202"/>
      <c r="AT145" s="196" t="s">
        <v>683</v>
      </c>
      <c r="AU145" s="196" t="s">
        <v>86</v>
      </c>
      <c r="AV145" s="14" t="s">
        <v>86</v>
      </c>
      <c r="AW145" s="14" t="s">
        <v>29</v>
      </c>
      <c r="AX145" s="14" t="s">
        <v>80</v>
      </c>
      <c r="AY145" s="196" t="s">
        <v>189</v>
      </c>
    </row>
    <row r="146" spans="1:65" s="2" customFormat="1" ht="24.2" customHeight="1">
      <c r="A146" s="32"/>
      <c r="B146" s="155"/>
      <c r="C146" s="156" t="s">
        <v>136</v>
      </c>
      <c r="D146" s="156" t="s">
        <v>191</v>
      </c>
      <c r="E146" s="157" t="s">
        <v>963</v>
      </c>
      <c r="F146" s="158" t="s">
        <v>964</v>
      </c>
      <c r="G146" s="159" t="s">
        <v>238</v>
      </c>
      <c r="H146" s="160">
        <v>10</v>
      </c>
      <c r="I146" s="161"/>
      <c r="J146" s="162">
        <f>ROUND(I146*H146,2)</f>
        <v>0</v>
      </c>
      <c r="K146" s="163"/>
      <c r="L146" s="33"/>
      <c r="M146" s="164" t="s">
        <v>1</v>
      </c>
      <c r="N146" s="165" t="s">
        <v>39</v>
      </c>
      <c r="O146" s="61"/>
      <c r="P146" s="166">
        <f>O146*H146</f>
        <v>0</v>
      </c>
      <c r="Q146" s="166">
        <v>8.03E-4</v>
      </c>
      <c r="R146" s="166">
        <f>Q146*H146</f>
        <v>8.0300000000000007E-3</v>
      </c>
      <c r="S146" s="166">
        <v>0</v>
      </c>
      <c r="T146" s="167">
        <f>S146*H146</f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68" t="s">
        <v>130</v>
      </c>
      <c r="AT146" s="168" t="s">
        <v>191</v>
      </c>
      <c r="AU146" s="168" t="s">
        <v>86</v>
      </c>
      <c r="AY146" s="17" t="s">
        <v>189</v>
      </c>
      <c r="BE146" s="169">
        <f>IF(N146="základná",J146,0)</f>
        <v>0</v>
      </c>
      <c r="BF146" s="169">
        <f>IF(N146="znížená",J146,0)</f>
        <v>0</v>
      </c>
      <c r="BG146" s="169">
        <f>IF(N146="zákl. prenesená",J146,0)</f>
        <v>0</v>
      </c>
      <c r="BH146" s="169">
        <f>IF(N146="zníž. prenesená",J146,0)</f>
        <v>0</v>
      </c>
      <c r="BI146" s="169">
        <f>IF(N146="nulová",J146,0)</f>
        <v>0</v>
      </c>
      <c r="BJ146" s="17" t="s">
        <v>86</v>
      </c>
      <c r="BK146" s="169">
        <f>ROUND(I146*H146,2)</f>
        <v>0</v>
      </c>
      <c r="BL146" s="17" t="s">
        <v>130</v>
      </c>
      <c r="BM146" s="168" t="s">
        <v>965</v>
      </c>
    </row>
    <row r="147" spans="1:65" s="13" customFormat="1" ht="11.25">
      <c r="B147" s="187"/>
      <c r="D147" s="188" t="s">
        <v>683</v>
      </c>
      <c r="E147" s="189" t="s">
        <v>1</v>
      </c>
      <c r="F147" s="190" t="s">
        <v>966</v>
      </c>
      <c r="H147" s="189" t="s">
        <v>1</v>
      </c>
      <c r="I147" s="191"/>
      <c r="L147" s="187"/>
      <c r="M147" s="192"/>
      <c r="N147" s="193"/>
      <c r="O147" s="193"/>
      <c r="P147" s="193"/>
      <c r="Q147" s="193"/>
      <c r="R147" s="193"/>
      <c r="S147" s="193"/>
      <c r="T147" s="194"/>
      <c r="AT147" s="189" t="s">
        <v>683</v>
      </c>
      <c r="AU147" s="189" t="s">
        <v>86</v>
      </c>
      <c r="AV147" s="13" t="s">
        <v>80</v>
      </c>
      <c r="AW147" s="13" t="s">
        <v>29</v>
      </c>
      <c r="AX147" s="13" t="s">
        <v>73</v>
      </c>
      <c r="AY147" s="189" t="s">
        <v>189</v>
      </c>
    </row>
    <row r="148" spans="1:65" s="14" customFormat="1" ht="11.25">
      <c r="B148" s="195"/>
      <c r="D148" s="188" t="s">
        <v>683</v>
      </c>
      <c r="E148" s="196" t="s">
        <v>1</v>
      </c>
      <c r="F148" s="197" t="s">
        <v>204</v>
      </c>
      <c r="H148" s="198">
        <v>10</v>
      </c>
      <c r="I148" s="199"/>
      <c r="L148" s="195"/>
      <c r="M148" s="200"/>
      <c r="N148" s="201"/>
      <c r="O148" s="201"/>
      <c r="P148" s="201"/>
      <c r="Q148" s="201"/>
      <c r="R148" s="201"/>
      <c r="S148" s="201"/>
      <c r="T148" s="202"/>
      <c r="AT148" s="196" t="s">
        <v>683</v>
      </c>
      <c r="AU148" s="196" t="s">
        <v>86</v>
      </c>
      <c r="AV148" s="14" t="s">
        <v>86</v>
      </c>
      <c r="AW148" s="14" t="s">
        <v>29</v>
      </c>
      <c r="AX148" s="14" t="s">
        <v>80</v>
      </c>
      <c r="AY148" s="196" t="s">
        <v>189</v>
      </c>
    </row>
    <row r="149" spans="1:65" s="2" customFormat="1" ht="24.2" customHeight="1">
      <c r="A149" s="32"/>
      <c r="B149" s="155"/>
      <c r="C149" s="156" t="s">
        <v>208</v>
      </c>
      <c r="D149" s="156" t="s">
        <v>191</v>
      </c>
      <c r="E149" s="157" t="s">
        <v>967</v>
      </c>
      <c r="F149" s="158" t="s">
        <v>968</v>
      </c>
      <c r="G149" s="159" t="s">
        <v>238</v>
      </c>
      <c r="H149" s="160">
        <v>8</v>
      </c>
      <c r="I149" s="161"/>
      <c r="J149" s="162">
        <f>ROUND(I149*H149,2)</f>
        <v>0</v>
      </c>
      <c r="K149" s="163"/>
      <c r="L149" s="33"/>
      <c r="M149" s="164" t="s">
        <v>1</v>
      </c>
      <c r="N149" s="165" t="s">
        <v>39</v>
      </c>
      <c r="O149" s="61"/>
      <c r="P149" s="166">
        <f>O149*H149</f>
        <v>0</v>
      </c>
      <c r="Q149" s="166">
        <v>9.6189999999999998E-2</v>
      </c>
      <c r="R149" s="166">
        <f>Q149*H149</f>
        <v>0.76951999999999998</v>
      </c>
      <c r="S149" s="166">
        <v>0</v>
      </c>
      <c r="T149" s="167">
        <f>S149*H149</f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68" t="s">
        <v>130</v>
      </c>
      <c r="AT149" s="168" t="s">
        <v>191</v>
      </c>
      <c r="AU149" s="168" t="s">
        <v>86</v>
      </c>
      <c r="AY149" s="17" t="s">
        <v>189</v>
      </c>
      <c r="BE149" s="169">
        <f>IF(N149="základná",J149,0)</f>
        <v>0</v>
      </c>
      <c r="BF149" s="169">
        <f>IF(N149="znížená",J149,0)</f>
        <v>0</v>
      </c>
      <c r="BG149" s="169">
        <f>IF(N149="zákl. prenesená",J149,0)</f>
        <v>0</v>
      </c>
      <c r="BH149" s="169">
        <f>IF(N149="zníž. prenesená",J149,0)</f>
        <v>0</v>
      </c>
      <c r="BI149" s="169">
        <f>IF(N149="nulová",J149,0)</f>
        <v>0</v>
      </c>
      <c r="BJ149" s="17" t="s">
        <v>86</v>
      </c>
      <c r="BK149" s="169">
        <f>ROUND(I149*H149,2)</f>
        <v>0</v>
      </c>
      <c r="BL149" s="17" t="s">
        <v>130</v>
      </c>
      <c r="BM149" s="168" t="s">
        <v>969</v>
      </c>
    </row>
    <row r="150" spans="1:65" s="14" customFormat="1" ht="11.25">
      <c r="B150" s="195"/>
      <c r="D150" s="188" t="s">
        <v>683</v>
      </c>
      <c r="E150" s="196" t="s">
        <v>1</v>
      </c>
      <c r="F150" s="197" t="s">
        <v>201</v>
      </c>
      <c r="H150" s="198">
        <v>8</v>
      </c>
      <c r="I150" s="199"/>
      <c r="L150" s="195"/>
      <c r="M150" s="200"/>
      <c r="N150" s="201"/>
      <c r="O150" s="201"/>
      <c r="P150" s="201"/>
      <c r="Q150" s="201"/>
      <c r="R150" s="201"/>
      <c r="S150" s="201"/>
      <c r="T150" s="202"/>
      <c r="AT150" s="196" t="s">
        <v>683</v>
      </c>
      <c r="AU150" s="196" t="s">
        <v>86</v>
      </c>
      <c r="AV150" s="14" t="s">
        <v>86</v>
      </c>
      <c r="AW150" s="14" t="s">
        <v>29</v>
      </c>
      <c r="AX150" s="14" t="s">
        <v>80</v>
      </c>
      <c r="AY150" s="196" t="s">
        <v>189</v>
      </c>
    </row>
    <row r="151" spans="1:65" s="2" customFormat="1" ht="24.2" customHeight="1">
      <c r="A151" s="32"/>
      <c r="B151" s="155"/>
      <c r="C151" s="156" t="s">
        <v>201</v>
      </c>
      <c r="D151" s="156" t="s">
        <v>191</v>
      </c>
      <c r="E151" s="157" t="s">
        <v>970</v>
      </c>
      <c r="F151" s="158" t="s">
        <v>971</v>
      </c>
      <c r="G151" s="159" t="s">
        <v>238</v>
      </c>
      <c r="H151" s="160">
        <v>2</v>
      </c>
      <c r="I151" s="161"/>
      <c r="J151" s="162">
        <f>ROUND(I151*H151,2)</f>
        <v>0</v>
      </c>
      <c r="K151" s="163"/>
      <c r="L151" s="33"/>
      <c r="M151" s="164" t="s">
        <v>1</v>
      </c>
      <c r="N151" s="165" t="s">
        <v>39</v>
      </c>
      <c r="O151" s="61"/>
      <c r="P151" s="166">
        <f>O151*H151</f>
        <v>0</v>
      </c>
      <c r="Q151" s="166">
        <v>0.12789</v>
      </c>
      <c r="R151" s="166">
        <f>Q151*H151</f>
        <v>0.25578000000000001</v>
      </c>
      <c r="S151" s="166">
        <v>0</v>
      </c>
      <c r="T151" s="167">
        <f>S151*H151</f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68" t="s">
        <v>130</v>
      </c>
      <c r="AT151" s="168" t="s">
        <v>191</v>
      </c>
      <c r="AU151" s="168" t="s">
        <v>86</v>
      </c>
      <c r="AY151" s="17" t="s">
        <v>189</v>
      </c>
      <c r="BE151" s="169">
        <f>IF(N151="základná",J151,0)</f>
        <v>0</v>
      </c>
      <c r="BF151" s="169">
        <f>IF(N151="znížená",J151,0)</f>
        <v>0</v>
      </c>
      <c r="BG151" s="169">
        <f>IF(N151="zákl. prenesená",J151,0)</f>
        <v>0</v>
      </c>
      <c r="BH151" s="169">
        <f>IF(N151="zníž. prenesená",J151,0)</f>
        <v>0</v>
      </c>
      <c r="BI151" s="169">
        <f>IF(N151="nulová",J151,0)</f>
        <v>0</v>
      </c>
      <c r="BJ151" s="17" t="s">
        <v>86</v>
      </c>
      <c r="BK151" s="169">
        <f>ROUND(I151*H151,2)</f>
        <v>0</v>
      </c>
      <c r="BL151" s="17" t="s">
        <v>130</v>
      </c>
      <c r="BM151" s="168" t="s">
        <v>972</v>
      </c>
    </row>
    <row r="152" spans="1:65" s="13" customFormat="1" ht="11.25">
      <c r="B152" s="187"/>
      <c r="D152" s="188" t="s">
        <v>683</v>
      </c>
      <c r="E152" s="189" t="s">
        <v>1</v>
      </c>
      <c r="F152" s="190" t="s">
        <v>973</v>
      </c>
      <c r="H152" s="189" t="s">
        <v>1</v>
      </c>
      <c r="I152" s="191"/>
      <c r="L152" s="187"/>
      <c r="M152" s="192"/>
      <c r="N152" s="193"/>
      <c r="O152" s="193"/>
      <c r="P152" s="193"/>
      <c r="Q152" s="193"/>
      <c r="R152" s="193"/>
      <c r="S152" s="193"/>
      <c r="T152" s="194"/>
      <c r="AT152" s="189" t="s">
        <v>683</v>
      </c>
      <c r="AU152" s="189" t="s">
        <v>86</v>
      </c>
      <c r="AV152" s="13" t="s">
        <v>80</v>
      </c>
      <c r="AW152" s="13" t="s">
        <v>29</v>
      </c>
      <c r="AX152" s="13" t="s">
        <v>73</v>
      </c>
      <c r="AY152" s="189" t="s">
        <v>189</v>
      </c>
    </row>
    <row r="153" spans="1:65" s="14" customFormat="1" ht="11.25">
      <c r="B153" s="195"/>
      <c r="D153" s="188" t="s">
        <v>683</v>
      </c>
      <c r="E153" s="196" t="s">
        <v>1</v>
      </c>
      <c r="F153" s="197" t="s">
        <v>86</v>
      </c>
      <c r="H153" s="198">
        <v>2</v>
      </c>
      <c r="I153" s="199"/>
      <c r="L153" s="195"/>
      <c r="M153" s="200"/>
      <c r="N153" s="201"/>
      <c r="O153" s="201"/>
      <c r="P153" s="201"/>
      <c r="Q153" s="201"/>
      <c r="R153" s="201"/>
      <c r="S153" s="201"/>
      <c r="T153" s="202"/>
      <c r="AT153" s="196" t="s">
        <v>683</v>
      </c>
      <c r="AU153" s="196" t="s">
        <v>86</v>
      </c>
      <c r="AV153" s="14" t="s">
        <v>86</v>
      </c>
      <c r="AW153" s="14" t="s">
        <v>29</v>
      </c>
      <c r="AX153" s="14" t="s">
        <v>80</v>
      </c>
      <c r="AY153" s="196" t="s">
        <v>189</v>
      </c>
    </row>
    <row r="154" spans="1:65" s="2" customFormat="1" ht="24.2" customHeight="1">
      <c r="A154" s="32"/>
      <c r="B154" s="155"/>
      <c r="C154" s="156" t="s">
        <v>215</v>
      </c>
      <c r="D154" s="156" t="s">
        <v>191</v>
      </c>
      <c r="E154" s="157" t="s">
        <v>974</v>
      </c>
      <c r="F154" s="158" t="s">
        <v>975</v>
      </c>
      <c r="G154" s="159" t="s">
        <v>238</v>
      </c>
      <c r="H154" s="160">
        <v>4</v>
      </c>
      <c r="I154" s="161"/>
      <c r="J154" s="162">
        <f>ROUND(I154*H154,2)</f>
        <v>0</v>
      </c>
      <c r="K154" s="163"/>
      <c r="L154" s="33"/>
      <c r="M154" s="164" t="s">
        <v>1</v>
      </c>
      <c r="N154" s="165" t="s">
        <v>39</v>
      </c>
      <c r="O154" s="61"/>
      <c r="P154" s="166">
        <f>O154*H154</f>
        <v>0</v>
      </c>
      <c r="Q154" s="166">
        <v>2.6579999999999999E-2</v>
      </c>
      <c r="R154" s="166">
        <f>Q154*H154</f>
        <v>0.10632</v>
      </c>
      <c r="S154" s="166">
        <v>0</v>
      </c>
      <c r="T154" s="167">
        <f>S154*H154</f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68" t="s">
        <v>130</v>
      </c>
      <c r="AT154" s="168" t="s">
        <v>191</v>
      </c>
      <c r="AU154" s="168" t="s">
        <v>86</v>
      </c>
      <c r="AY154" s="17" t="s">
        <v>189</v>
      </c>
      <c r="BE154" s="169">
        <f>IF(N154="základná",J154,0)</f>
        <v>0</v>
      </c>
      <c r="BF154" s="169">
        <f>IF(N154="znížená",J154,0)</f>
        <v>0</v>
      </c>
      <c r="BG154" s="169">
        <f>IF(N154="zákl. prenesená",J154,0)</f>
        <v>0</v>
      </c>
      <c r="BH154" s="169">
        <f>IF(N154="zníž. prenesená",J154,0)</f>
        <v>0</v>
      </c>
      <c r="BI154" s="169">
        <f>IF(N154="nulová",J154,0)</f>
        <v>0</v>
      </c>
      <c r="BJ154" s="17" t="s">
        <v>86</v>
      </c>
      <c r="BK154" s="169">
        <f>ROUND(I154*H154,2)</f>
        <v>0</v>
      </c>
      <c r="BL154" s="17" t="s">
        <v>130</v>
      </c>
      <c r="BM154" s="168" t="s">
        <v>976</v>
      </c>
    </row>
    <row r="155" spans="1:65" s="13" customFormat="1" ht="11.25">
      <c r="B155" s="187"/>
      <c r="D155" s="188" t="s">
        <v>683</v>
      </c>
      <c r="E155" s="189" t="s">
        <v>1</v>
      </c>
      <c r="F155" s="190" t="s">
        <v>977</v>
      </c>
      <c r="H155" s="189" t="s">
        <v>1</v>
      </c>
      <c r="I155" s="191"/>
      <c r="L155" s="187"/>
      <c r="M155" s="192"/>
      <c r="N155" s="193"/>
      <c r="O155" s="193"/>
      <c r="P155" s="193"/>
      <c r="Q155" s="193"/>
      <c r="R155" s="193"/>
      <c r="S155" s="193"/>
      <c r="T155" s="194"/>
      <c r="AT155" s="189" t="s">
        <v>683</v>
      </c>
      <c r="AU155" s="189" t="s">
        <v>86</v>
      </c>
      <c r="AV155" s="13" t="s">
        <v>80</v>
      </c>
      <c r="AW155" s="13" t="s">
        <v>29</v>
      </c>
      <c r="AX155" s="13" t="s">
        <v>73</v>
      </c>
      <c r="AY155" s="189" t="s">
        <v>189</v>
      </c>
    </row>
    <row r="156" spans="1:65" s="14" customFormat="1" ht="11.25">
      <c r="B156" s="195"/>
      <c r="D156" s="188" t="s">
        <v>683</v>
      </c>
      <c r="E156" s="196" t="s">
        <v>1</v>
      </c>
      <c r="F156" s="197" t="s">
        <v>130</v>
      </c>
      <c r="H156" s="198">
        <v>4</v>
      </c>
      <c r="I156" s="199"/>
      <c r="L156" s="195"/>
      <c r="M156" s="200"/>
      <c r="N156" s="201"/>
      <c r="O156" s="201"/>
      <c r="P156" s="201"/>
      <c r="Q156" s="201"/>
      <c r="R156" s="201"/>
      <c r="S156" s="201"/>
      <c r="T156" s="202"/>
      <c r="AT156" s="196" t="s">
        <v>683</v>
      </c>
      <c r="AU156" s="196" t="s">
        <v>86</v>
      </c>
      <c r="AV156" s="14" t="s">
        <v>86</v>
      </c>
      <c r="AW156" s="14" t="s">
        <v>29</v>
      </c>
      <c r="AX156" s="14" t="s">
        <v>80</v>
      </c>
      <c r="AY156" s="196" t="s">
        <v>189</v>
      </c>
    </row>
    <row r="157" spans="1:65" s="2" customFormat="1" ht="24.2" customHeight="1">
      <c r="A157" s="32"/>
      <c r="B157" s="155"/>
      <c r="C157" s="156" t="s">
        <v>204</v>
      </c>
      <c r="D157" s="156" t="s">
        <v>191</v>
      </c>
      <c r="E157" s="157" t="s">
        <v>978</v>
      </c>
      <c r="F157" s="158" t="s">
        <v>979</v>
      </c>
      <c r="G157" s="159" t="s">
        <v>238</v>
      </c>
      <c r="H157" s="160">
        <v>8</v>
      </c>
      <c r="I157" s="161"/>
      <c r="J157" s="162">
        <f>ROUND(I157*H157,2)</f>
        <v>0</v>
      </c>
      <c r="K157" s="163"/>
      <c r="L157" s="33"/>
      <c r="M157" s="164" t="s">
        <v>1</v>
      </c>
      <c r="N157" s="165" t="s">
        <v>39</v>
      </c>
      <c r="O157" s="61"/>
      <c r="P157" s="166">
        <f>O157*H157</f>
        <v>0</v>
      </c>
      <c r="Q157" s="166">
        <v>3.9870000000000003E-2</v>
      </c>
      <c r="R157" s="166">
        <f>Q157*H157</f>
        <v>0.31896000000000002</v>
      </c>
      <c r="S157" s="166">
        <v>0</v>
      </c>
      <c r="T157" s="167">
        <f>S157*H157</f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68" t="s">
        <v>130</v>
      </c>
      <c r="AT157" s="168" t="s">
        <v>191</v>
      </c>
      <c r="AU157" s="168" t="s">
        <v>86</v>
      </c>
      <c r="AY157" s="17" t="s">
        <v>189</v>
      </c>
      <c r="BE157" s="169">
        <f>IF(N157="základná",J157,0)</f>
        <v>0</v>
      </c>
      <c r="BF157" s="169">
        <f>IF(N157="znížená",J157,0)</f>
        <v>0</v>
      </c>
      <c r="BG157" s="169">
        <f>IF(N157="zákl. prenesená",J157,0)</f>
        <v>0</v>
      </c>
      <c r="BH157" s="169">
        <f>IF(N157="zníž. prenesená",J157,0)</f>
        <v>0</v>
      </c>
      <c r="BI157" s="169">
        <f>IF(N157="nulová",J157,0)</f>
        <v>0</v>
      </c>
      <c r="BJ157" s="17" t="s">
        <v>86</v>
      </c>
      <c r="BK157" s="169">
        <f>ROUND(I157*H157,2)</f>
        <v>0</v>
      </c>
      <c r="BL157" s="17" t="s">
        <v>130</v>
      </c>
      <c r="BM157" s="168" t="s">
        <v>980</v>
      </c>
    </row>
    <row r="158" spans="1:65" s="13" customFormat="1" ht="11.25">
      <c r="B158" s="187"/>
      <c r="D158" s="188" t="s">
        <v>683</v>
      </c>
      <c r="E158" s="189" t="s">
        <v>1</v>
      </c>
      <c r="F158" s="190" t="s">
        <v>981</v>
      </c>
      <c r="H158" s="189" t="s">
        <v>1</v>
      </c>
      <c r="I158" s="191"/>
      <c r="L158" s="187"/>
      <c r="M158" s="192"/>
      <c r="N158" s="193"/>
      <c r="O158" s="193"/>
      <c r="P158" s="193"/>
      <c r="Q158" s="193"/>
      <c r="R158" s="193"/>
      <c r="S158" s="193"/>
      <c r="T158" s="194"/>
      <c r="AT158" s="189" t="s">
        <v>683</v>
      </c>
      <c r="AU158" s="189" t="s">
        <v>86</v>
      </c>
      <c r="AV158" s="13" t="s">
        <v>80</v>
      </c>
      <c r="AW158" s="13" t="s">
        <v>29</v>
      </c>
      <c r="AX158" s="13" t="s">
        <v>73</v>
      </c>
      <c r="AY158" s="189" t="s">
        <v>189</v>
      </c>
    </row>
    <row r="159" spans="1:65" s="14" customFormat="1" ht="11.25">
      <c r="B159" s="195"/>
      <c r="D159" s="188" t="s">
        <v>683</v>
      </c>
      <c r="E159" s="196" t="s">
        <v>1</v>
      </c>
      <c r="F159" s="197" t="s">
        <v>201</v>
      </c>
      <c r="H159" s="198">
        <v>8</v>
      </c>
      <c r="I159" s="199"/>
      <c r="L159" s="195"/>
      <c r="M159" s="200"/>
      <c r="N159" s="201"/>
      <c r="O159" s="201"/>
      <c r="P159" s="201"/>
      <c r="Q159" s="201"/>
      <c r="R159" s="201"/>
      <c r="S159" s="201"/>
      <c r="T159" s="202"/>
      <c r="AT159" s="196" t="s">
        <v>683</v>
      </c>
      <c r="AU159" s="196" t="s">
        <v>86</v>
      </c>
      <c r="AV159" s="14" t="s">
        <v>86</v>
      </c>
      <c r="AW159" s="14" t="s">
        <v>29</v>
      </c>
      <c r="AX159" s="14" t="s">
        <v>80</v>
      </c>
      <c r="AY159" s="196" t="s">
        <v>189</v>
      </c>
    </row>
    <row r="160" spans="1:65" s="2" customFormat="1" ht="33" customHeight="1">
      <c r="A160" s="32"/>
      <c r="B160" s="155"/>
      <c r="C160" s="156" t="s">
        <v>222</v>
      </c>
      <c r="D160" s="156" t="s">
        <v>191</v>
      </c>
      <c r="E160" s="157" t="s">
        <v>982</v>
      </c>
      <c r="F160" s="158" t="s">
        <v>983</v>
      </c>
      <c r="G160" s="159" t="s">
        <v>194</v>
      </c>
      <c r="H160" s="160">
        <v>2.3759999999999999</v>
      </c>
      <c r="I160" s="161"/>
      <c r="J160" s="162">
        <f>ROUND(I160*H160,2)</f>
        <v>0</v>
      </c>
      <c r="K160" s="163"/>
      <c r="L160" s="33"/>
      <c r="M160" s="164" t="s">
        <v>1</v>
      </c>
      <c r="N160" s="165" t="s">
        <v>39</v>
      </c>
      <c r="O160" s="61"/>
      <c r="P160" s="166">
        <f>O160*H160</f>
        <v>0</v>
      </c>
      <c r="Q160" s="166">
        <v>2.4017597999999998</v>
      </c>
      <c r="R160" s="166">
        <f>Q160*H160</f>
        <v>5.7065812847999995</v>
      </c>
      <c r="S160" s="166">
        <v>0</v>
      </c>
      <c r="T160" s="167">
        <f>S160*H160</f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68" t="s">
        <v>130</v>
      </c>
      <c r="AT160" s="168" t="s">
        <v>191</v>
      </c>
      <c r="AU160" s="168" t="s">
        <v>86</v>
      </c>
      <c r="AY160" s="17" t="s">
        <v>189</v>
      </c>
      <c r="BE160" s="169">
        <f>IF(N160="základná",J160,0)</f>
        <v>0</v>
      </c>
      <c r="BF160" s="169">
        <f>IF(N160="znížená",J160,0)</f>
        <v>0</v>
      </c>
      <c r="BG160" s="169">
        <f>IF(N160="zákl. prenesená",J160,0)</f>
        <v>0</v>
      </c>
      <c r="BH160" s="169">
        <f>IF(N160="zníž. prenesená",J160,0)</f>
        <v>0</v>
      </c>
      <c r="BI160" s="169">
        <f>IF(N160="nulová",J160,0)</f>
        <v>0</v>
      </c>
      <c r="BJ160" s="17" t="s">
        <v>86</v>
      </c>
      <c r="BK160" s="169">
        <f>ROUND(I160*H160,2)</f>
        <v>0</v>
      </c>
      <c r="BL160" s="17" t="s">
        <v>130</v>
      </c>
      <c r="BM160" s="168" t="s">
        <v>984</v>
      </c>
    </row>
    <row r="161" spans="1:65" s="13" customFormat="1" ht="11.25">
      <c r="B161" s="187"/>
      <c r="D161" s="188" t="s">
        <v>683</v>
      </c>
      <c r="E161" s="189" t="s">
        <v>1</v>
      </c>
      <c r="F161" s="190" t="s">
        <v>985</v>
      </c>
      <c r="H161" s="189" t="s">
        <v>1</v>
      </c>
      <c r="I161" s="191"/>
      <c r="L161" s="187"/>
      <c r="M161" s="192"/>
      <c r="N161" s="193"/>
      <c r="O161" s="193"/>
      <c r="P161" s="193"/>
      <c r="Q161" s="193"/>
      <c r="R161" s="193"/>
      <c r="S161" s="193"/>
      <c r="T161" s="194"/>
      <c r="AT161" s="189" t="s">
        <v>683</v>
      </c>
      <c r="AU161" s="189" t="s">
        <v>86</v>
      </c>
      <c r="AV161" s="13" t="s">
        <v>80</v>
      </c>
      <c r="AW161" s="13" t="s">
        <v>29</v>
      </c>
      <c r="AX161" s="13" t="s">
        <v>73</v>
      </c>
      <c r="AY161" s="189" t="s">
        <v>189</v>
      </c>
    </row>
    <row r="162" spans="1:65" s="14" customFormat="1" ht="11.25">
      <c r="B162" s="195"/>
      <c r="D162" s="188" t="s">
        <v>683</v>
      </c>
      <c r="E162" s="196" t="s">
        <v>1</v>
      </c>
      <c r="F162" s="197" t="s">
        <v>986</v>
      </c>
      <c r="H162" s="198">
        <v>1.1879999999999999</v>
      </c>
      <c r="I162" s="199"/>
      <c r="L162" s="195"/>
      <c r="M162" s="200"/>
      <c r="N162" s="201"/>
      <c r="O162" s="201"/>
      <c r="P162" s="201"/>
      <c r="Q162" s="201"/>
      <c r="R162" s="201"/>
      <c r="S162" s="201"/>
      <c r="T162" s="202"/>
      <c r="AT162" s="196" t="s">
        <v>683</v>
      </c>
      <c r="AU162" s="196" t="s">
        <v>86</v>
      </c>
      <c r="AV162" s="14" t="s">
        <v>86</v>
      </c>
      <c r="AW162" s="14" t="s">
        <v>29</v>
      </c>
      <c r="AX162" s="14" t="s">
        <v>73</v>
      </c>
      <c r="AY162" s="196" t="s">
        <v>189</v>
      </c>
    </row>
    <row r="163" spans="1:65" s="14" customFormat="1" ht="11.25">
      <c r="B163" s="195"/>
      <c r="D163" s="188" t="s">
        <v>683</v>
      </c>
      <c r="E163" s="196" t="s">
        <v>1</v>
      </c>
      <c r="F163" s="197" t="s">
        <v>987</v>
      </c>
      <c r="H163" s="198">
        <v>1.1879999999999999</v>
      </c>
      <c r="I163" s="199"/>
      <c r="L163" s="195"/>
      <c r="M163" s="200"/>
      <c r="N163" s="201"/>
      <c r="O163" s="201"/>
      <c r="P163" s="201"/>
      <c r="Q163" s="201"/>
      <c r="R163" s="201"/>
      <c r="S163" s="201"/>
      <c r="T163" s="202"/>
      <c r="AT163" s="196" t="s">
        <v>683</v>
      </c>
      <c r="AU163" s="196" t="s">
        <v>86</v>
      </c>
      <c r="AV163" s="14" t="s">
        <v>86</v>
      </c>
      <c r="AW163" s="14" t="s">
        <v>29</v>
      </c>
      <c r="AX163" s="14" t="s">
        <v>73</v>
      </c>
      <c r="AY163" s="196" t="s">
        <v>189</v>
      </c>
    </row>
    <row r="164" spans="1:65" s="15" customFormat="1" ht="11.25">
      <c r="B164" s="206"/>
      <c r="D164" s="188" t="s">
        <v>683</v>
      </c>
      <c r="E164" s="207" t="s">
        <v>1</v>
      </c>
      <c r="F164" s="208" t="s">
        <v>824</v>
      </c>
      <c r="H164" s="209">
        <v>2.3759999999999999</v>
      </c>
      <c r="I164" s="210"/>
      <c r="L164" s="206"/>
      <c r="M164" s="211"/>
      <c r="N164" s="212"/>
      <c r="O164" s="212"/>
      <c r="P164" s="212"/>
      <c r="Q164" s="212"/>
      <c r="R164" s="212"/>
      <c r="S164" s="212"/>
      <c r="T164" s="213"/>
      <c r="AT164" s="207" t="s">
        <v>683</v>
      </c>
      <c r="AU164" s="207" t="s">
        <v>86</v>
      </c>
      <c r="AV164" s="15" t="s">
        <v>130</v>
      </c>
      <c r="AW164" s="15" t="s">
        <v>29</v>
      </c>
      <c r="AX164" s="15" t="s">
        <v>80</v>
      </c>
      <c r="AY164" s="207" t="s">
        <v>189</v>
      </c>
    </row>
    <row r="165" spans="1:65" s="2" customFormat="1" ht="37.9" customHeight="1">
      <c r="A165" s="32"/>
      <c r="B165" s="155"/>
      <c r="C165" s="156" t="s">
        <v>207</v>
      </c>
      <c r="D165" s="156" t="s">
        <v>191</v>
      </c>
      <c r="E165" s="157" t="s">
        <v>988</v>
      </c>
      <c r="F165" s="158" t="s">
        <v>989</v>
      </c>
      <c r="G165" s="159" t="s">
        <v>238</v>
      </c>
      <c r="H165" s="160">
        <v>180</v>
      </c>
      <c r="I165" s="161"/>
      <c r="J165" s="162">
        <f>ROUND(I165*H165,2)</f>
        <v>0</v>
      </c>
      <c r="K165" s="163"/>
      <c r="L165" s="33"/>
      <c r="M165" s="164" t="s">
        <v>1</v>
      </c>
      <c r="N165" s="165" t="s">
        <v>39</v>
      </c>
      <c r="O165" s="61"/>
      <c r="P165" s="166">
        <f>O165*H165</f>
        <v>0</v>
      </c>
      <c r="Q165" s="166">
        <v>0</v>
      </c>
      <c r="R165" s="166">
        <f>Q165*H165</f>
        <v>0</v>
      </c>
      <c r="S165" s="166">
        <v>0</v>
      </c>
      <c r="T165" s="167">
        <f>S165*H165</f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68" t="s">
        <v>130</v>
      </c>
      <c r="AT165" s="168" t="s">
        <v>191</v>
      </c>
      <c r="AU165" s="168" t="s">
        <v>86</v>
      </c>
      <c r="AY165" s="17" t="s">
        <v>189</v>
      </c>
      <c r="BE165" s="169">
        <f>IF(N165="základná",J165,0)</f>
        <v>0</v>
      </c>
      <c r="BF165" s="169">
        <f>IF(N165="znížená",J165,0)</f>
        <v>0</v>
      </c>
      <c r="BG165" s="169">
        <f>IF(N165="zákl. prenesená",J165,0)</f>
        <v>0</v>
      </c>
      <c r="BH165" s="169">
        <f>IF(N165="zníž. prenesená",J165,0)</f>
        <v>0</v>
      </c>
      <c r="BI165" s="169">
        <f>IF(N165="nulová",J165,0)</f>
        <v>0</v>
      </c>
      <c r="BJ165" s="17" t="s">
        <v>86</v>
      </c>
      <c r="BK165" s="169">
        <f>ROUND(I165*H165,2)</f>
        <v>0</v>
      </c>
      <c r="BL165" s="17" t="s">
        <v>130</v>
      </c>
      <c r="BM165" s="168" t="s">
        <v>990</v>
      </c>
    </row>
    <row r="166" spans="1:65" s="13" customFormat="1" ht="11.25">
      <c r="B166" s="187"/>
      <c r="D166" s="188" t="s">
        <v>683</v>
      </c>
      <c r="E166" s="189" t="s">
        <v>1</v>
      </c>
      <c r="F166" s="190" t="s">
        <v>985</v>
      </c>
      <c r="H166" s="189" t="s">
        <v>1</v>
      </c>
      <c r="I166" s="191"/>
      <c r="L166" s="187"/>
      <c r="M166" s="192"/>
      <c r="N166" s="193"/>
      <c r="O166" s="193"/>
      <c r="P166" s="193"/>
      <c r="Q166" s="193"/>
      <c r="R166" s="193"/>
      <c r="S166" s="193"/>
      <c r="T166" s="194"/>
      <c r="AT166" s="189" t="s">
        <v>683</v>
      </c>
      <c r="AU166" s="189" t="s">
        <v>86</v>
      </c>
      <c r="AV166" s="13" t="s">
        <v>80</v>
      </c>
      <c r="AW166" s="13" t="s">
        <v>29</v>
      </c>
      <c r="AX166" s="13" t="s">
        <v>73</v>
      </c>
      <c r="AY166" s="189" t="s">
        <v>189</v>
      </c>
    </row>
    <row r="167" spans="1:65" s="14" customFormat="1" ht="11.25">
      <c r="B167" s="195"/>
      <c r="D167" s="188" t="s">
        <v>683</v>
      </c>
      <c r="E167" s="196" t="s">
        <v>1</v>
      </c>
      <c r="F167" s="197" t="s">
        <v>991</v>
      </c>
      <c r="H167" s="198">
        <v>90</v>
      </c>
      <c r="I167" s="199"/>
      <c r="L167" s="195"/>
      <c r="M167" s="200"/>
      <c r="N167" s="201"/>
      <c r="O167" s="201"/>
      <c r="P167" s="201"/>
      <c r="Q167" s="201"/>
      <c r="R167" s="201"/>
      <c r="S167" s="201"/>
      <c r="T167" s="202"/>
      <c r="AT167" s="196" t="s">
        <v>683</v>
      </c>
      <c r="AU167" s="196" t="s">
        <v>86</v>
      </c>
      <c r="AV167" s="14" t="s">
        <v>86</v>
      </c>
      <c r="AW167" s="14" t="s">
        <v>29</v>
      </c>
      <c r="AX167" s="14" t="s">
        <v>73</v>
      </c>
      <c r="AY167" s="196" t="s">
        <v>189</v>
      </c>
    </row>
    <row r="168" spans="1:65" s="14" customFormat="1" ht="11.25">
      <c r="B168" s="195"/>
      <c r="D168" s="188" t="s">
        <v>683</v>
      </c>
      <c r="E168" s="196" t="s">
        <v>1</v>
      </c>
      <c r="F168" s="197" t="s">
        <v>992</v>
      </c>
      <c r="H168" s="198">
        <v>90</v>
      </c>
      <c r="I168" s="199"/>
      <c r="L168" s="195"/>
      <c r="M168" s="200"/>
      <c r="N168" s="201"/>
      <c r="O168" s="201"/>
      <c r="P168" s="201"/>
      <c r="Q168" s="201"/>
      <c r="R168" s="201"/>
      <c r="S168" s="201"/>
      <c r="T168" s="202"/>
      <c r="AT168" s="196" t="s">
        <v>683</v>
      </c>
      <c r="AU168" s="196" t="s">
        <v>86</v>
      </c>
      <c r="AV168" s="14" t="s">
        <v>86</v>
      </c>
      <c r="AW168" s="14" t="s">
        <v>29</v>
      </c>
      <c r="AX168" s="14" t="s">
        <v>73</v>
      </c>
      <c r="AY168" s="196" t="s">
        <v>189</v>
      </c>
    </row>
    <row r="169" spans="1:65" s="15" customFormat="1" ht="11.25">
      <c r="B169" s="206"/>
      <c r="D169" s="188" t="s">
        <v>683</v>
      </c>
      <c r="E169" s="207" t="s">
        <v>1</v>
      </c>
      <c r="F169" s="208" t="s">
        <v>824</v>
      </c>
      <c r="H169" s="209">
        <v>180</v>
      </c>
      <c r="I169" s="210"/>
      <c r="L169" s="206"/>
      <c r="M169" s="211"/>
      <c r="N169" s="212"/>
      <c r="O169" s="212"/>
      <c r="P169" s="212"/>
      <c r="Q169" s="212"/>
      <c r="R169" s="212"/>
      <c r="S169" s="212"/>
      <c r="T169" s="213"/>
      <c r="AT169" s="207" t="s">
        <v>683</v>
      </c>
      <c r="AU169" s="207" t="s">
        <v>86</v>
      </c>
      <c r="AV169" s="15" t="s">
        <v>130</v>
      </c>
      <c r="AW169" s="15" t="s">
        <v>29</v>
      </c>
      <c r="AX169" s="15" t="s">
        <v>80</v>
      </c>
      <c r="AY169" s="207" t="s">
        <v>189</v>
      </c>
    </row>
    <row r="170" spans="1:65" s="2" customFormat="1" ht="37.9" customHeight="1">
      <c r="A170" s="32"/>
      <c r="B170" s="155"/>
      <c r="C170" s="156" t="s">
        <v>231</v>
      </c>
      <c r="D170" s="156" t="s">
        <v>191</v>
      </c>
      <c r="E170" s="157" t="s">
        <v>993</v>
      </c>
      <c r="F170" s="158" t="s">
        <v>994</v>
      </c>
      <c r="G170" s="159" t="s">
        <v>238</v>
      </c>
      <c r="H170" s="160">
        <v>6</v>
      </c>
      <c r="I170" s="161"/>
      <c r="J170" s="162">
        <f>ROUND(I170*H170,2)</f>
        <v>0</v>
      </c>
      <c r="K170" s="163"/>
      <c r="L170" s="33"/>
      <c r="M170" s="164" t="s">
        <v>1</v>
      </c>
      <c r="N170" s="165" t="s">
        <v>39</v>
      </c>
      <c r="O170" s="61"/>
      <c r="P170" s="166">
        <f>O170*H170</f>
        <v>0</v>
      </c>
      <c r="Q170" s="166">
        <v>1.224911796</v>
      </c>
      <c r="R170" s="166">
        <f>Q170*H170</f>
        <v>7.3494707760000004</v>
      </c>
      <c r="S170" s="166">
        <v>0</v>
      </c>
      <c r="T170" s="167">
        <f>S170*H170</f>
        <v>0</v>
      </c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R170" s="168" t="s">
        <v>130</v>
      </c>
      <c r="AT170" s="168" t="s">
        <v>191</v>
      </c>
      <c r="AU170" s="168" t="s">
        <v>86</v>
      </c>
      <c r="AY170" s="17" t="s">
        <v>189</v>
      </c>
      <c r="BE170" s="169">
        <f>IF(N170="základná",J170,0)</f>
        <v>0</v>
      </c>
      <c r="BF170" s="169">
        <f>IF(N170="znížená",J170,0)</f>
        <v>0</v>
      </c>
      <c r="BG170" s="169">
        <f>IF(N170="zákl. prenesená",J170,0)</f>
        <v>0</v>
      </c>
      <c r="BH170" s="169">
        <f>IF(N170="zníž. prenesená",J170,0)</f>
        <v>0</v>
      </c>
      <c r="BI170" s="169">
        <f>IF(N170="nulová",J170,0)</f>
        <v>0</v>
      </c>
      <c r="BJ170" s="17" t="s">
        <v>86</v>
      </c>
      <c r="BK170" s="169">
        <f>ROUND(I170*H170,2)</f>
        <v>0</v>
      </c>
      <c r="BL170" s="17" t="s">
        <v>130</v>
      </c>
      <c r="BM170" s="168" t="s">
        <v>995</v>
      </c>
    </row>
    <row r="171" spans="1:65" s="13" customFormat="1" ht="11.25">
      <c r="B171" s="187"/>
      <c r="D171" s="188" t="s">
        <v>683</v>
      </c>
      <c r="E171" s="189" t="s">
        <v>1</v>
      </c>
      <c r="F171" s="190" t="s">
        <v>985</v>
      </c>
      <c r="H171" s="189" t="s">
        <v>1</v>
      </c>
      <c r="I171" s="191"/>
      <c r="L171" s="187"/>
      <c r="M171" s="192"/>
      <c r="N171" s="193"/>
      <c r="O171" s="193"/>
      <c r="P171" s="193"/>
      <c r="Q171" s="193"/>
      <c r="R171" s="193"/>
      <c r="S171" s="193"/>
      <c r="T171" s="194"/>
      <c r="AT171" s="189" t="s">
        <v>683</v>
      </c>
      <c r="AU171" s="189" t="s">
        <v>86</v>
      </c>
      <c r="AV171" s="13" t="s">
        <v>80</v>
      </c>
      <c r="AW171" s="13" t="s">
        <v>29</v>
      </c>
      <c r="AX171" s="13" t="s">
        <v>73</v>
      </c>
      <c r="AY171" s="189" t="s">
        <v>189</v>
      </c>
    </row>
    <row r="172" spans="1:65" s="14" customFormat="1" ht="11.25">
      <c r="B172" s="195"/>
      <c r="D172" s="188" t="s">
        <v>683</v>
      </c>
      <c r="E172" s="196" t="s">
        <v>1</v>
      </c>
      <c r="F172" s="197" t="s">
        <v>996</v>
      </c>
      <c r="H172" s="198">
        <v>3</v>
      </c>
      <c r="I172" s="199"/>
      <c r="L172" s="195"/>
      <c r="M172" s="200"/>
      <c r="N172" s="201"/>
      <c r="O172" s="201"/>
      <c r="P172" s="201"/>
      <c r="Q172" s="201"/>
      <c r="R172" s="201"/>
      <c r="S172" s="201"/>
      <c r="T172" s="202"/>
      <c r="AT172" s="196" t="s">
        <v>683</v>
      </c>
      <c r="AU172" s="196" t="s">
        <v>86</v>
      </c>
      <c r="AV172" s="14" t="s">
        <v>86</v>
      </c>
      <c r="AW172" s="14" t="s">
        <v>29</v>
      </c>
      <c r="AX172" s="14" t="s">
        <v>73</v>
      </c>
      <c r="AY172" s="196" t="s">
        <v>189</v>
      </c>
    </row>
    <row r="173" spans="1:65" s="14" customFormat="1" ht="11.25">
      <c r="B173" s="195"/>
      <c r="D173" s="188" t="s">
        <v>683</v>
      </c>
      <c r="E173" s="196" t="s">
        <v>1</v>
      </c>
      <c r="F173" s="197" t="s">
        <v>997</v>
      </c>
      <c r="H173" s="198">
        <v>3</v>
      </c>
      <c r="I173" s="199"/>
      <c r="L173" s="195"/>
      <c r="M173" s="200"/>
      <c r="N173" s="201"/>
      <c r="O173" s="201"/>
      <c r="P173" s="201"/>
      <c r="Q173" s="201"/>
      <c r="R173" s="201"/>
      <c r="S173" s="201"/>
      <c r="T173" s="202"/>
      <c r="AT173" s="196" t="s">
        <v>683</v>
      </c>
      <c r="AU173" s="196" t="s">
        <v>86</v>
      </c>
      <c r="AV173" s="14" t="s">
        <v>86</v>
      </c>
      <c r="AW173" s="14" t="s">
        <v>29</v>
      </c>
      <c r="AX173" s="14" t="s">
        <v>73</v>
      </c>
      <c r="AY173" s="196" t="s">
        <v>189</v>
      </c>
    </row>
    <row r="174" spans="1:65" s="15" customFormat="1" ht="11.25">
      <c r="B174" s="206"/>
      <c r="D174" s="188" t="s">
        <v>683</v>
      </c>
      <c r="E174" s="207" t="s">
        <v>1</v>
      </c>
      <c r="F174" s="208" t="s">
        <v>824</v>
      </c>
      <c r="H174" s="209">
        <v>6</v>
      </c>
      <c r="I174" s="210"/>
      <c r="L174" s="206"/>
      <c r="M174" s="211"/>
      <c r="N174" s="212"/>
      <c r="O174" s="212"/>
      <c r="P174" s="212"/>
      <c r="Q174" s="212"/>
      <c r="R174" s="212"/>
      <c r="S174" s="212"/>
      <c r="T174" s="213"/>
      <c r="AT174" s="207" t="s">
        <v>683</v>
      </c>
      <c r="AU174" s="207" t="s">
        <v>86</v>
      </c>
      <c r="AV174" s="15" t="s">
        <v>130</v>
      </c>
      <c r="AW174" s="15" t="s">
        <v>29</v>
      </c>
      <c r="AX174" s="15" t="s">
        <v>80</v>
      </c>
      <c r="AY174" s="207" t="s">
        <v>189</v>
      </c>
    </row>
    <row r="175" spans="1:65" s="2" customFormat="1" ht="37.9" customHeight="1">
      <c r="A175" s="32"/>
      <c r="B175" s="155"/>
      <c r="C175" s="156" t="s">
        <v>211</v>
      </c>
      <c r="D175" s="156" t="s">
        <v>191</v>
      </c>
      <c r="E175" s="157" t="s">
        <v>998</v>
      </c>
      <c r="F175" s="158" t="s">
        <v>999</v>
      </c>
      <c r="G175" s="159" t="s">
        <v>238</v>
      </c>
      <c r="H175" s="160">
        <v>6</v>
      </c>
      <c r="I175" s="161"/>
      <c r="J175" s="162">
        <f>ROUND(I175*H175,2)</f>
        <v>0</v>
      </c>
      <c r="K175" s="163"/>
      <c r="L175" s="33"/>
      <c r="M175" s="164" t="s">
        <v>1</v>
      </c>
      <c r="N175" s="165" t="s">
        <v>39</v>
      </c>
      <c r="O175" s="61"/>
      <c r="P175" s="166">
        <f>O175*H175</f>
        <v>0</v>
      </c>
      <c r="Q175" s="166">
        <v>0</v>
      </c>
      <c r="R175" s="166">
        <f>Q175*H175</f>
        <v>0</v>
      </c>
      <c r="S175" s="166">
        <v>0</v>
      </c>
      <c r="T175" s="167">
        <f>S175*H175</f>
        <v>0</v>
      </c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R175" s="168" t="s">
        <v>130</v>
      </c>
      <c r="AT175" s="168" t="s">
        <v>191</v>
      </c>
      <c r="AU175" s="168" t="s">
        <v>86</v>
      </c>
      <c r="AY175" s="17" t="s">
        <v>189</v>
      </c>
      <c r="BE175" s="169">
        <f>IF(N175="základná",J175,0)</f>
        <v>0</v>
      </c>
      <c r="BF175" s="169">
        <f>IF(N175="znížená",J175,0)</f>
        <v>0</v>
      </c>
      <c r="BG175" s="169">
        <f>IF(N175="zákl. prenesená",J175,0)</f>
        <v>0</v>
      </c>
      <c r="BH175" s="169">
        <f>IF(N175="zníž. prenesená",J175,0)</f>
        <v>0</v>
      </c>
      <c r="BI175" s="169">
        <f>IF(N175="nulová",J175,0)</f>
        <v>0</v>
      </c>
      <c r="BJ175" s="17" t="s">
        <v>86</v>
      </c>
      <c r="BK175" s="169">
        <f>ROUND(I175*H175,2)</f>
        <v>0</v>
      </c>
      <c r="BL175" s="17" t="s">
        <v>130</v>
      </c>
      <c r="BM175" s="168" t="s">
        <v>1000</v>
      </c>
    </row>
    <row r="176" spans="1:65" s="2" customFormat="1" ht="24.2" customHeight="1">
      <c r="A176" s="32"/>
      <c r="B176" s="155"/>
      <c r="C176" s="156" t="s">
        <v>240</v>
      </c>
      <c r="D176" s="156" t="s">
        <v>191</v>
      </c>
      <c r="E176" s="157" t="s">
        <v>1001</v>
      </c>
      <c r="F176" s="158" t="s">
        <v>1002</v>
      </c>
      <c r="G176" s="159" t="s">
        <v>218</v>
      </c>
      <c r="H176" s="160">
        <v>0.41399999999999998</v>
      </c>
      <c r="I176" s="161"/>
      <c r="J176" s="162">
        <f>ROUND(I176*H176,2)</f>
        <v>0</v>
      </c>
      <c r="K176" s="163"/>
      <c r="L176" s="33"/>
      <c r="M176" s="164" t="s">
        <v>1</v>
      </c>
      <c r="N176" s="165" t="s">
        <v>39</v>
      </c>
      <c r="O176" s="61"/>
      <c r="P176" s="166">
        <f>O176*H176</f>
        <v>0</v>
      </c>
      <c r="Q176" s="166">
        <v>1.0195295</v>
      </c>
      <c r="R176" s="166">
        <f>Q176*H176</f>
        <v>0.42208521299999996</v>
      </c>
      <c r="S176" s="166">
        <v>0</v>
      </c>
      <c r="T176" s="167">
        <f>S176*H176</f>
        <v>0</v>
      </c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R176" s="168" t="s">
        <v>130</v>
      </c>
      <c r="AT176" s="168" t="s">
        <v>191</v>
      </c>
      <c r="AU176" s="168" t="s">
        <v>86</v>
      </c>
      <c r="AY176" s="17" t="s">
        <v>189</v>
      </c>
      <c r="BE176" s="169">
        <f>IF(N176="základná",J176,0)</f>
        <v>0</v>
      </c>
      <c r="BF176" s="169">
        <f>IF(N176="znížená",J176,0)</f>
        <v>0</v>
      </c>
      <c r="BG176" s="169">
        <f>IF(N176="zákl. prenesená",J176,0)</f>
        <v>0</v>
      </c>
      <c r="BH176" s="169">
        <f>IF(N176="zníž. prenesená",J176,0)</f>
        <v>0</v>
      </c>
      <c r="BI176" s="169">
        <f>IF(N176="nulová",J176,0)</f>
        <v>0</v>
      </c>
      <c r="BJ176" s="17" t="s">
        <v>86</v>
      </c>
      <c r="BK176" s="169">
        <f>ROUND(I176*H176,2)</f>
        <v>0</v>
      </c>
      <c r="BL176" s="17" t="s">
        <v>130</v>
      </c>
      <c r="BM176" s="168" t="s">
        <v>1003</v>
      </c>
    </row>
    <row r="177" spans="1:65" s="13" customFormat="1" ht="11.25">
      <c r="B177" s="187"/>
      <c r="D177" s="188" t="s">
        <v>683</v>
      </c>
      <c r="E177" s="189" t="s">
        <v>1</v>
      </c>
      <c r="F177" s="190" t="s">
        <v>985</v>
      </c>
      <c r="H177" s="189" t="s">
        <v>1</v>
      </c>
      <c r="I177" s="191"/>
      <c r="L177" s="187"/>
      <c r="M177" s="192"/>
      <c r="N177" s="193"/>
      <c r="O177" s="193"/>
      <c r="P177" s="193"/>
      <c r="Q177" s="193"/>
      <c r="R177" s="193"/>
      <c r="S177" s="193"/>
      <c r="T177" s="194"/>
      <c r="AT177" s="189" t="s">
        <v>683</v>
      </c>
      <c r="AU177" s="189" t="s">
        <v>86</v>
      </c>
      <c r="AV177" s="13" t="s">
        <v>80</v>
      </c>
      <c r="AW177" s="13" t="s">
        <v>29</v>
      </c>
      <c r="AX177" s="13" t="s">
        <v>73</v>
      </c>
      <c r="AY177" s="189" t="s">
        <v>189</v>
      </c>
    </row>
    <row r="178" spans="1:65" s="14" customFormat="1" ht="11.25">
      <c r="B178" s="195"/>
      <c r="D178" s="188" t="s">
        <v>683</v>
      </c>
      <c r="E178" s="196" t="s">
        <v>1</v>
      </c>
      <c r="F178" s="197" t="s">
        <v>1004</v>
      </c>
      <c r="H178" s="198">
        <v>0.376</v>
      </c>
      <c r="I178" s="199"/>
      <c r="L178" s="195"/>
      <c r="M178" s="200"/>
      <c r="N178" s="201"/>
      <c r="O178" s="201"/>
      <c r="P178" s="201"/>
      <c r="Q178" s="201"/>
      <c r="R178" s="201"/>
      <c r="S178" s="201"/>
      <c r="T178" s="202"/>
      <c r="AT178" s="196" t="s">
        <v>683</v>
      </c>
      <c r="AU178" s="196" t="s">
        <v>86</v>
      </c>
      <c r="AV178" s="14" t="s">
        <v>86</v>
      </c>
      <c r="AW178" s="14" t="s">
        <v>29</v>
      </c>
      <c r="AX178" s="14" t="s">
        <v>80</v>
      </c>
      <c r="AY178" s="196" t="s">
        <v>189</v>
      </c>
    </row>
    <row r="179" spans="1:65" s="14" customFormat="1" ht="11.25">
      <c r="B179" s="195"/>
      <c r="D179" s="188" t="s">
        <v>683</v>
      </c>
      <c r="F179" s="197" t="s">
        <v>1005</v>
      </c>
      <c r="H179" s="198">
        <v>0.41399999999999998</v>
      </c>
      <c r="I179" s="199"/>
      <c r="L179" s="195"/>
      <c r="M179" s="200"/>
      <c r="N179" s="201"/>
      <c r="O179" s="201"/>
      <c r="P179" s="201"/>
      <c r="Q179" s="201"/>
      <c r="R179" s="201"/>
      <c r="S179" s="201"/>
      <c r="T179" s="202"/>
      <c r="AT179" s="196" t="s">
        <v>683</v>
      </c>
      <c r="AU179" s="196" t="s">
        <v>86</v>
      </c>
      <c r="AV179" s="14" t="s">
        <v>86</v>
      </c>
      <c r="AW179" s="14" t="s">
        <v>3</v>
      </c>
      <c r="AX179" s="14" t="s">
        <v>80</v>
      </c>
      <c r="AY179" s="196" t="s">
        <v>189</v>
      </c>
    </row>
    <row r="180" spans="1:65" s="2" customFormat="1" ht="24.2" customHeight="1">
      <c r="A180" s="32"/>
      <c r="B180" s="155"/>
      <c r="C180" s="156" t="s">
        <v>214</v>
      </c>
      <c r="D180" s="156" t="s">
        <v>191</v>
      </c>
      <c r="E180" s="157" t="s">
        <v>1006</v>
      </c>
      <c r="F180" s="158" t="s">
        <v>1007</v>
      </c>
      <c r="G180" s="159" t="s">
        <v>373</v>
      </c>
      <c r="H180" s="160">
        <v>24.24</v>
      </c>
      <c r="I180" s="161"/>
      <c r="J180" s="162">
        <f>ROUND(I180*H180,2)</f>
        <v>0</v>
      </c>
      <c r="K180" s="163"/>
      <c r="L180" s="33"/>
      <c r="M180" s="164" t="s">
        <v>1</v>
      </c>
      <c r="N180" s="165" t="s">
        <v>39</v>
      </c>
      <c r="O180" s="61"/>
      <c r="P180" s="166">
        <f>O180*H180</f>
        <v>0</v>
      </c>
      <c r="Q180" s="166">
        <v>7.3819999999999997E-2</v>
      </c>
      <c r="R180" s="166">
        <f>Q180*H180</f>
        <v>1.7893967999999998</v>
      </c>
      <c r="S180" s="166">
        <v>0</v>
      </c>
      <c r="T180" s="167">
        <f>S180*H180</f>
        <v>0</v>
      </c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R180" s="168" t="s">
        <v>130</v>
      </c>
      <c r="AT180" s="168" t="s">
        <v>191</v>
      </c>
      <c r="AU180" s="168" t="s">
        <v>86</v>
      </c>
      <c r="AY180" s="17" t="s">
        <v>189</v>
      </c>
      <c r="BE180" s="169">
        <f>IF(N180="základná",J180,0)</f>
        <v>0</v>
      </c>
      <c r="BF180" s="169">
        <f>IF(N180="znížená",J180,0)</f>
        <v>0</v>
      </c>
      <c r="BG180" s="169">
        <f>IF(N180="zákl. prenesená",J180,0)</f>
        <v>0</v>
      </c>
      <c r="BH180" s="169">
        <f>IF(N180="zníž. prenesená",J180,0)</f>
        <v>0</v>
      </c>
      <c r="BI180" s="169">
        <f>IF(N180="nulová",J180,0)</f>
        <v>0</v>
      </c>
      <c r="BJ180" s="17" t="s">
        <v>86</v>
      </c>
      <c r="BK180" s="169">
        <f>ROUND(I180*H180,2)</f>
        <v>0</v>
      </c>
      <c r="BL180" s="17" t="s">
        <v>130</v>
      </c>
      <c r="BM180" s="168" t="s">
        <v>1008</v>
      </c>
    </row>
    <row r="181" spans="1:65" s="13" customFormat="1" ht="11.25">
      <c r="B181" s="187"/>
      <c r="D181" s="188" t="s">
        <v>683</v>
      </c>
      <c r="E181" s="189" t="s">
        <v>1</v>
      </c>
      <c r="F181" s="190" t="s">
        <v>1009</v>
      </c>
      <c r="H181" s="189" t="s">
        <v>1</v>
      </c>
      <c r="I181" s="191"/>
      <c r="L181" s="187"/>
      <c r="M181" s="192"/>
      <c r="N181" s="193"/>
      <c r="O181" s="193"/>
      <c r="P181" s="193"/>
      <c r="Q181" s="193"/>
      <c r="R181" s="193"/>
      <c r="S181" s="193"/>
      <c r="T181" s="194"/>
      <c r="AT181" s="189" t="s">
        <v>683</v>
      </c>
      <c r="AU181" s="189" t="s">
        <v>86</v>
      </c>
      <c r="AV181" s="13" t="s">
        <v>80</v>
      </c>
      <c r="AW181" s="13" t="s">
        <v>29</v>
      </c>
      <c r="AX181" s="13" t="s">
        <v>73</v>
      </c>
      <c r="AY181" s="189" t="s">
        <v>189</v>
      </c>
    </row>
    <row r="182" spans="1:65" s="14" customFormat="1" ht="11.25">
      <c r="B182" s="195"/>
      <c r="D182" s="188" t="s">
        <v>683</v>
      </c>
      <c r="E182" s="196" t="s">
        <v>1</v>
      </c>
      <c r="F182" s="197" t="s">
        <v>1010</v>
      </c>
      <c r="H182" s="198">
        <v>24.24</v>
      </c>
      <c r="I182" s="199"/>
      <c r="L182" s="195"/>
      <c r="M182" s="200"/>
      <c r="N182" s="201"/>
      <c r="O182" s="201"/>
      <c r="P182" s="201"/>
      <c r="Q182" s="201"/>
      <c r="R182" s="201"/>
      <c r="S182" s="201"/>
      <c r="T182" s="202"/>
      <c r="AT182" s="196" t="s">
        <v>683</v>
      </c>
      <c r="AU182" s="196" t="s">
        <v>86</v>
      </c>
      <c r="AV182" s="14" t="s">
        <v>86</v>
      </c>
      <c r="AW182" s="14" t="s">
        <v>29</v>
      </c>
      <c r="AX182" s="14" t="s">
        <v>80</v>
      </c>
      <c r="AY182" s="196" t="s">
        <v>189</v>
      </c>
    </row>
    <row r="183" spans="1:65" s="2" customFormat="1" ht="24.2" customHeight="1">
      <c r="A183" s="32"/>
      <c r="B183" s="155"/>
      <c r="C183" s="156" t="s">
        <v>248</v>
      </c>
      <c r="D183" s="156" t="s">
        <v>191</v>
      </c>
      <c r="E183" s="157" t="s">
        <v>1011</v>
      </c>
      <c r="F183" s="158" t="s">
        <v>1012</v>
      </c>
      <c r="G183" s="159" t="s">
        <v>373</v>
      </c>
      <c r="H183" s="160">
        <v>216.04</v>
      </c>
      <c r="I183" s="161"/>
      <c r="J183" s="162">
        <f>ROUND(I183*H183,2)</f>
        <v>0</v>
      </c>
      <c r="K183" s="163"/>
      <c r="L183" s="33"/>
      <c r="M183" s="164" t="s">
        <v>1</v>
      </c>
      <c r="N183" s="165" t="s">
        <v>39</v>
      </c>
      <c r="O183" s="61"/>
      <c r="P183" s="166">
        <f>O183*H183</f>
        <v>0</v>
      </c>
      <c r="Q183" s="166">
        <v>0.11069</v>
      </c>
      <c r="R183" s="166">
        <f>Q183*H183</f>
        <v>23.913467599999997</v>
      </c>
      <c r="S183" s="166">
        <v>0</v>
      </c>
      <c r="T183" s="167">
        <f>S183*H183</f>
        <v>0</v>
      </c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R183" s="168" t="s">
        <v>130</v>
      </c>
      <c r="AT183" s="168" t="s">
        <v>191</v>
      </c>
      <c r="AU183" s="168" t="s">
        <v>86</v>
      </c>
      <c r="AY183" s="17" t="s">
        <v>189</v>
      </c>
      <c r="BE183" s="169">
        <f>IF(N183="základná",J183,0)</f>
        <v>0</v>
      </c>
      <c r="BF183" s="169">
        <f>IF(N183="znížená",J183,0)</f>
        <v>0</v>
      </c>
      <c r="BG183" s="169">
        <f>IF(N183="zákl. prenesená",J183,0)</f>
        <v>0</v>
      </c>
      <c r="BH183" s="169">
        <f>IF(N183="zníž. prenesená",J183,0)</f>
        <v>0</v>
      </c>
      <c r="BI183" s="169">
        <f>IF(N183="nulová",J183,0)</f>
        <v>0</v>
      </c>
      <c r="BJ183" s="17" t="s">
        <v>86</v>
      </c>
      <c r="BK183" s="169">
        <f>ROUND(I183*H183,2)</f>
        <v>0</v>
      </c>
      <c r="BL183" s="17" t="s">
        <v>130</v>
      </c>
      <c r="BM183" s="168" t="s">
        <v>1013</v>
      </c>
    </row>
    <row r="184" spans="1:65" s="13" customFormat="1" ht="11.25">
      <c r="B184" s="187"/>
      <c r="D184" s="188" t="s">
        <v>683</v>
      </c>
      <c r="E184" s="189" t="s">
        <v>1</v>
      </c>
      <c r="F184" s="190" t="s">
        <v>1014</v>
      </c>
      <c r="H184" s="189" t="s">
        <v>1</v>
      </c>
      <c r="I184" s="191"/>
      <c r="L184" s="187"/>
      <c r="M184" s="192"/>
      <c r="N184" s="193"/>
      <c r="O184" s="193"/>
      <c r="P184" s="193"/>
      <c r="Q184" s="193"/>
      <c r="R184" s="193"/>
      <c r="S184" s="193"/>
      <c r="T184" s="194"/>
      <c r="AT184" s="189" t="s">
        <v>683</v>
      </c>
      <c r="AU184" s="189" t="s">
        <v>86</v>
      </c>
      <c r="AV184" s="13" t="s">
        <v>80</v>
      </c>
      <c r="AW184" s="13" t="s">
        <v>29</v>
      </c>
      <c r="AX184" s="13" t="s">
        <v>73</v>
      </c>
      <c r="AY184" s="189" t="s">
        <v>189</v>
      </c>
    </row>
    <row r="185" spans="1:65" s="14" customFormat="1" ht="11.25">
      <c r="B185" s="195"/>
      <c r="D185" s="188" t="s">
        <v>683</v>
      </c>
      <c r="E185" s="196" t="s">
        <v>1</v>
      </c>
      <c r="F185" s="197" t="s">
        <v>1015</v>
      </c>
      <c r="H185" s="198">
        <v>216.04</v>
      </c>
      <c r="I185" s="199"/>
      <c r="L185" s="195"/>
      <c r="M185" s="200"/>
      <c r="N185" s="201"/>
      <c r="O185" s="201"/>
      <c r="P185" s="201"/>
      <c r="Q185" s="201"/>
      <c r="R185" s="201"/>
      <c r="S185" s="201"/>
      <c r="T185" s="202"/>
      <c r="AT185" s="196" t="s">
        <v>683</v>
      </c>
      <c r="AU185" s="196" t="s">
        <v>86</v>
      </c>
      <c r="AV185" s="14" t="s">
        <v>86</v>
      </c>
      <c r="AW185" s="14" t="s">
        <v>29</v>
      </c>
      <c r="AX185" s="14" t="s">
        <v>80</v>
      </c>
      <c r="AY185" s="196" t="s">
        <v>189</v>
      </c>
    </row>
    <row r="186" spans="1:65" s="12" customFormat="1" ht="22.9" customHeight="1">
      <c r="B186" s="142"/>
      <c r="D186" s="143" t="s">
        <v>72</v>
      </c>
      <c r="E186" s="153" t="s">
        <v>130</v>
      </c>
      <c r="F186" s="153" t="s">
        <v>230</v>
      </c>
      <c r="I186" s="145"/>
      <c r="J186" s="154">
        <f>BK186</f>
        <v>0</v>
      </c>
      <c r="L186" s="142"/>
      <c r="M186" s="147"/>
      <c r="N186" s="148"/>
      <c r="O186" s="148"/>
      <c r="P186" s="149">
        <f>SUM(P187:P276)</f>
        <v>0</v>
      </c>
      <c r="Q186" s="148"/>
      <c r="R186" s="149">
        <f>SUM(R187:R276)</f>
        <v>327.48479458971406</v>
      </c>
      <c r="S186" s="148"/>
      <c r="T186" s="150">
        <f>SUM(T187:T276)</f>
        <v>0</v>
      </c>
      <c r="AR186" s="143" t="s">
        <v>80</v>
      </c>
      <c r="AT186" s="151" t="s">
        <v>72</v>
      </c>
      <c r="AU186" s="151" t="s">
        <v>80</v>
      </c>
      <c r="AY186" s="143" t="s">
        <v>189</v>
      </c>
      <c r="BK186" s="152">
        <f>SUM(BK187:BK276)</f>
        <v>0</v>
      </c>
    </row>
    <row r="187" spans="1:65" s="2" customFormat="1" ht="24.2" customHeight="1">
      <c r="A187" s="32"/>
      <c r="B187" s="155"/>
      <c r="C187" s="156" t="s">
        <v>219</v>
      </c>
      <c r="D187" s="156" t="s">
        <v>191</v>
      </c>
      <c r="E187" s="157" t="s">
        <v>1016</v>
      </c>
      <c r="F187" s="158" t="s">
        <v>1017</v>
      </c>
      <c r="G187" s="159" t="s">
        <v>194</v>
      </c>
      <c r="H187" s="160">
        <v>97.01</v>
      </c>
      <c r="I187" s="161"/>
      <c r="J187" s="162">
        <f>ROUND(I187*H187,2)</f>
        <v>0</v>
      </c>
      <c r="K187" s="163"/>
      <c r="L187" s="33"/>
      <c r="M187" s="164" t="s">
        <v>1</v>
      </c>
      <c r="N187" s="165" t="s">
        <v>39</v>
      </c>
      <c r="O187" s="61"/>
      <c r="P187" s="166">
        <f>O187*H187</f>
        <v>0</v>
      </c>
      <c r="Q187" s="166">
        <v>2.2970179000000002</v>
      </c>
      <c r="R187" s="166">
        <f>Q187*H187</f>
        <v>222.83370647900003</v>
      </c>
      <c r="S187" s="166">
        <v>0</v>
      </c>
      <c r="T187" s="167">
        <f>S187*H187</f>
        <v>0</v>
      </c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R187" s="168" t="s">
        <v>130</v>
      </c>
      <c r="AT187" s="168" t="s">
        <v>191</v>
      </c>
      <c r="AU187" s="168" t="s">
        <v>86</v>
      </c>
      <c r="AY187" s="17" t="s">
        <v>189</v>
      </c>
      <c r="BE187" s="169">
        <f>IF(N187="základná",J187,0)</f>
        <v>0</v>
      </c>
      <c r="BF187" s="169">
        <f>IF(N187="znížená",J187,0)</f>
        <v>0</v>
      </c>
      <c r="BG187" s="169">
        <f>IF(N187="zákl. prenesená",J187,0)</f>
        <v>0</v>
      </c>
      <c r="BH187" s="169">
        <f>IF(N187="zníž. prenesená",J187,0)</f>
        <v>0</v>
      </c>
      <c r="BI187" s="169">
        <f>IF(N187="nulová",J187,0)</f>
        <v>0</v>
      </c>
      <c r="BJ187" s="17" t="s">
        <v>86</v>
      </c>
      <c r="BK187" s="169">
        <f>ROUND(I187*H187,2)</f>
        <v>0</v>
      </c>
      <c r="BL187" s="17" t="s">
        <v>130</v>
      </c>
      <c r="BM187" s="168" t="s">
        <v>1018</v>
      </c>
    </row>
    <row r="188" spans="1:65" s="13" customFormat="1" ht="11.25">
      <c r="B188" s="187"/>
      <c r="D188" s="188" t="s">
        <v>683</v>
      </c>
      <c r="E188" s="189" t="s">
        <v>1</v>
      </c>
      <c r="F188" s="190" t="s">
        <v>1019</v>
      </c>
      <c r="H188" s="189" t="s">
        <v>1</v>
      </c>
      <c r="I188" s="191"/>
      <c r="L188" s="187"/>
      <c r="M188" s="192"/>
      <c r="N188" s="193"/>
      <c r="O188" s="193"/>
      <c r="P188" s="193"/>
      <c r="Q188" s="193"/>
      <c r="R188" s="193"/>
      <c r="S188" s="193"/>
      <c r="T188" s="194"/>
      <c r="AT188" s="189" t="s">
        <v>683</v>
      </c>
      <c r="AU188" s="189" t="s">
        <v>86</v>
      </c>
      <c r="AV188" s="13" t="s">
        <v>80</v>
      </c>
      <c r="AW188" s="13" t="s">
        <v>29</v>
      </c>
      <c r="AX188" s="13" t="s">
        <v>73</v>
      </c>
      <c r="AY188" s="189" t="s">
        <v>189</v>
      </c>
    </row>
    <row r="189" spans="1:65" s="14" customFormat="1" ht="11.25">
      <c r="B189" s="195"/>
      <c r="D189" s="188" t="s">
        <v>683</v>
      </c>
      <c r="E189" s="196" t="s">
        <v>1</v>
      </c>
      <c r="F189" s="197" t="s">
        <v>1020</v>
      </c>
      <c r="H189" s="198">
        <v>47.01</v>
      </c>
      <c r="I189" s="199"/>
      <c r="L189" s="195"/>
      <c r="M189" s="200"/>
      <c r="N189" s="201"/>
      <c r="O189" s="201"/>
      <c r="P189" s="201"/>
      <c r="Q189" s="201"/>
      <c r="R189" s="201"/>
      <c r="S189" s="201"/>
      <c r="T189" s="202"/>
      <c r="AT189" s="196" t="s">
        <v>683</v>
      </c>
      <c r="AU189" s="196" t="s">
        <v>86</v>
      </c>
      <c r="AV189" s="14" t="s">
        <v>86</v>
      </c>
      <c r="AW189" s="14" t="s">
        <v>29</v>
      </c>
      <c r="AX189" s="14" t="s">
        <v>73</v>
      </c>
      <c r="AY189" s="196" t="s">
        <v>189</v>
      </c>
    </row>
    <row r="190" spans="1:65" s="14" customFormat="1" ht="11.25">
      <c r="B190" s="195"/>
      <c r="D190" s="188" t="s">
        <v>683</v>
      </c>
      <c r="E190" s="196" t="s">
        <v>1</v>
      </c>
      <c r="F190" s="197" t="s">
        <v>1021</v>
      </c>
      <c r="H190" s="198">
        <v>50</v>
      </c>
      <c r="I190" s="199"/>
      <c r="L190" s="195"/>
      <c r="M190" s="200"/>
      <c r="N190" s="201"/>
      <c r="O190" s="201"/>
      <c r="P190" s="201"/>
      <c r="Q190" s="201"/>
      <c r="R190" s="201"/>
      <c r="S190" s="201"/>
      <c r="T190" s="202"/>
      <c r="AT190" s="196" t="s">
        <v>683</v>
      </c>
      <c r="AU190" s="196" t="s">
        <v>86</v>
      </c>
      <c r="AV190" s="14" t="s">
        <v>86</v>
      </c>
      <c r="AW190" s="14" t="s">
        <v>29</v>
      </c>
      <c r="AX190" s="14" t="s">
        <v>73</v>
      </c>
      <c r="AY190" s="196" t="s">
        <v>189</v>
      </c>
    </row>
    <row r="191" spans="1:65" s="15" customFormat="1" ht="11.25">
      <c r="B191" s="206"/>
      <c r="D191" s="188" t="s">
        <v>683</v>
      </c>
      <c r="E191" s="207" t="s">
        <v>1</v>
      </c>
      <c r="F191" s="208" t="s">
        <v>824</v>
      </c>
      <c r="H191" s="209">
        <v>97.01</v>
      </c>
      <c r="I191" s="210"/>
      <c r="L191" s="206"/>
      <c r="M191" s="211"/>
      <c r="N191" s="212"/>
      <c r="O191" s="212"/>
      <c r="P191" s="212"/>
      <c r="Q191" s="212"/>
      <c r="R191" s="212"/>
      <c r="S191" s="212"/>
      <c r="T191" s="213"/>
      <c r="AT191" s="207" t="s">
        <v>683</v>
      </c>
      <c r="AU191" s="207" t="s">
        <v>86</v>
      </c>
      <c r="AV191" s="15" t="s">
        <v>130</v>
      </c>
      <c r="AW191" s="15" t="s">
        <v>29</v>
      </c>
      <c r="AX191" s="15" t="s">
        <v>80</v>
      </c>
      <c r="AY191" s="207" t="s">
        <v>189</v>
      </c>
    </row>
    <row r="192" spans="1:65" s="2" customFormat="1" ht="37.9" customHeight="1">
      <c r="A192" s="32"/>
      <c r="B192" s="155"/>
      <c r="C192" s="156" t="s">
        <v>255</v>
      </c>
      <c r="D192" s="156" t="s">
        <v>191</v>
      </c>
      <c r="E192" s="157" t="s">
        <v>1022</v>
      </c>
      <c r="F192" s="158" t="s">
        <v>1023</v>
      </c>
      <c r="G192" s="159" t="s">
        <v>373</v>
      </c>
      <c r="H192" s="160">
        <v>16168.5</v>
      </c>
      <c r="I192" s="161"/>
      <c r="J192" s="162">
        <f>ROUND(I192*H192,2)</f>
        <v>0</v>
      </c>
      <c r="K192" s="163"/>
      <c r="L192" s="33"/>
      <c r="M192" s="164" t="s">
        <v>1</v>
      </c>
      <c r="N192" s="165" t="s">
        <v>39</v>
      </c>
      <c r="O192" s="61"/>
      <c r="P192" s="166">
        <f>O192*H192</f>
        <v>0</v>
      </c>
      <c r="Q192" s="166">
        <v>0</v>
      </c>
      <c r="R192" s="166">
        <f>Q192*H192</f>
        <v>0</v>
      </c>
      <c r="S192" s="166">
        <v>0</v>
      </c>
      <c r="T192" s="167">
        <f>S192*H192</f>
        <v>0</v>
      </c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R192" s="168" t="s">
        <v>130</v>
      </c>
      <c r="AT192" s="168" t="s">
        <v>191</v>
      </c>
      <c r="AU192" s="168" t="s">
        <v>86</v>
      </c>
      <c r="AY192" s="17" t="s">
        <v>189</v>
      </c>
      <c r="BE192" s="169">
        <f>IF(N192="základná",J192,0)</f>
        <v>0</v>
      </c>
      <c r="BF192" s="169">
        <f>IF(N192="znížená",J192,0)</f>
        <v>0</v>
      </c>
      <c r="BG192" s="169">
        <f>IF(N192="zákl. prenesená",J192,0)</f>
        <v>0</v>
      </c>
      <c r="BH192" s="169">
        <f>IF(N192="zníž. prenesená",J192,0)</f>
        <v>0</v>
      </c>
      <c r="BI192" s="169">
        <f>IF(N192="nulová",J192,0)</f>
        <v>0</v>
      </c>
      <c r="BJ192" s="17" t="s">
        <v>86</v>
      </c>
      <c r="BK192" s="169">
        <f>ROUND(I192*H192,2)</f>
        <v>0</v>
      </c>
      <c r="BL192" s="17" t="s">
        <v>130</v>
      </c>
      <c r="BM192" s="168" t="s">
        <v>1024</v>
      </c>
    </row>
    <row r="193" spans="1:65" s="13" customFormat="1" ht="11.25">
      <c r="B193" s="187"/>
      <c r="D193" s="188" t="s">
        <v>683</v>
      </c>
      <c r="E193" s="189" t="s">
        <v>1</v>
      </c>
      <c r="F193" s="190" t="s">
        <v>1019</v>
      </c>
      <c r="H193" s="189" t="s">
        <v>1</v>
      </c>
      <c r="I193" s="191"/>
      <c r="L193" s="187"/>
      <c r="M193" s="192"/>
      <c r="N193" s="193"/>
      <c r="O193" s="193"/>
      <c r="P193" s="193"/>
      <c r="Q193" s="193"/>
      <c r="R193" s="193"/>
      <c r="S193" s="193"/>
      <c r="T193" s="194"/>
      <c r="AT193" s="189" t="s">
        <v>683</v>
      </c>
      <c r="AU193" s="189" t="s">
        <v>86</v>
      </c>
      <c r="AV193" s="13" t="s">
        <v>80</v>
      </c>
      <c r="AW193" s="13" t="s">
        <v>29</v>
      </c>
      <c r="AX193" s="13" t="s">
        <v>73</v>
      </c>
      <c r="AY193" s="189" t="s">
        <v>189</v>
      </c>
    </row>
    <row r="194" spans="1:65" s="14" customFormat="1" ht="11.25">
      <c r="B194" s="195"/>
      <c r="D194" s="188" t="s">
        <v>683</v>
      </c>
      <c r="E194" s="196" t="s">
        <v>1</v>
      </c>
      <c r="F194" s="197" t="s">
        <v>1025</v>
      </c>
      <c r="H194" s="198">
        <v>7835.7</v>
      </c>
      <c r="I194" s="199"/>
      <c r="L194" s="195"/>
      <c r="M194" s="200"/>
      <c r="N194" s="201"/>
      <c r="O194" s="201"/>
      <c r="P194" s="201"/>
      <c r="Q194" s="201"/>
      <c r="R194" s="201"/>
      <c r="S194" s="201"/>
      <c r="T194" s="202"/>
      <c r="AT194" s="196" t="s">
        <v>683</v>
      </c>
      <c r="AU194" s="196" t="s">
        <v>86</v>
      </c>
      <c r="AV194" s="14" t="s">
        <v>86</v>
      </c>
      <c r="AW194" s="14" t="s">
        <v>29</v>
      </c>
      <c r="AX194" s="14" t="s">
        <v>73</v>
      </c>
      <c r="AY194" s="196" t="s">
        <v>189</v>
      </c>
    </row>
    <row r="195" spans="1:65" s="14" customFormat="1" ht="11.25">
      <c r="B195" s="195"/>
      <c r="D195" s="188" t="s">
        <v>683</v>
      </c>
      <c r="E195" s="196" t="s">
        <v>1</v>
      </c>
      <c r="F195" s="197" t="s">
        <v>1026</v>
      </c>
      <c r="H195" s="198">
        <v>8332.7999999999993</v>
      </c>
      <c r="I195" s="199"/>
      <c r="L195" s="195"/>
      <c r="M195" s="200"/>
      <c r="N195" s="201"/>
      <c r="O195" s="201"/>
      <c r="P195" s="201"/>
      <c r="Q195" s="201"/>
      <c r="R195" s="201"/>
      <c r="S195" s="201"/>
      <c r="T195" s="202"/>
      <c r="AT195" s="196" t="s">
        <v>683</v>
      </c>
      <c r="AU195" s="196" t="s">
        <v>86</v>
      </c>
      <c r="AV195" s="14" t="s">
        <v>86</v>
      </c>
      <c r="AW195" s="14" t="s">
        <v>29</v>
      </c>
      <c r="AX195" s="14" t="s">
        <v>73</v>
      </c>
      <c r="AY195" s="196" t="s">
        <v>189</v>
      </c>
    </row>
    <row r="196" spans="1:65" s="15" customFormat="1" ht="11.25">
      <c r="B196" s="206"/>
      <c r="D196" s="188" t="s">
        <v>683</v>
      </c>
      <c r="E196" s="207" t="s">
        <v>1</v>
      </c>
      <c r="F196" s="208" t="s">
        <v>824</v>
      </c>
      <c r="H196" s="209">
        <v>16168.5</v>
      </c>
      <c r="I196" s="210"/>
      <c r="L196" s="206"/>
      <c r="M196" s="211"/>
      <c r="N196" s="212"/>
      <c r="O196" s="212"/>
      <c r="P196" s="212"/>
      <c r="Q196" s="212"/>
      <c r="R196" s="212"/>
      <c r="S196" s="212"/>
      <c r="T196" s="213"/>
      <c r="AT196" s="207" t="s">
        <v>683</v>
      </c>
      <c r="AU196" s="207" t="s">
        <v>86</v>
      </c>
      <c r="AV196" s="15" t="s">
        <v>130</v>
      </c>
      <c r="AW196" s="15" t="s">
        <v>29</v>
      </c>
      <c r="AX196" s="15" t="s">
        <v>80</v>
      </c>
      <c r="AY196" s="207" t="s">
        <v>189</v>
      </c>
    </row>
    <row r="197" spans="1:65" s="2" customFormat="1" ht="37.9" customHeight="1">
      <c r="A197" s="32"/>
      <c r="B197" s="155"/>
      <c r="C197" s="156" t="s">
        <v>7</v>
      </c>
      <c r="D197" s="156" t="s">
        <v>191</v>
      </c>
      <c r="E197" s="157" t="s">
        <v>1027</v>
      </c>
      <c r="F197" s="158" t="s">
        <v>1028</v>
      </c>
      <c r="G197" s="159" t="s">
        <v>373</v>
      </c>
      <c r="H197" s="160">
        <v>538.95000000000005</v>
      </c>
      <c r="I197" s="161"/>
      <c r="J197" s="162">
        <f>ROUND(I197*H197,2)</f>
        <v>0</v>
      </c>
      <c r="K197" s="163"/>
      <c r="L197" s="33"/>
      <c r="M197" s="164" t="s">
        <v>1</v>
      </c>
      <c r="N197" s="165" t="s">
        <v>39</v>
      </c>
      <c r="O197" s="61"/>
      <c r="P197" s="166">
        <f>O197*H197</f>
        <v>0</v>
      </c>
      <c r="Q197" s="166">
        <v>4.7038870000000003E-2</v>
      </c>
      <c r="R197" s="166">
        <f>Q197*H197</f>
        <v>25.351598986500004</v>
      </c>
      <c r="S197" s="166">
        <v>0</v>
      </c>
      <c r="T197" s="167">
        <f>S197*H197</f>
        <v>0</v>
      </c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R197" s="168" t="s">
        <v>130</v>
      </c>
      <c r="AT197" s="168" t="s">
        <v>191</v>
      </c>
      <c r="AU197" s="168" t="s">
        <v>86</v>
      </c>
      <c r="AY197" s="17" t="s">
        <v>189</v>
      </c>
      <c r="BE197" s="169">
        <f>IF(N197="základná",J197,0)</f>
        <v>0</v>
      </c>
      <c r="BF197" s="169">
        <f>IF(N197="znížená",J197,0)</f>
        <v>0</v>
      </c>
      <c r="BG197" s="169">
        <f>IF(N197="zákl. prenesená",J197,0)</f>
        <v>0</v>
      </c>
      <c r="BH197" s="169">
        <f>IF(N197="zníž. prenesená",J197,0)</f>
        <v>0</v>
      </c>
      <c r="BI197" s="169">
        <f>IF(N197="nulová",J197,0)</f>
        <v>0</v>
      </c>
      <c r="BJ197" s="17" t="s">
        <v>86</v>
      </c>
      <c r="BK197" s="169">
        <f>ROUND(I197*H197,2)</f>
        <v>0</v>
      </c>
      <c r="BL197" s="17" t="s">
        <v>130</v>
      </c>
      <c r="BM197" s="168" t="s">
        <v>1029</v>
      </c>
    </row>
    <row r="198" spans="1:65" s="13" customFormat="1" ht="11.25">
      <c r="B198" s="187"/>
      <c r="D198" s="188" t="s">
        <v>683</v>
      </c>
      <c r="E198" s="189" t="s">
        <v>1</v>
      </c>
      <c r="F198" s="190" t="s">
        <v>1019</v>
      </c>
      <c r="H198" s="189" t="s">
        <v>1</v>
      </c>
      <c r="I198" s="191"/>
      <c r="L198" s="187"/>
      <c r="M198" s="192"/>
      <c r="N198" s="193"/>
      <c r="O198" s="193"/>
      <c r="P198" s="193"/>
      <c r="Q198" s="193"/>
      <c r="R198" s="193"/>
      <c r="S198" s="193"/>
      <c r="T198" s="194"/>
      <c r="AT198" s="189" t="s">
        <v>683</v>
      </c>
      <c r="AU198" s="189" t="s">
        <v>86</v>
      </c>
      <c r="AV198" s="13" t="s">
        <v>80</v>
      </c>
      <c r="AW198" s="13" t="s">
        <v>29</v>
      </c>
      <c r="AX198" s="13" t="s">
        <v>73</v>
      </c>
      <c r="AY198" s="189" t="s">
        <v>189</v>
      </c>
    </row>
    <row r="199" spans="1:65" s="14" customFormat="1" ht="11.25">
      <c r="B199" s="195"/>
      <c r="D199" s="188" t="s">
        <v>683</v>
      </c>
      <c r="E199" s="196" t="s">
        <v>1</v>
      </c>
      <c r="F199" s="197" t="s">
        <v>1030</v>
      </c>
      <c r="H199" s="198">
        <v>261.19</v>
      </c>
      <c r="I199" s="199"/>
      <c r="L199" s="195"/>
      <c r="M199" s="200"/>
      <c r="N199" s="201"/>
      <c r="O199" s="201"/>
      <c r="P199" s="201"/>
      <c r="Q199" s="201"/>
      <c r="R199" s="201"/>
      <c r="S199" s="201"/>
      <c r="T199" s="202"/>
      <c r="AT199" s="196" t="s">
        <v>683</v>
      </c>
      <c r="AU199" s="196" t="s">
        <v>86</v>
      </c>
      <c r="AV199" s="14" t="s">
        <v>86</v>
      </c>
      <c r="AW199" s="14" t="s">
        <v>29</v>
      </c>
      <c r="AX199" s="14" t="s">
        <v>73</v>
      </c>
      <c r="AY199" s="196" t="s">
        <v>189</v>
      </c>
    </row>
    <row r="200" spans="1:65" s="14" customFormat="1" ht="11.25">
      <c r="B200" s="195"/>
      <c r="D200" s="188" t="s">
        <v>683</v>
      </c>
      <c r="E200" s="196" t="s">
        <v>1</v>
      </c>
      <c r="F200" s="197" t="s">
        <v>1031</v>
      </c>
      <c r="H200" s="198">
        <v>277.76</v>
      </c>
      <c r="I200" s="199"/>
      <c r="L200" s="195"/>
      <c r="M200" s="200"/>
      <c r="N200" s="201"/>
      <c r="O200" s="201"/>
      <c r="P200" s="201"/>
      <c r="Q200" s="201"/>
      <c r="R200" s="201"/>
      <c r="S200" s="201"/>
      <c r="T200" s="202"/>
      <c r="AT200" s="196" t="s">
        <v>683</v>
      </c>
      <c r="AU200" s="196" t="s">
        <v>86</v>
      </c>
      <c r="AV200" s="14" t="s">
        <v>86</v>
      </c>
      <c r="AW200" s="14" t="s">
        <v>29</v>
      </c>
      <c r="AX200" s="14" t="s">
        <v>73</v>
      </c>
      <c r="AY200" s="196" t="s">
        <v>189</v>
      </c>
    </row>
    <row r="201" spans="1:65" s="15" customFormat="1" ht="11.25">
      <c r="B201" s="206"/>
      <c r="D201" s="188" t="s">
        <v>683</v>
      </c>
      <c r="E201" s="207" t="s">
        <v>1</v>
      </c>
      <c r="F201" s="208" t="s">
        <v>824</v>
      </c>
      <c r="H201" s="209">
        <v>538.95000000000005</v>
      </c>
      <c r="I201" s="210"/>
      <c r="L201" s="206"/>
      <c r="M201" s="211"/>
      <c r="N201" s="212"/>
      <c r="O201" s="212"/>
      <c r="P201" s="212"/>
      <c r="Q201" s="212"/>
      <c r="R201" s="212"/>
      <c r="S201" s="212"/>
      <c r="T201" s="213"/>
      <c r="AT201" s="207" t="s">
        <v>683</v>
      </c>
      <c r="AU201" s="207" t="s">
        <v>86</v>
      </c>
      <c r="AV201" s="15" t="s">
        <v>130</v>
      </c>
      <c r="AW201" s="15" t="s">
        <v>29</v>
      </c>
      <c r="AX201" s="15" t="s">
        <v>80</v>
      </c>
      <c r="AY201" s="207" t="s">
        <v>189</v>
      </c>
    </row>
    <row r="202" spans="1:65" s="2" customFormat="1" ht="37.9" customHeight="1">
      <c r="A202" s="32"/>
      <c r="B202" s="155"/>
      <c r="C202" s="156" t="s">
        <v>262</v>
      </c>
      <c r="D202" s="156" t="s">
        <v>191</v>
      </c>
      <c r="E202" s="157" t="s">
        <v>1032</v>
      </c>
      <c r="F202" s="158" t="s">
        <v>1033</v>
      </c>
      <c r="G202" s="159" t="s">
        <v>373</v>
      </c>
      <c r="H202" s="160">
        <v>538.95000000000005</v>
      </c>
      <c r="I202" s="161"/>
      <c r="J202" s="162">
        <f>ROUND(I202*H202,2)</f>
        <v>0</v>
      </c>
      <c r="K202" s="163"/>
      <c r="L202" s="33"/>
      <c r="M202" s="164" t="s">
        <v>1</v>
      </c>
      <c r="N202" s="165" t="s">
        <v>39</v>
      </c>
      <c r="O202" s="61"/>
      <c r="P202" s="166">
        <f>O202*H202</f>
        <v>0</v>
      </c>
      <c r="Q202" s="166">
        <v>0</v>
      </c>
      <c r="R202" s="166">
        <f>Q202*H202</f>
        <v>0</v>
      </c>
      <c r="S202" s="166">
        <v>0</v>
      </c>
      <c r="T202" s="167">
        <f>S202*H202</f>
        <v>0</v>
      </c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R202" s="168" t="s">
        <v>130</v>
      </c>
      <c r="AT202" s="168" t="s">
        <v>191</v>
      </c>
      <c r="AU202" s="168" t="s">
        <v>86</v>
      </c>
      <c r="AY202" s="17" t="s">
        <v>189</v>
      </c>
      <c r="BE202" s="169">
        <f>IF(N202="základná",J202,0)</f>
        <v>0</v>
      </c>
      <c r="BF202" s="169">
        <f>IF(N202="znížená",J202,0)</f>
        <v>0</v>
      </c>
      <c r="BG202" s="169">
        <f>IF(N202="zákl. prenesená",J202,0)</f>
        <v>0</v>
      </c>
      <c r="BH202" s="169">
        <f>IF(N202="zníž. prenesená",J202,0)</f>
        <v>0</v>
      </c>
      <c r="BI202" s="169">
        <f>IF(N202="nulová",J202,0)</f>
        <v>0</v>
      </c>
      <c r="BJ202" s="17" t="s">
        <v>86</v>
      </c>
      <c r="BK202" s="169">
        <f>ROUND(I202*H202,2)</f>
        <v>0</v>
      </c>
      <c r="BL202" s="17" t="s">
        <v>130</v>
      </c>
      <c r="BM202" s="168" t="s">
        <v>1034</v>
      </c>
    </row>
    <row r="203" spans="1:65" s="2" customFormat="1" ht="37.9" customHeight="1">
      <c r="A203" s="32"/>
      <c r="B203" s="155"/>
      <c r="C203" s="156" t="s">
        <v>225</v>
      </c>
      <c r="D203" s="156" t="s">
        <v>191</v>
      </c>
      <c r="E203" s="157" t="s">
        <v>1035</v>
      </c>
      <c r="F203" s="158" t="s">
        <v>1036</v>
      </c>
      <c r="G203" s="159" t="s">
        <v>243</v>
      </c>
      <c r="H203" s="160">
        <v>5142</v>
      </c>
      <c r="I203" s="161"/>
      <c r="J203" s="162">
        <f>ROUND(I203*H203,2)</f>
        <v>0</v>
      </c>
      <c r="K203" s="163"/>
      <c r="L203" s="33"/>
      <c r="M203" s="164" t="s">
        <v>1</v>
      </c>
      <c r="N203" s="165" t="s">
        <v>39</v>
      </c>
      <c r="O203" s="61"/>
      <c r="P203" s="166">
        <f>O203*H203</f>
        <v>0</v>
      </c>
      <c r="Q203" s="166">
        <v>0</v>
      </c>
      <c r="R203" s="166">
        <f>Q203*H203</f>
        <v>0</v>
      </c>
      <c r="S203" s="166">
        <v>0</v>
      </c>
      <c r="T203" s="167">
        <f>S203*H203</f>
        <v>0</v>
      </c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R203" s="168" t="s">
        <v>130</v>
      </c>
      <c r="AT203" s="168" t="s">
        <v>191</v>
      </c>
      <c r="AU203" s="168" t="s">
        <v>86</v>
      </c>
      <c r="AY203" s="17" t="s">
        <v>189</v>
      </c>
      <c r="BE203" s="169">
        <f>IF(N203="základná",J203,0)</f>
        <v>0</v>
      </c>
      <c r="BF203" s="169">
        <f>IF(N203="znížená",J203,0)</f>
        <v>0</v>
      </c>
      <c r="BG203" s="169">
        <f>IF(N203="zákl. prenesená",J203,0)</f>
        <v>0</v>
      </c>
      <c r="BH203" s="169">
        <f>IF(N203="zníž. prenesená",J203,0)</f>
        <v>0</v>
      </c>
      <c r="BI203" s="169">
        <f>IF(N203="nulová",J203,0)</f>
        <v>0</v>
      </c>
      <c r="BJ203" s="17" t="s">
        <v>86</v>
      </c>
      <c r="BK203" s="169">
        <f>ROUND(I203*H203,2)</f>
        <v>0</v>
      </c>
      <c r="BL203" s="17" t="s">
        <v>130</v>
      </c>
      <c r="BM203" s="168" t="s">
        <v>1037</v>
      </c>
    </row>
    <row r="204" spans="1:65" s="13" customFormat="1" ht="11.25">
      <c r="B204" s="187"/>
      <c r="D204" s="188" t="s">
        <v>683</v>
      </c>
      <c r="E204" s="189" t="s">
        <v>1</v>
      </c>
      <c r="F204" s="190" t="s">
        <v>1019</v>
      </c>
      <c r="H204" s="189" t="s">
        <v>1</v>
      </c>
      <c r="I204" s="191"/>
      <c r="L204" s="187"/>
      <c r="M204" s="192"/>
      <c r="N204" s="193"/>
      <c r="O204" s="193"/>
      <c r="P204" s="193"/>
      <c r="Q204" s="193"/>
      <c r="R204" s="193"/>
      <c r="S204" s="193"/>
      <c r="T204" s="194"/>
      <c r="AT204" s="189" t="s">
        <v>683</v>
      </c>
      <c r="AU204" s="189" t="s">
        <v>86</v>
      </c>
      <c r="AV204" s="13" t="s">
        <v>80</v>
      </c>
      <c r="AW204" s="13" t="s">
        <v>29</v>
      </c>
      <c r="AX204" s="13" t="s">
        <v>73</v>
      </c>
      <c r="AY204" s="189" t="s">
        <v>189</v>
      </c>
    </row>
    <row r="205" spans="1:65" s="14" customFormat="1" ht="11.25">
      <c r="B205" s="195"/>
      <c r="D205" s="188" t="s">
        <v>683</v>
      </c>
      <c r="E205" s="196" t="s">
        <v>1</v>
      </c>
      <c r="F205" s="197" t="s">
        <v>1038</v>
      </c>
      <c r="H205" s="198">
        <v>2808</v>
      </c>
      <c r="I205" s="199"/>
      <c r="L205" s="195"/>
      <c r="M205" s="200"/>
      <c r="N205" s="201"/>
      <c r="O205" s="201"/>
      <c r="P205" s="201"/>
      <c r="Q205" s="201"/>
      <c r="R205" s="201"/>
      <c r="S205" s="201"/>
      <c r="T205" s="202"/>
      <c r="AT205" s="196" t="s">
        <v>683</v>
      </c>
      <c r="AU205" s="196" t="s">
        <v>86</v>
      </c>
      <c r="AV205" s="14" t="s">
        <v>86</v>
      </c>
      <c r="AW205" s="14" t="s">
        <v>29</v>
      </c>
      <c r="AX205" s="14" t="s">
        <v>73</v>
      </c>
      <c r="AY205" s="196" t="s">
        <v>189</v>
      </c>
    </row>
    <row r="206" spans="1:65" s="14" customFormat="1" ht="11.25">
      <c r="B206" s="195"/>
      <c r="D206" s="188" t="s">
        <v>683</v>
      </c>
      <c r="E206" s="196" t="s">
        <v>1</v>
      </c>
      <c r="F206" s="197" t="s">
        <v>1039</v>
      </c>
      <c r="H206" s="198">
        <v>2334</v>
      </c>
      <c r="I206" s="199"/>
      <c r="L206" s="195"/>
      <c r="M206" s="200"/>
      <c r="N206" s="201"/>
      <c r="O206" s="201"/>
      <c r="P206" s="201"/>
      <c r="Q206" s="201"/>
      <c r="R206" s="201"/>
      <c r="S206" s="201"/>
      <c r="T206" s="202"/>
      <c r="AT206" s="196" t="s">
        <v>683</v>
      </c>
      <c r="AU206" s="196" t="s">
        <v>86</v>
      </c>
      <c r="AV206" s="14" t="s">
        <v>86</v>
      </c>
      <c r="AW206" s="14" t="s">
        <v>29</v>
      </c>
      <c r="AX206" s="14" t="s">
        <v>73</v>
      </c>
      <c r="AY206" s="196" t="s">
        <v>189</v>
      </c>
    </row>
    <row r="207" spans="1:65" s="15" customFormat="1" ht="11.25">
      <c r="B207" s="206"/>
      <c r="D207" s="188" t="s">
        <v>683</v>
      </c>
      <c r="E207" s="207" t="s">
        <v>1</v>
      </c>
      <c r="F207" s="208" t="s">
        <v>824</v>
      </c>
      <c r="H207" s="209">
        <v>5142</v>
      </c>
      <c r="I207" s="210"/>
      <c r="L207" s="206"/>
      <c r="M207" s="211"/>
      <c r="N207" s="212"/>
      <c r="O207" s="212"/>
      <c r="P207" s="212"/>
      <c r="Q207" s="212"/>
      <c r="R207" s="212"/>
      <c r="S207" s="212"/>
      <c r="T207" s="213"/>
      <c r="AT207" s="207" t="s">
        <v>683</v>
      </c>
      <c r="AU207" s="207" t="s">
        <v>86</v>
      </c>
      <c r="AV207" s="15" t="s">
        <v>130</v>
      </c>
      <c r="AW207" s="15" t="s">
        <v>29</v>
      </c>
      <c r="AX207" s="15" t="s">
        <v>80</v>
      </c>
      <c r="AY207" s="207" t="s">
        <v>189</v>
      </c>
    </row>
    <row r="208" spans="1:65" s="2" customFormat="1" ht="33" customHeight="1">
      <c r="A208" s="32"/>
      <c r="B208" s="155"/>
      <c r="C208" s="156" t="s">
        <v>269</v>
      </c>
      <c r="D208" s="156" t="s">
        <v>191</v>
      </c>
      <c r="E208" s="157" t="s">
        <v>1040</v>
      </c>
      <c r="F208" s="158" t="s">
        <v>1041</v>
      </c>
      <c r="G208" s="159" t="s">
        <v>243</v>
      </c>
      <c r="H208" s="160">
        <v>171.4</v>
      </c>
      <c r="I208" s="161"/>
      <c r="J208" s="162">
        <f>ROUND(I208*H208,2)</f>
        <v>0</v>
      </c>
      <c r="K208" s="163"/>
      <c r="L208" s="33"/>
      <c r="M208" s="164" t="s">
        <v>1</v>
      </c>
      <c r="N208" s="165" t="s">
        <v>39</v>
      </c>
      <c r="O208" s="61"/>
      <c r="P208" s="166">
        <f>O208*H208</f>
        <v>0</v>
      </c>
      <c r="Q208" s="166">
        <v>3.0875550000000002E-2</v>
      </c>
      <c r="R208" s="166">
        <f>Q208*H208</f>
        <v>5.2920692700000007</v>
      </c>
      <c r="S208" s="166">
        <v>0</v>
      </c>
      <c r="T208" s="167">
        <f>S208*H208</f>
        <v>0</v>
      </c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R208" s="168" t="s">
        <v>130</v>
      </c>
      <c r="AT208" s="168" t="s">
        <v>191</v>
      </c>
      <c r="AU208" s="168" t="s">
        <v>86</v>
      </c>
      <c r="AY208" s="17" t="s">
        <v>189</v>
      </c>
      <c r="BE208" s="169">
        <f>IF(N208="základná",J208,0)</f>
        <v>0</v>
      </c>
      <c r="BF208" s="169">
        <f>IF(N208="znížená",J208,0)</f>
        <v>0</v>
      </c>
      <c r="BG208" s="169">
        <f>IF(N208="zákl. prenesená",J208,0)</f>
        <v>0</v>
      </c>
      <c r="BH208" s="169">
        <f>IF(N208="zníž. prenesená",J208,0)</f>
        <v>0</v>
      </c>
      <c r="BI208" s="169">
        <f>IF(N208="nulová",J208,0)</f>
        <v>0</v>
      </c>
      <c r="BJ208" s="17" t="s">
        <v>86</v>
      </c>
      <c r="BK208" s="169">
        <f>ROUND(I208*H208,2)</f>
        <v>0</v>
      </c>
      <c r="BL208" s="17" t="s">
        <v>130</v>
      </c>
      <c r="BM208" s="168" t="s">
        <v>1042</v>
      </c>
    </row>
    <row r="209" spans="1:65" s="13" customFormat="1" ht="11.25">
      <c r="B209" s="187"/>
      <c r="D209" s="188" t="s">
        <v>683</v>
      </c>
      <c r="E209" s="189" t="s">
        <v>1</v>
      </c>
      <c r="F209" s="190" t="s">
        <v>1019</v>
      </c>
      <c r="H209" s="189" t="s">
        <v>1</v>
      </c>
      <c r="I209" s="191"/>
      <c r="L209" s="187"/>
      <c r="M209" s="192"/>
      <c r="N209" s="193"/>
      <c r="O209" s="193"/>
      <c r="P209" s="193"/>
      <c r="Q209" s="193"/>
      <c r="R209" s="193"/>
      <c r="S209" s="193"/>
      <c r="T209" s="194"/>
      <c r="AT209" s="189" t="s">
        <v>683</v>
      </c>
      <c r="AU209" s="189" t="s">
        <v>86</v>
      </c>
      <c r="AV209" s="13" t="s">
        <v>80</v>
      </c>
      <c r="AW209" s="13" t="s">
        <v>29</v>
      </c>
      <c r="AX209" s="13" t="s">
        <v>73</v>
      </c>
      <c r="AY209" s="189" t="s">
        <v>189</v>
      </c>
    </row>
    <row r="210" spans="1:65" s="14" customFormat="1" ht="11.25">
      <c r="B210" s="195"/>
      <c r="D210" s="188" t="s">
        <v>683</v>
      </c>
      <c r="E210" s="196" t="s">
        <v>1</v>
      </c>
      <c r="F210" s="197" t="s">
        <v>1043</v>
      </c>
      <c r="H210" s="198">
        <v>93.6</v>
      </c>
      <c r="I210" s="199"/>
      <c r="L210" s="195"/>
      <c r="M210" s="200"/>
      <c r="N210" s="201"/>
      <c r="O210" s="201"/>
      <c r="P210" s="201"/>
      <c r="Q210" s="201"/>
      <c r="R210" s="201"/>
      <c r="S210" s="201"/>
      <c r="T210" s="202"/>
      <c r="AT210" s="196" t="s">
        <v>683</v>
      </c>
      <c r="AU210" s="196" t="s">
        <v>86</v>
      </c>
      <c r="AV210" s="14" t="s">
        <v>86</v>
      </c>
      <c r="AW210" s="14" t="s">
        <v>29</v>
      </c>
      <c r="AX210" s="14" t="s">
        <v>73</v>
      </c>
      <c r="AY210" s="196" t="s">
        <v>189</v>
      </c>
    </row>
    <row r="211" spans="1:65" s="14" customFormat="1" ht="11.25">
      <c r="B211" s="195"/>
      <c r="D211" s="188" t="s">
        <v>683</v>
      </c>
      <c r="E211" s="196" t="s">
        <v>1</v>
      </c>
      <c r="F211" s="197" t="s">
        <v>1044</v>
      </c>
      <c r="H211" s="198">
        <v>77.8</v>
      </c>
      <c r="I211" s="199"/>
      <c r="L211" s="195"/>
      <c r="M211" s="200"/>
      <c r="N211" s="201"/>
      <c r="O211" s="201"/>
      <c r="P211" s="201"/>
      <c r="Q211" s="201"/>
      <c r="R211" s="201"/>
      <c r="S211" s="201"/>
      <c r="T211" s="202"/>
      <c r="AT211" s="196" t="s">
        <v>683</v>
      </c>
      <c r="AU211" s="196" t="s">
        <v>86</v>
      </c>
      <c r="AV211" s="14" t="s">
        <v>86</v>
      </c>
      <c r="AW211" s="14" t="s">
        <v>29</v>
      </c>
      <c r="AX211" s="14" t="s">
        <v>73</v>
      </c>
      <c r="AY211" s="196" t="s">
        <v>189</v>
      </c>
    </row>
    <row r="212" spans="1:65" s="15" customFormat="1" ht="11.25">
      <c r="B212" s="206"/>
      <c r="D212" s="188" t="s">
        <v>683</v>
      </c>
      <c r="E212" s="207" t="s">
        <v>1</v>
      </c>
      <c r="F212" s="208" t="s">
        <v>824</v>
      </c>
      <c r="H212" s="209">
        <v>171.4</v>
      </c>
      <c r="I212" s="210"/>
      <c r="L212" s="206"/>
      <c r="M212" s="211"/>
      <c r="N212" s="212"/>
      <c r="O212" s="212"/>
      <c r="P212" s="212"/>
      <c r="Q212" s="212"/>
      <c r="R212" s="212"/>
      <c r="S212" s="212"/>
      <c r="T212" s="213"/>
      <c r="AT212" s="207" t="s">
        <v>683</v>
      </c>
      <c r="AU212" s="207" t="s">
        <v>86</v>
      </c>
      <c r="AV212" s="15" t="s">
        <v>130</v>
      </c>
      <c r="AW212" s="15" t="s">
        <v>29</v>
      </c>
      <c r="AX212" s="15" t="s">
        <v>80</v>
      </c>
      <c r="AY212" s="207" t="s">
        <v>189</v>
      </c>
    </row>
    <row r="213" spans="1:65" s="2" customFormat="1" ht="33" customHeight="1">
      <c r="A213" s="32"/>
      <c r="B213" s="155"/>
      <c r="C213" s="156" t="s">
        <v>229</v>
      </c>
      <c r="D213" s="156" t="s">
        <v>191</v>
      </c>
      <c r="E213" s="157" t="s">
        <v>1045</v>
      </c>
      <c r="F213" s="158" t="s">
        <v>1046</v>
      </c>
      <c r="G213" s="159" t="s">
        <v>243</v>
      </c>
      <c r="H213" s="160">
        <v>171.4</v>
      </c>
      <c r="I213" s="161"/>
      <c r="J213" s="162">
        <f>ROUND(I213*H213,2)</f>
        <v>0</v>
      </c>
      <c r="K213" s="163"/>
      <c r="L213" s="33"/>
      <c r="M213" s="164" t="s">
        <v>1</v>
      </c>
      <c r="N213" s="165" t="s">
        <v>39</v>
      </c>
      <c r="O213" s="61"/>
      <c r="P213" s="166">
        <f>O213*H213</f>
        <v>0</v>
      </c>
      <c r="Q213" s="166">
        <v>0</v>
      </c>
      <c r="R213" s="166">
        <f>Q213*H213</f>
        <v>0</v>
      </c>
      <c r="S213" s="166">
        <v>0</v>
      </c>
      <c r="T213" s="167">
        <f>S213*H213</f>
        <v>0</v>
      </c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R213" s="168" t="s">
        <v>130</v>
      </c>
      <c r="AT213" s="168" t="s">
        <v>191</v>
      </c>
      <c r="AU213" s="168" t="s">
        <v>86</v>
      </c>
      <c r="AY213" s="17" t="s">
        <v>189</v>
      </c>
      <c r="BE213" s="169">
        <f>IF(N213="základná",J213,0)</f>
        <v>0</v>
      </c>
      <c r="BF213" s="169">
        <f>IF(N213="znížená",J213,0)</f>
        <v>0</v>
      </c>
      <c r="BG213" s="169">
        <f>IF(N213="zákl. prenesená",J213,0)</f>
        <v>0</v>
      </c>
      <c r="BH213" s="169">
        <f>IF(N213="zníž. prenesená",J213,0)</f>
        <v>0</v>
      </c>
      <c r="BI213" s="169">
        <f>IF(N213="nulová",J213,0)</f>
        <v>0</v>
      </c>
      <c r="BJ213" s="17" t="s">
        <v>86</v>
      </c>
      <c r="BK213" s="169">
        <f>ROUND(I213*H213,2)</f>
        <v>0</v>
      </c>
      <c r="BL213" s="17" t="s">
        <v>130</v>
      </c>
      <c r="BM213" s="168" t="s">
        <v>1047</v>
      </c>
    </row>
    <row r="214" spans="1:65" s="2" customFormat="1" ht="24.2" customHeight="1">
      <c r="A214" s="32"/>
      <c r="B214" s="155"/>
      <c r="C214" s="156" t="s">
        <v>276</v>
      </c>
      <c r="D214" s="156" t="s">
        <v>191</v>
      </c>
      <c r="E214" s="157" t="s">
        <v>1048</v>
      </c>
      <c r="F214" s="158" t="s">
        <v>1049</v>
      </c>
      <c r="G214" s="159" t="s">
        <v>218</v>
      </c>
      <c r="H214" s="160">
        <v>7.5570000000000004</v>
      </c>
      <c r="I214" s="161"/>
      <c r="J214" s="162">
        <f>ROUND(I214*H214,2)</f>
        <v>0</v>
      </c>
      <c r="K214" s="163"/>
      <c r="L214" s="33"/>
      <c r="M214" s="164" t="s">
        <v>1</v>
      </c>
      <c r="N214" s="165" t="s">
        <v>39</v>
      </c>
      <c r="O214" s="61"/>
      <c r="P214" s="166">
        <f>O214*H214</f>
        <v>0</v>
      </c>
      <c r="Q214" s="166">
        <v>1.0162899999999999</v>
      </c>
      <c r="R214" s="166">
        <f>Q214*H214</f>
        <v>7.6801035299999993</v>
      </c>
      <c r="S214" s="166">
        <v>0</v>
      </c>
      <c r="T214" s="167">
        <f>S214*H214</f>
        <v>0</v>
      </c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R214" s="168" t="s">
        <v>130</v>
      </c>
      <c r="AT214" s="168" t="s">
        <v>191</v>
      </c>
      <c r="AU214" s="168" t="s">
        <v>86</v>
      </c>
      <c r="AY214" s="17" t="s">
        <v>189</v>
      </c>
      <c r="BE214" s="169">
        <f>IF(N214="základná",J214,0)</f>
        <v>0</v>
      </c>
      <c r="BF214" s="169">
        <f>IF(N214="znížená",J214,0)</f>
        <v>0</v>
      </c>
      <c r="BG214" s="169">
        <f>IF(N214="zákl. prenesená",J214,0)</f>
        <v>0</v>
      </c>
      <c r="BH214" s="169">
        <f>IF(N214="zníž. prenesená",J214,0)</f>
        <v>0</v>
      </c>
      <c r="BI214" s="169">
        <f>IF(N214="nulová",J214,0)</f>
        <v>0</v>
      </c>
      <c r="BJ214" s="17" t="s">
        <v>86</v>
      </c>
      <c r="BK214" s="169">
        <f>ROUND(I214*H214,2)</f>
        <v>0</v>
      </c>
      <c r="BL214" s="17" t="s">
        <v>130</v>
      </c>
      <c r="BM214" s="168" t="s">
        <v>1050</v>
      </c>
    </row>
    <row r="215" spans="1:65" s="14" customFormat="1" ht="11.25">
      <c r="B215" s="195"/>
      <c r="D215" s="188" t="s">
        <v>683</v>
      </c>
      <c r="E215" s="196" t="s">
        <v>1</v>
      </c>
      <c r="F215" s="197" t="s">
        <v>1051</v>
      </c>
      <c r="H215" s="198">
        <v>3.2949999999999999</v>
      </c>
      <c r="I215" s="199"/>
      <c r="L215" s="195"/>
      <c r="M215" s="200"/>
      <c r="N215" s="201"/>
      <c r="O215" s="201"/>
      <c r="P215" s="201"/>
      <c r="Q215" s="201"/>
      <c r="R215" s="201"/>
      <c r="S215" s="201"/>
      <c r="T215" s="202"/>
      <c r="AT215" s="196" t="s">
        <v>683</v>
      </c>
      <c r="AU215" s="196" t="s">
        <v>86</v>
      </c>
      <c r="AV215" s="14" t="s">
        <v>86</v>
      </c>
      <c r="AW215" s="14" t="s">
        <v>29</v>
      </c>
      <c r="AX215" s="14" t="s">
        <v>73</v>
      </c>
      <c r="AY215" s="196" t="s">
        <v>189</v>
      </c>
    </row>
    <row r="216" spans="1:65" s="14" customFormat="1" ht="11.25">
      <c r="B216" s="195"/>
      <c r="D216" s="188" t="s">
        <v>683</v>
      </c>
      <c r="E216" s="196" t="s">
        <v>1</v>
      </c>
      <c r="F216" s="197" t="s">
        <v>1052</v>
      </c>
      <c r="H216" s="198">
        <v>3.5750000000000002</v>
      </c>
      <c r="I216" s="199"/>
      <c r="L216" s="195"/>
      <c r="M216" s="200"/>
      <c r="N216" s="201"/>
      <c r="O216" s="201"/>
      <c r="P216" s="201"/>
      <c r="Q216" s="201"/>
      <c r="R216" s="201"/>
      <c r="S216" s="201"/>
      <c r="T216" s="202"/>
      <c r="AT216" s="196" t="s">
        <v>683</v>
      </c>
      <c r="AU216" s="196" t="s">
        <v>86</v>
      </c>
      <c r="AV216" s="14" t="s">
        <v>86</v>
      </c>
      <c r="AW216" s="14" t="s">
        <v>29</v>
      </c>
      <c r="AX216" s="14" t="s">
        <v>73</v>
      </c>
      <c r="AY216" s="196" t="s">
        <v>189</v>
      </c>
    </row>
    <row r="217" spans="1:65" s="15" customFormat="1" ht="11.25">
      <c r="B217" s="206"/>
      <c r="D217" s="188" t="s">
        <v>683</v>
      </c>
      <c r="E217" s="207" t="s">
        <v>1</v>
      </c>
      <c r="F217" s="208" t="s">
        <v>824</v>
      </c>
      <c r="H217" s="209">
        <v>6.87</v>
      </c>
      <c r="I217" s="210"/>
      <c r="L217" s="206"/>
      <c r="M217" s="211"/>
      <c r="N217" s="212"/>
      <c r="O217" s="212"/>
      <c r="P217" s="212"/>
      <c r="Q217" s="212"/>
      <c r="R217" s="212"/>
      <c r="S217" s="212"/>
      <c r="T217" s="213"/>
      <c r="AT217" s="207" t="s">
        <v>683</v>
      </c>
      <c r="AU217" s="207" t="s">
        <v>86</v>
      </c>
      <c r="AV217" s="15" t="s">
        <v>130</v>
      </c>
      <c r="AW217" s="15" t="s">
        <v>29</v>
      </c>
      <c r="AX217" s="15" t="s">
        <v>80</v>
      </c>
      <c r="AY217" s="207" t="s">
        <v>189</v>
      </c>
    </row>
    <row r="218" spans="1:65" s="14" customFormat="1" ht="11.25">
      <c r="B218" s="195"/>
      <c r="D218" s="188" t="s">
        <v>683</v>
      </c>
      <c r="F218" s="197" t="s">
        <v>1053</v>
      </c>
      <c r="H218" s="198">
        <v>7.5570000000000004</v>
      </c>
      <c r="I218" s="199"/>
      <c r="L218" s="195"/>
      <c r="M218" s="200"/>
      <c r="N218" s="201"/>
      <c r="O218" s="201"/>
      <c r="P218" s="201"/>
      <c r="Q218" s="201"/>
      <c r="R218" s="201"/>
      <c r="S218" s="201"/>
      <c r="T218" s="202"/>
      <c r="AT218" s="196" t="s">
        <v>683</v>
      </c>
      <c r="AU218" s="196" t="s">
        <v>86</v>
      </c>
      <c r="AV218" s="14" t="s">
        <v>86</v>
      </c>
      <c r="AW218" s="14" t="s">
        <v>3</v>
      </c>
      <c r="AX218" s="14" t="s">
        <v>80</v>
      </c>
      <c r="AY218" s="196" t="s">
        <v>189</v>
      </c>
    </row>
    <row r="219" spans="1:65" s="2" customFormat="1" ht="16.5" customHeight="1">
      <c r="A219" s="32"/>
      <c r="B219" s="155"/>
      <c r="C219" s="156" t="s">
        <v>234</v>
      </c>
      <c r="D219" s="156" t="s">
        <v>191</v>
      </c>
      <c r="E219" s="157" t="s">
        <v>1054</v>
      </c>
      <c r="F219" s="158" t="s">
        <v>1055</v>
      </c>
      <c r="G219" s="159" t="s">
        <v>194</v>
      </c>
      <c r="H219" s="160">
        <v>5.34</v>
      </c>
      <c r="I219" s="161"/>
      <c r="J219" s="162">
        <f>ROUND(I219*H219,2)</f>
        <v>0</v>
      </c>
      <c r="K219" s="163"/>
      <c r="L219" s="33"/>
      <c r="M219" s="164" t="s">
        <v>1</v>
      </c>
      <c r="N219" s="165" t="s">
        <v>39</v>
      </c>
      <c r="O219" s="61"/>
      <c r="P219" s="166">
        <f>O219*H219</f>
        <v>0</v>
      </c>
      <c r="Q219" s="166">
        <v>2.2970179000000002</v>
      </c>
      <c r="R219" s="166">
        <f>Q219*H219</f>
        <v>12.266075586000001</v>
      </c>
      <c r="S219" s="166">
        <v>0</v>
      </c>
      <c r="T219" s="167">
        <f>S219*H219</f>
        <v>0</v>
      </c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R219" s="168" t="s">
        <v>130</v>
      </c>
      <c r="AT219" s="168" t="s">
        <v>191</v>
      </c>
      <c r="AU219" s="168" t="s">
        <v>86</v>
      </c>
      <c r="AY219" s="17" t="s">
        <v>189</v>
      </c>
      <c r="BE219" s="169">
        <f>IF(N219="základná",J219,0)</f>
        <v>0</v>
      </c>
      <c r="BF219" s="169">
        <f>IF(N219="znížená",J219,0)</f>
        <v>0</v>
      </c>
      <c r="BG219" s="169">
        <f>IF(N219="zákl. prenesená",J219,0)</f>
        <v>0</v>
      </c>
      <c r="BH219" s="169">
        <f>IF(N219="zníž. prenesená",J219,0)</f>
        <v>0</v>
      </c>
      <c r="BI219" s="169">
        <f>IF(N219="nulová",J219,0)</f>
        <v>0</v>
      </c>
      <c r="BJ219" s="17" t="s">
        <v>86</v>
      </c>
      <c r="BK219" s="169">
        <f>ROUND(I219*H219,2)</f>
        <v>0</v>
      </c>
      <c r="BL219" s="17" t="s">
        <v>130</v>
      </c>
      <c r="BM219" s="168" t="s">
        <v>1056</v>
      </c>
    </row>
    <row r="220" spans="1:65" s="13" customFormat="1" ht="11.25">
      <c r="B220" s="187"/>
      <c r="D220" s="188" t="s">
        <v>683</v>
      </c>
      <c r="E220" s="189" t="s">
        <v>1</v>
      </c>
      <c r="F220" s="190" t="s">
        <v>1057</v>
      </c>
      <c r="H220" s="189" t="s">
        <v>1</v>
      </c>
      <c r="I220" s="191"/>
      <c r="L220" s="187"/>
      <c r="M220" s="192"/>
      <c r="N220" s="193"/>
      <c r="O220" s="193"/>
      <c r="P220" s="193"/>
      <c r="Q220" s="193"/>
      <c r="R220" s="193"/>
      <c r="S220" s="193"/>
      <c r="T220" s="194"/>
      <c r="AT220" s="189" t="s">
        <v>683</v>
      </c>
      <c r="AU220" s="189" t="s">
        <v>86</v>
      </c>
      <c r="AV220" s="13" t="s">
        <v>80</v>
      </c>
      <c r="AW220" s="13" t="s">
        <v>29</v>
      </c>
      <c r="AX220" s="13" t="s">
        <v>73</v>
      </c>
      <c r="AY220" s="189" t="s">
        <v>189</v>
      </c>
    </row>
    <row r="221" spans="1:65" s="14" customFormat="1" ht="11.25">
      <c r="B221" s="195"/>
      <c r="D221" s="188" t="s">
        <v>683</v>
      </c>
      <c r="E221" s="196" t="s">
        <v>1</v>
      </c>
      <c r="F221" s="197" t="s">
        <v>1058</v>
      </c>
      <c r="H221" s="198">
        <v>2.67</v>
      </c>
      <c r="I221" s="199"/>
      <c r="L221" s="195"/>
      <c r="M221" s="200"/>
      <c r="N221" s="201"/>
      <c r="O221" s="201"/>
      <c r="P221" s="201"/>
      <c r="Q221" s="201"/>
      <c r="R221" s="201"/>
      <c r="S221" s="201"/>
      <c r="T221" s="202"/>
      <c r="AT221" s="196" t="s">
        <v>683</v>
      </c>
      <c r="AU221" s="196" t="s">
        <v>86</v>
      </c>
      <c r="AV221" s="14" t="s">
        <v>86</v>
      </c>
      <c r="AW221" s="14" t="s">
        <v>29</v>
      </c>
      <c r="AX221" s="14" t="s">
        <v>73</v>
      </c>
      <c r="AY221" s="196" t="s">
        <v>189</v>
      </c>
    </row>
    <row r="222" spans="1:65" s="14" customFormat="1" ht="11.25">
      <c r="B222" s="195"/>
      <c r="D222" s="188" t="s">
        <v>683</v>
      </c>
      <c r="E222" s="196" t="s">
        <v>1</v>
      </c>
      <c r="F222" s="197" t="s">
        <v>1059</v>
      </c>
      <c r="H222" s="198">
        <v>2.67</v>
      </c>
      <c r="I222" s="199"/>
      <c r="L222" s="195"/>
      <c r="M222" s="200"/>
      <c r="N222" s="201"/>
      <c r="O222" s="201"/>
      <c r="P222" s="201"/>
      <c r="Q222" s="201"/>
      <c r="R222" s="201"/>
      <c r="S222" s="201"/>
      <c r="T222" s="202"/>
      <c r="AT222" s="196" t="s">
        <v>683</v>
      </c>
      <c r="AU222" s="196" t="s">
        <v>86</v>
      </c>
      <c r="AV222" s="14" t="s">
        <v>86</v>
      </c>
      <c r="AW222" s="14" t="s">
        <v>29</v>
      </c>
      <c r="AX222" s="14" t="s">
        <v>73</v>
      </c>
      <c r="AY222" s="196" t="s">
        <v>189</v>
      </c>
    </row>
    <row r="223" spans="1:65" s="15" customFormat="1" ht="11.25">
      <c r="B223" s="206"/>
      <c r="D223" s="188" t="s">
        <v>683</v>
      </c>
      <c r="E223" s="207" t="s">
        <v>1</v>
      </c>
      <c r="F223" s="208" t="s">
        <v>824</v>
      </c>
      <c r="H223" s="209">
        <v>5.34</v>
      </c>
      <c r="I223" s="210"/>
      <c r="L223" s="206"/>
      <c r="M223" s="211"/>
      <c r="N223" s="212"/>
      <c r="O223" s="212"/>
      <c r="P223" s="212"/>
      <c r="Q223" s="212"/>
      <c r="R223" s="212"/>
      <c r="S223" s="212"/>
      <c r="T223" s="213"/>
      <c r="AT223" s="207" t="s">
        <v>683</v>
      </c>
      <c r="AU223" s="207" t="s">
        <v>86</v>
      </c>
      <c r="AV223" s="15" t="s">
        <v>130</v>
      </c>
      <c r="AW223" s="15" t="s">
        <v>29</v>
      </c>
      <c r="AX223" s="15" t="s">
        <v>80</v>
      </c>
      <c r="AY223" s="207" t="s">
        <v>189</v>
      </c>
    </row>
    <row r="224" spans="1:65" s="2" customFormat="1" ht="37.9" customHeight="1">
      <c r="A224" s="32"/>
      <c r="B224" s="155"/>
      <c r="C224" s="156" t="s">
        <v>283</v>
      </c>
      <c r="D224" s="156" t="s">
        <v>191</v>
      </c>
      <c r="E224" s="157" t="s">
        <v>1060</v>
      </c>
      <c r="F224" s="158" t="s">
        <v>1061</v>
      </c>
      <c r="G224" s="159" t="s">
        <v>373</v>
      </c>
      <c r="H224" s="160">
        <v>1521.96</v>
      </c>
      <c r="I224" s="161"/>
      <c r="J224" s="162">
        <f>ROUND(I224*H224,2)</f>
        <v>0</v>
      </c>
      <c r="K224" s="163"/>
      <c r="L224" s="33"/>
      <c r="M224" s="164" t="s">
        <v>1</v>
      </c>
      <c r="N224" s="165" t="s">
        <v>39</v>
      </c>
      <c r="O224" s="61"/>
      <c r="P224" s="166">
        <f>O224*H224</f>
        <v>0</v>
      </c>
      <c r="Q224" s="166">
        <v>0</v>
      </c>
      <c r="R224" s="166">
        <f>Q224*H224</f>
        <v>0</v>
      </c>
      <c r="S224" s="166">
        <v>0</v>
      </c>
      <c r="T224" s="167">
        <f>S224*H224</f>
        <v>0</v>
      </c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R224" s="168" t="s">
        <v>130</v>
      </c>
      <c r="AT224" s="168" t="s">
        <v>191</v>
      </c>
      <c r="AU224" s="168" t="s">
        <v>86</v>
      </c>
      <c r="AY224" s="17" t="s">
        <v>189</v>
      </c>
      <c r="BE224" s="169">
        <f>IF(N224="základná",J224,0)</f>
        <v>0</v>
      </c>
      <c r="BF224" s="169">
        <f>IF(N224="znížená",J224,0)</f>
        <v>0</v>
      </c>
      <c r="BG224" s="169">
        <f>IF(N224="zákl. prenesená",J224,0)</f>
        <v>0</v>
      </c>
      <c r="BH224" s="169">
        <f>IF(N224="zníž. prenesená",J224,0)</f>
        <v>0</v>
      </c>
      <c r="BI224" s="169">
        <f>IF(N224="nulová",J224,0)</f>
        <v>0</v>
      </c>
      <c r="BJ224" s="17" t="s">
        <v>86</v>
      </c>
      <c r="BK224" s="169">
        <f>ROUND(I224*H224,2)</f>
        <v>0</v>
      </c>
      <c r="BL224" s="17" t="s">
        <v>130</v>
      </c>
      <c r="BM224" s="168" t="s">
        <v>1062</v>
      </c>
    </row>
    <row r="225" spans="1:65" s="13" customFormat="1" ht="11.25">
      <c r="B225" s="187"/>
      <c r="D225" s="188" t="s">
        <v>683</v>
      </c>
      <c r="E225" s="189" t="s">
        <v>1</v>
      </c>
      <c r="F225" s="190" t="s">
        <v>1057</v>
      </c>
      <c r="H225" s="189" t="s">
        <v>1</v>
      </c>
      <c r="I225" s="191"/>
      <c r="L225" s="187"/>
      <c r="M225" s="192"/>
      <c r="N225" s="193"/>
      <c r="O225" s="193"/>
      <c r="P225" s="193"/>
      <c r="Q225" s="193"/>
      <c r="R225" s="193"/>
      <c r="S225" s="193"/>
      <c r="T225" s="194"/>
      <c r="AT225" s="189" t="s">
        <v>683</v>
      </c>
      <c r="AU225" s="189" t="s">
        <v>86</v>
      </c>
      <c r="AV225" s="13" t="s">
        <v>80</v>
      </c>
      <c r="AW225" s="13" t="s">
        <v>29</v>
      </c>
      <c r="AX225" s="13" t="s">
        <v>73</v>
      </c>
      <c r="AY225" s="189" t="s">
        <v>189</v>
      </c>
    </row>
    <row r="226" spans="1:65" s="14" customFormat="1" ht="11.25">
      <c r="B226" s="195"/>
      <c r="D226" s="188" t="s">
        <v>683</v>
      </c>
      <c r="E226" s="196" t="s">
        <v>1</v>
      </c>
      <c r="F226" s="197" t="s">
        <v>1063</v>
      </c>
      <c r="H226" s="198">
        <v>760.98</v>
      </c>
      <c r="I226" s="199"/>
      <c r="L226" s="195"/>
      <c r="M226" s="200"/>
      <c r="N226" s="201"/>
      <c r="O226" s="201"/>
      <c r="P226" s="201"/>
      <c r="Q226" s="201"/>
      <c r="R226" s="201"/>
      <c r="S226" s="201"/>
      <c r="T226" s="202"/>
      <c r="AT226" s="196" t="s">
        <v>683</v>
      </c>
      <c r="AU226" s="196" t="s">
        <v>86</v>
      </c>
      <c r="AV226" s="14" t="s">
        <v>86</v>
      </c>
      <c r="AW226" s="14" t="s">
        <v>29</v>
      </c>
      <c r="AX226" s="14" t="s">
        <v>73</v>
      </c>
      <c r="AY226" s="196" t="s">
        <v>189</v>
      </c>
    </row>
    <row r="227" spans="1:65" s="14" customFormat="1" ht="11.25">
      <c r="B227" s="195"/>
      <c r="D227" s="188" t="s">
        <v>683</v>
      </c>
      <c r="E227" s="196" t="s">
        <v>1</v>
      </c>
      <c r="F227" s="197" t="s">
        <v>1064</v>
      </c>
      <c r="H227" s="198">
        <v>760.98</v>
      </c>
      <c r="I227" s="199"/>
      <c r="L227" s="195"/>
      <c r="M227" s="200"/>
      <c r="N227" s="201"/>
      <c r="O227" s="201"/>
      <c r="P227" s="201"/>
      <c r="Q227" s="201"/>
      <c r="R227" s="201"/>
      <c r="S227" s="201"/>
      <c r="T227" s="202"/>
      <c r="AT227" s="196" t="s">
        <v>683</v>
      </c>
      <c r="AU227" s="196" t="s">
        <v>86</v>
      </c>
      <c r="AV227" s="14" t="s">
        <v>86</v>
      </c>
      <c r="AW227" s="14" t="s">
        <v>29</v>
      </c>
      <c r="AX227" s="14" t="s">
        <v>73</v>
      </c>
      <c r="AY227" s="196" t="s">
        <v>189</v>
      </c>
    </row>
    <row r="228" spans="1:65" s="15" customFormat="1" ht="11.25">
      <c r="B228" s="206"/>
      <c r="D228" s="188" t="s">
        <v>683</v>
      </c>
      <c r="E228" s="207" t="s">
        <v>1</v>
      </c>
      <c r="F228" s="208" t="s">
        <v>824</v>
      </c>
      <c r="H228" s="209">
        <v>1521.96</v>
      </c>
      <c r="I228" s="210"/>
      <c r="L228" s="206"/>
      <c r="M228" s="211"/>
      <c r="N228" s="212"/>
      <c r="O228" s="212"/>
      <c r="P228" s="212"/>
      <c r="Q228" s="212"/>
      <c r="R228" s="212"/>
      <c r="S228" s="212"/>
      <c r="T228" s="213"/>
      <c r="AT228" s="207" t="s">
        <v>683</v>
      </c>
      <c r="AU228" s="207" t="s">
        <v>86</v>
      </c>
      <c r="AV228" s="15" t="s">
        <v>130</v>
      </c>
      <c r="AW228" s="15" t="s">
        <v>29</v>
      </c>
      <c r="AX228" s="15" t="s">
        <v>80</v>
      </c>
      <c r="AY228" s="207" t="s">
        <v>189</v>
      </c>
    </row>
    <row r="229" spans="1:65" s="2" customFormat="1" ht="33" customHeight="1">
      <c r="A229" s="32"/>
      <c r="B229" s="155"/>
      <c r="C229" s="156" t="s">
        <v>239</v>
      </c>
      <c r="D229" s="156" t="s">
        <v>191</v>
      </c>
      <c r="E229" s="157" t="s">
        <v>1065</v>
      </c>
      <c r="F229" s="158" t="s">
        <v>1066</v>
      </c>
      <c r="G229" s="159" t="s">
        <v>373</v>
      </c>
      <c r="H229" s="160">
        <v>50.731999999999999</v>
      </c>
      <c r="I229" s="161"/>
      <c r="J229" s="162">
        <f>ROUND(I229*H229,2)</f>
        <v>0</v>
      </c>
      <c r="K229" s="163"/>
      <c r="L229" s="33"/>
      <c r="M229" s="164" t="s">
        <v>1</v>
      </c>
      <c r="N229" s="165" t="s">
        <v>39</v>
      </c>
      <c r="O229" s="61"/>
      <c r="P229" s="166">
        <f>O229*H229</f>
        <v>0</v>
      </c>
      <c r="Q229" s="166">
        <v>0.102278972</v>
      </c>
      <c r="R229" s="166">
        <f>Q229*H229</f>
        <v>5.1888168075039998</v>
      </c>
      <c r="S229" s="166">
        <v>0</v>
      </c>
      <c r="T229" s="167">
        <f>S229*H229</f>
        <v>0</v>
      </c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R229" s="168" t="s">
        <v>130</v>
      </c>
      <c r="AT229" s="168" t="s">
        <v>191</v>
      </c>
      <c r="AU229" s="168" t="s">
        <v>86</v>
      </c>
      <c r="AY229" s="17" t="s">
        <v>189</v>
      </c>
      <c r="BE229" s="169">
        <f>IF(N229="základná",J229,0)</f>
        <v>0</v>
      </c>
      <c r="BF229" s="169">
        <f>IF(N229="znížená",J229,0)</f>
        <v>0</v>
      </c>
      <c r="BG229" s="169">
        <f>IF(N229="zákl. prenesená",J229,0)</f>
        <v>0</v>
      </c>
      <c r="BH229" s="169">
        <f>IF(N229="zníž. prenesená",J229,0)</f>
        <v>0</v>
      </c>
      <c r="BI229" s="169">
        <f>IF(N229="nulová",J229,0)</f>
        <v>0</v>
      </c>
      <c r="BJ229" s="17" t="s">
        <v>86</v>
      </c>
      <c r="BK229" s="169">
        <f>ROUND(I229*H229,2)</f>
        <v>0</v>
      </c>
      <c r="BL229" s="17" t="s">
        <v>130</v>
      </c>
      <c r="BM229" s="168" t="s">
        <v>1067</v>
      </c>
    </row>
    <row r="230" spans="1:65" s="13" customFormat="1" ht="11.25">
      <c r="B230" s="187"/>
      <c r="D230" s="188" t="s">
        <v>683</v>
      </c>
      <c r="E230" s="189" t="s">
        <v>1</v>
      </c>
      <c r="F230" s="190" t="s">
        <v>1057</v>
      </c>
      <c r="H230" s="189" t="s">
        <v>1</v>
      </c>
      <c r="I230" s="191"/>
      <c r="L230" s="187"/>
      <c r="M230" s="192"/>
      <c r="N230" s="193"/>
      <c r="O230" s="193"/>
      <c r="P230" s="193"/>
      <c r="Q230" s="193"/>
      <c r="R230" s="193"/>
      <c r="S230" s="193"/>
      <c r="T230" s="194"/>
      <c r="AT230" s="189" t="s">
        <v>683</v>
      </c>
      <c r="AU230" s="189" t="s">
        <v>86</v>
      </c>
      <c r="AV230" s="13" t="s">
        <v>80</v>
      </c>
      <c r="AW230" s="13" t="s">
        <v>29</v>
      </c>
      <c r="AX230" s="13" t="s">
        <v>73</v>
      </c>
      <c r="AY230" s="189" t="s">
        <v>189</v>
      </c>
    </row>
    <row r="231" spans="1:65" s="14" customFormat="1" ht="11.25">
      <c r="B231" s="195"/>
      <c r="D231" s="188" t="s">
        <v>683</v>
      </c>
      <c r="E231" s="196" t="s">
        <v>1</v>
      </c>
      <c r="F231" s="197" t="s">
        <v>1068</v>
      </c>
      <c r="H231" s="198">
        <v>25.366</v>
      </c>
      <c r="I231" s="199"/>
      <c r="L231" s="195"/>
      <c r="M231" s="200"/>
      <c r="N231" s="201"/>
      <c r="O231" s="201"/>
      <c r="P231" s="201"/>
      <c r="Q231" s="201"/>
      <c r="R231" s="201"/>
      <c r="S231" s="201"/>
      <c r="T231" s="202"/>
      <c r="AT231" s="196" t="s">
        <v>683</v>
      </c>
      <c r="AU231" s="196" t="s">
        <v>86</v>
      </c>
      <c r="AV231" s="14" t="s">
        <v>86</v>
      </c>
      <c r="AW231" s="14" t="s">
        <v>29</v>
      </c>
      <c r="AX231" s="14" t="s">
        <v>73</v>
      </c>
      <c r="AY231" s="196" t="s">
        <v>189</v>
      </c>
    </row>
    <row r="232" spans="1:65" s="14" customFormat="1" ht="11.25">
      <c r="B232" s="195"/>
      <c r="D232" s="188" t="s">
        <v>683</v>
      </c>
      <c r="E232" s="196" t="s">
        <v>1</v>
      </c>
      <c r="F232" s="197" t="s">
        <v>1069</v>
      </c>
      <c r="H232" s="198">
        <v>25.366</v>
      </c>
      <c r="I232" s="199"/>
      <c r="L232" s="195"/>
      <c r="M232" s="200"/>
      <c r="N232" s="201"/>
      <c r="O232" s="201"/>
      <c r="P232" s="201"/>
      <c r="Q232" s="201"/>
      <c r="R232" s="201"/>
      <c r="S232" s="201"/>
      <c r="T232" s="202"/>
      <c r="AT232" s="196" t="s">
        <v>683</v>
      </c>
      <c r="AU232" s="196" t="s">
        <v>86</v>
      </c>
      <c r="AV232" s="14" t="s">
        <v>86</v>
      </c>
      <c r="AW232" s="14" t="s">
        <v>29</v>
      </c>
      <c r="AX232" s="14" t="s">
        <v>73</v>
      </c>
      <c r="AY232" s="196" t="s">
        <v>189</v>
      </c>
    </row>
    <row r="233" spans="1:65" s="15" customFormat="1" ht="11.25">
      <c r="B233" s="206"/>
      <c r="D233" s="188" t="s">
        <v>683</v>
      </c>
      <c r="E233" s="207" t="s">
        <v>1</v>
      </c>
      <c r="F233" s="208" t="s">
        <v>824</v>
      </c>
      <c r="H233" s="209">
        <v>50.731999999999999</v>
      </c>
      <c r="I233" s="210"/>
      <c r="L233" s="206"/>
      <c r="M233" s="211"/>
      <c r="N233" s="212"/>
      <c r="O233" s="212"/>
      <c r="P233" s="212"/>
      <c r="Q233" s="212"/>
      <c r="R233" s="212"/>
      <c r="S233" s="212"/>
      <c r="T233" s="213"/>
      <c r="AT233" s="207" t="s">
        <v>683</v>
      </c>
      <c r="AU233" s="207" t="s">
        <v>86</v>
      </c>
      <c r="AV233" s="15" t="s">
        <v>130</v>
      </c>
      <c r="AW233" s="15" t="s">
        <v>29</v>
      </c>
      <c r="AX233" s="15" t="s">
        <v>80</v>
      </c>
      <c r="AY233" s="207" t="s">
        <v>189</v>
      </c>
    </row>
    <row r="234" spans="1:65" s="2" customFormat="1" ht="33" customHeight="1">
      <c r="A234" s="32"/>
      <c r="B234" s="155"/>
      <c r="C234" s="156" t="s">
        <v>290</v>
      </c>
      <c r="D234" s="156" t="s">
        <v>191</v>
      </c>
      <c r="E234" s="157" t="s">
        <v>1070</v>
      </c>
      <c r="F234" s="158" t="s">
        <v>1071</v>
      </c>
      <c r="G234" s="159" t="s">
        <v>373</v>
      </c>
      <c r="H234" s="160">
        <v>50.731999999999999</v>
      </c>
      <c r="I234" s="161"/>
      <c r="J234" s="162">
        <f>ROUND(I234*H234,2)</f>
        <v>0</v>
      </c>
      <c r="K234" s="163"/>
      <c r="L234" s="33"/>
      <c r="M234" s="164" t="s">
        <v>1</v>
      </c>
      <c r="N234" s="165" t="s">
        <v>39</v>
      </c>
      <c r="O234" s="61"/>
      <c r="P234" s="166">
        <f>O234*H234</f>
        <v>0</v>
      </c>
      <c r="Q234" s="166">
        <v>0</v>
      </c>
      <c r="R234" s="166">
        <f>Q234*H234</f>
        <v>0</v>
      </c>
      <c r="S234" s="166">
        <v>0</v>
      </c>
      <c r="T234" s="167">
        <f>S234*H234</f>
        <v>0</v>
      </c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R234" s="168" t="s">
        <v>130</v>
      </c>
      <c r="AT234" s="168" t="s">
        <v>191</v>
      </c>
      <c r="AU234" s="168" t="s">
        <v>86</v>
      </c>
      <c r="AY234" s="17" t="s">
        <v>189</v>
      </c>
      <c r="BE234" s="169">
        <f>IF(N234="základná",J234,0)</f>
        <v>0</v>
      </c>
      <c r="BF234" s="169">
        <f>IF(N234="znížená",J234,0)</f>
        <v>0</v>
      </c>
      <c r="BG234" s="169">
        <f>IF(N234="zákl. prenesená",J234,0)</f>
        <v>0</v>
      </c>
      <c r="BH234" s="169">
        <f>IF(N234="zníž. prenesená",J234,0)</f>
        <v>0</v>
      </c>
      <c r="BI234" s="169">
        <f>IF(N234="nulová",J234,0)</f>
        <v>0</v>
      </c>
      <c r="BJ234" s="17" t="s">
        <v>86</v>
      </c>
      <c r="BK234" s="169">
        <f>ROUND(I234*H234,2)</f>
        <v>0</v>
      </c>
      <c r="BL234" s="17" t="s">
        <v>130</v>
      </c>
      <c r="BM234" s="168" t="s">
        <v>1072</v>
      </c>
    </row>
    <row r="235" spans="1:65" s="2" customFormat="1" ht="21.75" customHeight="1">
      <c r="A235" s="32"/>
      <c r="B235" s="155"/>
      <c r="C235" s="156" t="s">
        <v>244</v>
      </c>
      <c r="D235" s="156" t="s">
        <v>191</v>
      </c>
      <c r="E235" s="157" t="s">
        <v>1073</v>
      </c>
      <c r="F235" s="158" t="s">
        <v>1074</v>
      </c>
      <c r="G235" s="159" t="s">
        <v>194</v>
      </c>
      <c r="H235" s="160">
        <v>15.132</v>
      </c>
      <c r="I235" s="161"/>
      <c r="J235" s="162">
        <f>ROUND(I235*H235,2)</f>
        <v>0</v>
      </c>
      <c r="K235" s="163"/>
      <c r="L235" s="33"/>
      <c r="M235" s="164" t="s">
        <v>1</v>
      </c>
      <c r="N235" s="165" t="s">
        <v>39</v>
      </c>
      <c r="O235" s="61"/>
      <c r="P235" s="166">
        <f>O235*H235</f>
        <v>0</v>
      </c>
      <c r="Q235" s="166">
        <v>2.2969864000000002</v>
      </c>
      <c r="R235" s="166">
        <f>Q235*H235</f>
        <v>34.757998204800003</v>
      </c>
      <c r="S235" s="166">
        <v>0</v>
      </c>
      <c r="T235" s="167">
        <f>S235*H235</f>
        <v>0</v>
      </c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R235" s="168" t="s">
        <v>130</v>
      </c>
      <c r="AT235" s="168" t="s">
        <v>191</v>
      </c>
      <c r="AU235" s="168" t="s">
        <v>86</v>
      </c>
      <c r="AY235" s="17" t="s">
        <v>189</v>
      </c>
      <c r="BE235" s="169">
        <f>IF(N235="základná",J235,0)</f>
        <v>0</v>
      </c>
      <c r="BF235" s="169">
        <f>IF(N235="znížená",J235,0)</f>
        <v>0</v>
      </c>
      <c r="BG235" s="169">
        <f>IF(N235="zákl. prenesená",J235,0)</f>
        <v>0</v>
      </c>
      <c r="BH235" s="169">
        <f>IF(N235="zníž. prenesená",J235,0)</f>
        <v>0</v>
      </c>
      <c r="BI235" s="169">
        <f>IF(N235="nulová",J235,0)</f>
        <v>0</v>
      </c>
      <c r="BJ235" s="17" t="s">
        <v>86</v>
      </c>
      <c r="BK235" s="169">
        <f>ROUND(I235*H235,2)</f>
        <v>0</v>
      </c>
      <c r="BL235" s="17" t="s">
        <v>130</v>
      </c>
      <c r="BM235" s="168" t="s">
        <v>1075</v>
      </c>
    </row>
    <row r="236" spans="1:65" s="13" customFormat="1" ht="11.25">
      <c r="B236" s="187"/>
      <c r="D236" s="188" t="s">
        <v>683</v>
      </c>
      <c r="E236" s="189" t="s">
        <v>1</v>
      </c>
      <c r="F236" s="190" t="s">
        <v>1076</v>
      </c>
      <c r="H236" s="189" t="s">
        <v>1</v>
      </c>
      <c r="I236" s="191"/>
      <c r="L236" s="187"/>
      <c r="M236" s="192"/>
      <c r="N236" s="193"/>
      <c r="O236" s="193"/>
      <c r="P236" s="193"/>
      <c r="Q236" s="193"/>
      <c r="R236" s="193"/>
      <c r="S236" s="193"/>
      <c r="T236" s="194"/>
      <c r="AT236" s="189" t="s">
        <v>683</v>
      </c>
      <c r="AU236" s="189" t="s">
        <v>86</v>
      </c>
      <c r="AV236" s="13" t="s">
        <v>80</v>
      </c>
      <c r="AW236" s="13" t="s">
        <v>29</v>
      </c>
      <c r="AX236" s="13" t="s">
        <v>73</v>
      </c>
      <c r="AY236" s="189" t="s">
        <v>189</v>
      </c>
    </row>
    <row r="237" spans="1:65" s="14" customFormat="1" ht="11.25">
      <c r="B237" s="195"/>
      <c r="D237" s="188" t="s">
        <v>683</v>
      </c>
      <c r="E237" s="196" t="s">
        <v>1</v>
      </c>
      <c r="F237" s="197" t="s">
        <v>1077</v>
      </c>
      <c r="H237" s="198">
        <v>5.8090000000000002</v>
      </c>
      <c r="I237" s="199"/>
      <c r="L237" s="195"/>
      <c r="M237" s="200"/>
      <c r="N237" s="201"/>
      <c r="O237" s="201"/>
      <c r="P237" s="201"/>
      <c r="Q237" s="201"/>
      <c r="R237" s="201"/>
      <c r="S237" s="201"/>
      <c r="T237" s="202"/>
      <c r="AT237" s="196" t="s">
        <v>683</v>
      </c>
      <c r="AU237" s="196" t="s">
        <v>86</v>
      </c>
      <c r="AV237" s="14" t="s">
        <v>86</v>
      </c>
      <c r="AW237" s="14" t="s">
        <v>29</v>
      </c>
      <c r="AX237" s="14" t="s">
        <v>73</v>
      </c>
      <c r="AY237" s="196" t="s">
        <v>189</v>
      </c>
    </row>
    <row r="238" spans="1:65" s="14" customFormat="1" ht="11.25">
      <c r="B238" s="195"/>
      <c r="D238" s="188" t="s">
        <v>683</v>
      </c>
      <c r="E238" s="196" t="s">
        <v>1</v>
      </c>
      <c r="F238" s="197" t="s">
        <v>1078</v>
      </c>
      <c r="H238" s="198">
        <v>5.8760000000000003</v>
      </c>
      <c r="I238" s="199"/>
      <c r="L238" s="195"/>
      <c r="M238" s="200"/>
      <c r="N238" s="201"/>
      <c r="O238" s="201"/>
      <c r="P238" s="201"/>
      <c r="Q238" s="201"/>
      <c r="R238" s="201"/>
      <c r="S238" s="201"/>
      <c r="T238" s="202"/>
      <c r="AT238" s="196" t="s">
        <v>683</v>
      </c>
      <c r="AU238" s="196" t="s">
        <v>86</v>
      </c>
      <c r="AV238" s="14" t="s">
        <v>86</v>
      </c>
      <c r="AW238" s="14" t="s">
        <v>29</v>
      </c>
      <c r="AX238" s="14" t="s">
        <v>73</v>
      </c>
      <c r="AY238" s="196" t="s">
        <v>189</v>
      </c>
    </row>
    <row r="239" spans="1:65" s="14" customFormat="1" ht="11.25">
      <c r="B239" s="195"/>
      <c r="D239" s="188" t="s">
        <v>683</v>
      </c>
      <c r="E239" s="196" t="s">
        <v>1</v>
      </c>
      <c r="F239" s="197" t="s">
        <v>1079</v>
      </c>
      <c r="H239" s="198">
        <v>3.4470000000000001</v>
      </c>
      <c r="I239" s="199"/>
      <c r="L239" s="195"/>
      <c r="M239" s="200"/>
      <c r="N239" s="201"/>
      <c r="O239" s="201"/>
      <c r="P239" s="201"/>
      <c r="Q239" s="201"/>
      <c r="R239" s="201"/>
      <c r="S239" s="201"/>
      <c r="T239" s="202"/>
      <c r="AT239" s="196" t="s">
        <v>683</v>
      </c>
      <c r="AU239" s="196" t="s">
        <v>86</v>
      </c>
      <c r="AV239" s="14" t="s">
        <v>86</v>
      </c>
      <c r="AW239" s="14" t="s">
        <v>29</v>
      </c>
      <c r="AX239" s="14" t="s">
        <v>73</v>
      </c>
      <c r="AY239" s="196" t="s">
        <v>189</v>
      </c>
    </row>
    <row r="240" spans="1:65" s="15" customFormat="1" ht="11.25">
      <c r="B240" s="206"/>
      <c r="D240" s="188" t="s">
        <v>683</v>
      </c>
      <c r="E240" s="207" t="s">
        <v>1</v>
      </c>
      <c r="F240" s="208" t="s">
        <v>824</v>
      </c>
      <c r="H240" s="209">
        <v>15.132</v>
      </c>
      <c r="I240" s="210"/>
      <c r="L240" s="206"/>
      <c r="M240" s="211"/>
      <c r="N240" s="212"/>
      <c r="O240" s="212"/>
      <c r="P240" s="212"/>
      <c r="Q240" s="212"/>
      <c r="R240" s="212"/>
      <c r="S240" s="212"/>
      <c r="T240" s="213"/>
      <c r="AT240" s="207" t="s">
        <v>683</v>
      </c>
      <c r="AU240" s="207" t="s">
        <v>86</v>
      </c>
      <c r="AV240" s="15" t="s">
        <v>130</v>
      </c>
      <c r="AW240" s="15" t="s">
        <v>29</v>
      </c>
      <c r="AX240" s="15" t="s">
        <v>80</v>
      </c>
      <c r="AY240" s="207" t="s">
        <v>189</v>
      </c>
    </row>
    <row r="241" spans="1:65" s="2" customFormat="1" ht="24.2" customHeight="1">
      <c r="A241" s="32"/>
      <c r="B241" s="155"/>
      <c r="C241" s="156" t="s">
        <v>297</v>
      </c>
      <c r="D241" s="156" t="s">
        <v>191</v>
      </c>
      <c r="E241" s="157" t="s">
        <v>1080</v>
      </c>
      <c r="F241" s="158" t="s">
        <v>1081</v>
      </c>
      <c r="G241" s="159" t="s">
        <v>373</v>
      </c>
      <c r="H241" s="160">
        <v>136.63200000000001</v>
      </c>
      <c r="I241" s="161"/>
      <c r="J241" s="162">
        <f>ROUND(I241*H241,2)</f>
        <v>0</v>
      </c>
      <c r="K241" s="163"/>
      <c r="L241" s="33"/>
      <c r="M241" s="164" t="s">
        <v>1</v>
      </c>
      <c r="N241" s="165" t="s">
        <v>39</v>
      </c>
      <c r="O241" s="61"/>
      <c r="P241" s="166">
        <f>O241*H241</f>
        <v>0</v>
      </c>
      <c r="Q241" s="166">
        <v>1.6892259999999999E-2</v>
      </c>
      <c r="R241" s="166">
        <f>Q241*H241</f>
        <v>2.3080232683199999</v>
      </c>
      <c r="S241" s="166">
        <v>0</v>
      </c>
      <c r="T241" s="167">
        <f>S241*H241</f>
        <v>0</v>
      </c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R241" s="168" t="s">
        <v>130</v>
      </c>
      <c r="AT241" s="168" t="s">
        <v>191</v>
      </c>
      <c r="AU241" s="168" t="s">
        <v>86</v>
      </c>
      <c r="AY241" s="17" t="s">
        <v>189</v>
      </c>
      <c r="BE241" s="169">
        <f>IF(N241="základná",J241,0)</f>
        <v>0</v>
      </c>
      <c r="BF241" s="169">
        <f>IF(N241="znížená",J241,0)</f>
        <v>0</v>
      </c>
      <c r="BG241" s="169">
        <f>IF(N241="zákl. prenesená",J241,0)</f>
        <v>0</v>
      </c>
      <c r="BH241" s="169">
        <f>IF(N241="zníž. prenesená",J241,0)</f>
        <v>0</v>
      </c>
      <c r="BI241" s="169">
        <f>IF(N241="nulová",J241,0)</f>
        <v>0</v>
      </c>
      <c r="BJ241" s="17" t="s">
        <v>86</v>
      </c>
      <c r="BK241" s="169">
        <f>ROUND(I241*H241,2)</f>
        <v>0</v>
      </c>
      <c r="BL241" s="17" t="s">
        <v>130</v>
      </c>
      <c r="BM241" s="168" t="s">
        <v>1082</v>
      </c>
    </row>
    <row r="242" spans="1:65" s="13" customFormat="1" ht="11.25">
      <c r="B242" s="187"/>
      <c r="D242" s="188" t="s">
        <v>683</v>
      </c>
      <c r="E242" s="189" t="s">
        <v>1</v>
      </c>
      <c r="F242" s="190" t="s">
        <v>1076</v>
      </c>
      <c r="H242" s="189" t="s">
        <v>1</v>
      </c>
      <c r="I242" s="191"/>
      <c r="L242" s="187"/>
      <c r="M242" s="192"/>
      <c r="N242" s="193"/>
      <c r="O242" s="193"/>
      <c r="P242" s="193"/>
      <c r="Q242" s="193"/>
      <c r="R242" s="193"/>
      <c r="S242" s="193"/>
      <c r="T242" s="194"/>
      <c r="AT242" s="189" t="s">
        <v>683</v>
      </c>
      <c r="AU242" s="189" t="s">
        <v>86</v>
      </c>
      <c r="AV242" s="13" t="s">
        <v>80</v>
      </c>
      <c r="AW242" s="13" t="s">
        <v>29</v>
      </c>
      <c r="AX242" s="13" t="s">
        <v>73</v>
      </c>
      <c r="AY242" s="189" t="s">
        <v>189</v>
      </c>
    </row>
    <row r="243" spans="1:65" s="14" customFormat="1" ht="11.25">
      <c r="B243" s="195"/>
      <c r="D243" s="188" t="s">
        <v>683</v>
      </c>
      <c r="E243" s="196" t="s">
        <v>1</v>
      </c>
      <c r="F243" s="197" t="s">
        <v>1083</v>
      </c>
      <c r="H243" s="198">
        <v>45.290999999999997</v>
      </c>
      <c r="I243" s="199"/>
      <c r="L243" s="195"/>
      <c r="M243" s="200"/>
      <c r="N243" s="201"/>
      <c r="O243" s="201"/>
      <c r="P243" s="201"/>
      <c r="Q243" s="201"/>
      <c r="R243" s="201"/>
      <c r="S243" s="201"/>
      <c r="T243" s="202"/>
      <c r="AT243" s="196" t="s">
        <v>683</v>
      </c>
      <c r="AU243" s="196" t="s">
        <v>86</v>
      </c>
      <c r="AV243" s="14" t="s">
        <v>86</v>
      </c>
      <c r="AW243" s="14" t="s">
        <v>29</v>
      </c>
      <c r="AX243" s="14" t="s">
        <v>73</v>
      </c>
      <c r="AY243" s="196" t="s">
        <v>189</v>
      </c>
    </row>
    <row r="244" spans="1:65" s="14" customFormat="1" ht="11.25">
      <c r="B244" s="195"/>
      <c r="D244" s="188" t="s">
        <v>683</v>
      </c>
      <c r="E244" s="196" t="s">
        <v>1</v>
      </c>
      <c r="F244" s="197" t="s">
        <v>1084</v>
      </c>
      <c r="H244" s="198">
        <v>45.381</v>
      </c>
      <c r="I244" s="199"/>
      <c r="L244" s="195"/>
      <c r="M244" s="200"/>
      <c r="N244" s="201"/>
      <c r="O244" s="201"/>
      <c r="P244" s="201"/>
      <c r="Q244" s="201"/>
      <c r="R244" s="201"/>
      <c r="S244" s="201"/>
      <c r="T244" s="202"/>
      <c r="AT244" s="196" t="s">
        <v>683</v>
      </c>
      <c r="AU244" s="196" t="s">
        <v>86</v>
      </c>
      <c r="AV244" s="14" t="s">
        <v>86</v>
      </c>
      <c r="AW244" s="14" t="s">
        <v>29</v>
      </c>
      <c r="AX244" s="14" t="s">
        <v>73</v>
      </c>
      <c r="AY244" s="196" t="s">
        <v>189</v>
      </c>
    </row>
    <row r="245" spans="1:65" s="14" customFormat="1" ht="11.25">
      <c r="B245" s="195"/>
      <c r="D245" s="188" t="s">
        <v>683</v>
      </c>
      <c r="E245" s="196" t="s">
        <v>1</v>
      </c>
      <c r="F245" s="197" t="s">
        <v>1085</v>
      </c>
      <c r="H245" s="198">
        <v>45.96</v>
      </c>
      <c r="I245" s="199"/>
      <c r="L245" s="195"/>
      <c r="M245" s="200"/>
      <c r="N245" s="201"/>
      <c r="O245" s="201"/>
      <c r="P245" s="201"/>
      <c r="Q245" s="201"/>
      <c r="R245" s="201"/>
      <c r="S245" s="201"/>
      <c r="T245" s="202"/>
      <c r="AT245" s="196" t="s">
        <v>683</v>
      </c>
      <c r="AU245" s="196" t="s">
        <v>86</v>
      </c>
      <c r="AV245" s="14" t="s">
        <v>86</v>
      </c>
      <c r="AW245" s="14" t="s">
        <v>29</v>
      </c>
      <c r="AX245" s="14" t="s">
        <v>73</v>
      </c>
      <c r="AY245" s="196" t="s">
        <v>189</v>
      </c>
    </row>
    <row r="246" spans="1:65" s="15" customFormat="1" ht="11.25">
      <c r="B246" s="206"/>
      <c r="D246" s="188" t="s">
        <v>683</v>
      </c>
      <c r="E246" s="207" t="s">
        <v>1</v>
      </c>
      <c r="F246" s="208" t="s">
        <v>824</v>
      </c>
      <c r="H246" s="209">
        <v>136.63200000000001</v>
      </c>
      <c r="I246" s="210"/>
      <c r="L246" s="206"/>
      <c r="M246" s="211"/>
      <c r="N246" s="212"/>
      <c r="O246" s="212"/>
      <c r="P246" s="212"/>
      <c r="Q246" s="212"/>
      <c r="R246" s="212"/>
      <c r="S246" s="212"/>
      <c r="T246" s="213"/>
      <c r="AT246" s="207" t="s">
        <v>683</v>
      </c>
      <c r="AU246" s="207" t="s">
        <v>86</v>
      </c>
      <c r="AV246" s="15" t="s">
        <v>130</v>
      </c>
      <c r="AW246" s="15" t="s">
        <v>29</v>
      </c>
      <c r="AX246" s="15" t="s">
        <v>80</v>
      </c>
      <c r="AY246" s="207" t="s">
        <v>189</v>
      </c>
    </row>
    <row r="247" spans="1:65" s="2" customFormat="1" ht="24.2" customHeight="1">
      <c r="A247" s="32"/>
      <c r="B247" s="155"/>
      <c r="C247" s="156" t="s">
        <v>247</v>
      </c>
      <c r="D247" s="156" t="s">
        <v>191</v>
      </c>
      <c r="E247" s="157" t="s">
        <v>1086</v>
      </c>
      <c r="F247" s="158" t="s">
        <v>1087</v>
      </c>
      <c r="G247" s="159" t="s">
        <v>373</v>
      </c>
      <c r="H247" s="160">
        <v>136.63200000000001</v>
      </c>
      <c r="I247" s="161"/>
      <c r="J247" s="162">
        <f>ROUND(I247*H247,2)</f>
        <v>0</v>
      </c>
      <c r="K247" s="163"/>
      <c r="L247" s="33"/>
      <c r="M247" s="164" t="s">
        <v>1</v>
      </c>
      <c r="N247" s="165" t="s">
        <v>39</v>
      </c>
      <c r="O247" s="61"/>
      <c r="P247" s="166">
        <f>O247*H247</f>
        <v>0</v>
      </c>
      <c r="Q247" s="166">
        <v>0</v>
      </c>
      <c r="R247" s="166">
        <f>Q247*H247</f>
        <v>0</v>
      </c>
      <c r="S247" s="166">
        <v>0</v>
      </c>
      <c r="T247" s="167">
        <f>S247*H247</f>
        <v>0</v>
      </c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R247" s="168" t="s">
        <v>130</v>
      </c>
      <c r="AT247" s="168" t="s">
        <v>191</v>
      </c>
      <c r="AU247" s="168" t="s">
        <v>86</v>
      </c>
      <c r="AY247" s="17" t="s">
        <v>189</v>
      </c>
      <c r="BE247" s="169">
        <f>IF(N247="základná",J247,0)</f>
        <v>0</v>
      </c>
      <c r="BF247" s="169">
        <f>IF(N247="znížená",J247,0)</f>
        <v>0</v>
      </c>
      <c r="BG247" s="169">
        <f>IF(N247="zákl. prenesená",J247,0)</f>
        <v>0</v>
      </c>
      <c r="BH247" s="169">
        <f>IF(N247="zníž. prenesená",J247,0)</f>
        <v>0</v>
      </c>
      <c r="BI247" s="169">
        <f>IF(N247="nulová",J247,0)</f>
        <v>0</v>
      </c>
      <c r="BJ247" s="17" t="s">
        <v>86</v>
      </c>
      <c r="BK247" s="169">
        <f>ROUND(I247*H247,2)</f>
        <v>0</v>
      </c>
      <c r="BL247" s="17" t="s">
        <v>130</v>
      </c>
      <c r="BM247" s="168" t="s">
        <v>1088</v>
      </c>
    </row>
    <row r="248" spans="1:65" s="2" customFormat="1" ht="24.2" customHeight="1">
      <c r="A248" s="32"/>
      <c r="B248" s="155"/>
      <c r="C248" s="156" t="s">
        <v>304</v>
      </c>
      <c r="D248" s="156" t="s">
        <v>191</v>
      </c>
      <c r="E248" s="157" t="s">
        <v>1089</v>
      </c>
      <c r="F248" s="158" t="s">
        <v>1090</v>
      </c>
      <c r="G248" s="159" t="s">
        <v>373</v>
      </c>
      <c r="H248" s="160">
        <v>10.272</v>
      </c>
      <c r="I248" s="161"/>
      <c r="J248" s="162">
        <f>ROUND(I248*H248,2)</f>
        <v>0</v>
      </c>
      <c r="K248" s="163"/>
      <c r="L248" s="33"/>
      <c r="M248" s="164" t="s">
        <v>1</v>
      </c>
      <c r="N248" s="165" t="s">
        <v>39</v>
      </c>
      <c r="O248" s="61"/>
      <c r="P248" s="166">
        <f>O248*H248</f>
        <v>0</v>
      </c>
      <c r="Q248" s="166">
        <v>9.6230499999999997E-2</v>
      </c>
      <c r="R248" s="166">
        <f>Q248*H248</f>
        <v>0.98847969599999996</v>
      </c>
      <c r="S248" s="166">
        <v>0</v>
      </c>
      <c r="T248" s="167">
        <f>S248*H248</f>
        <v>0</v>
      </c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R248" s="168" t="s">
        <v>130</v>
      </c>
      <c r="AT248" s="168" t="s">
        <v>191</v>
      </c>
      <c r="AU248" s="168" t="s">
        <v>86</v>
      </c>
      <c r="AY248" s="17" t="s">
        <v>189</v>
      </c>
      <c r="BE248" s="169">
        <f>IF(N248="základná",J248,0)</f>
        <v>0</v>
      </c>
      <c r="BF248" s="169">
        <f>IF(N248="znížená",J248,0)</f>
        <v>0</v>
      </c>
      <c r="BG248" s="169">
        <f>IF(N248="zákl. prenesená",J248,0)</f>
        <v>0</v>
      </c>
      <c r="BH248" s="169">
        <f>IF(N248="zníž. prenesená",J248,0)</f>
        <v>0</v>
      </c>
      <c r="BI248" s="169">
        <f>IF(N248="nulová",J248,0)</f>
        <v>0</v>
      </c>
      <c r="BJ248" s="17" t="s">
        <v>86</v>
      </c>
      <c r="BK248" s="169">
        <f>ROUND(I248*H248,2)</f>
        <v>0</v>
      </c>
      <c r="BL248" s="17" t="s">
        <v>130</v>
      </c>
      <c r="BM248" s="168" t="s">
        <v>1091</v>
      </c>
    </row>
    <row r="249" spans="1:65" s="13" customFormat="1" ht="11.25">
      <c r="B249" s="187"/>
      <c r="D249" s="188" t="s">
        <v>683</v>
      </c>
      <c r="E249" s="189" t="s">
        <v>1</v>
      </c>
      <c r="F249" s="190" t="s">
        <v>1076</v>
      </c>
      <c r="H249" s="189" t="s">
        <v>1</v>
      </c>
      <c r="I249" s="191"/>
      <c r="L249" s="187"/>
      <c r="M249" s="192"/>
      <c r="N249" s="193"/>
      <c r="O249" s="193"/>
      <c r="P249" s="193"/>
      <c r="Q249" s="193"/>
      <c r="R249" s="193"/>
      <c r="S249" s="193"/>
      <c r="T249" s="194"/>
      <c r="AT249" s="189" t="s">
        <v>683</v>
      </c>
      <c r="AU249" s="189" t="s">
        <v>86</v>
      </c>
      <c r="AV249" s="13" t="s">
        <v>80</v>
      </c>
      <c r="AW249" s="13" t="s">
        <v>29</v>
      </c>
      <c r="AX249" s="13" t="s">
        <v>73</v>
      </c>
      <c r="AY249" s="189" t="s">
        <v>189</v>
      </c>
    </row>
    <row r="250" spans="1:65" s="14" customFormat="1" ht="11.25">
      <c r="B250" s="195"/>
      <c r="D250" s="188" t="s">
        <v>683</v>
      </c>
      <c r="E250" s="196" t="s">
        <v>1</v>
      </c>
      <c r="F250" s="197" t="s">
        <v>1092</v>
      </c>
      <c r="H250" s="198">
        <v>5.016</v>
      </c>
      <c r="I250" s="199"/>
      <c r="L250" s="195"/>
      <c r="M250" s="200"/>
      <c r="N250" s="201"/>
      <c r="O250" s="201"/>
      <c r="P250" s="201"/>
      <c r="Q250" s="201"/>
      <c r="R250" s="201"/>
      <c r="S250" s="201"/>
      <c r="T250" s="202"/>
      <c r="AT250" s="196" t="s">
        <v>683</v>
      </c>
      <c r="AU250" s="196" t="s">
        <v>86</v>
      </c>
      <c r="AV250" s="14" t="s">
        <v>86</v>
      </c>
      <c r="AW250" s="14" t="s">
        <v>29</v>
      </c>
      <c r="AX250" s="14" t="s">
        <v>73</v>
      </c>
      <c r="AY250" s="196" t="s">
        <v>189</v>
      </c>
    </row>
    <row r="251" spans="1:65" s="14" customFormat="1" ht="11.25">
      <c r="B251" s="195"/>
      <c r="D251" s="188" t="s">
        <v>683</v>
      </c>
      <c r="E251" s="196" t="s">
        <v>1</v>
      </c>
      <c r="F251" s="197" t="s">
        <v>1093</v>
      </c>
      <c r="H251" s="198">
        <v>5.2560000000000002</v>
      </c>
      <c r="I251" s="199"/>
      <c r="L251" s="195"/>
      <c r="M251" s="200"/>
      <c r="N251" s="201"/>
      <c r="O251" s="201"/>
      <c r="P251" s="201"/>
      <c r="Q251" s="201"/>
      <c r="R251" s="201"/>
      <c r="S251" s="201"/>
      <c r="T251" s="202"/>
      <c r="AT251" s="196" t="s">
        <v>683</v>
      </c>
      <c r="AU251" s="196" t="s">
        <v>86</v>
      </c>
      <c r="AV251" s="14" t="s">
        <v>86</v>
      </c>
      <c r="AW251" s="14" t="s">
        <v>29</v>
      </c>
      <c r="AX251" s="14" t="s">
        <v>73</v>
      </c>
      <c r="AY251" s="196" t="s">
        <v>189</v>
      </c>
    </row>
    <row r="252" spans="1:65" s="15" customFormat="1" ht="11.25">
      <c r="B252" s="206"/>
      <c r="D252" s="188" t="s">
        <v>683</v>
      </c>
      <c r="E252" s="207" t="s">
        <v>1</v>
      </c>
      <c r="F252" s="208" t="s">
        <v>824</v>
      </c>
      <c r="H252" s="209">
        <v>10.272</v>
      </c>
      <c r="I252" s="210"/>
      <c r="L252" s="206"/>
      <c r="M252" s="211"/>
      <c r="N252" s="212"/>
      <c r="O252" s="212"/>
      <c r="P252" s="212"/>
      <c r="Q252" s="212"/>
      <c r="R252" s="212"/>
      <c r="S252" s="212"/>
      <c r="T252" s="213"/>
      <c r="AT252" s="207" t="s">
        <v>683</v>
      </c>
      <c r="AU252" s="207" t="s">
        <v>86</v>
      </c>
      <c r="AV252" s="15" t="s">
        <v>130</v>
      </c>
      <c r="AW252" s="15" t="s">
        <v>29</v>
      </c>
      <c r="AX252" s="15" t="s">
        <v>80</v>
      </c>
      <c r="AY252" s="207" t="s">
        <v>189</v>
      </c>
    </row>
    <row r="253" spans="1:65" s="2" customFormat="1" ht="24.2" customHeight="1">
      <c r="A253" s="32"/>
      <c r="B253" s="155"/>
      <c r="C253" s="156" t="s">
        <v>251</v>
      </c>
      <c r="D253" s="156" t="s">
        <v>191</v>
      </c>
      <c r="E253" s="157" t="s">
        <v>1094</v>
      </c>
      <c r="F253" s="158" t="s">
        <v>1095</v>
      </c>
      <c r="G253" s="159" t="s">
        <v>373</v>
      </c>
      <c r="H253" s="160">
        <v>10.272</v>
      </c>
      <c r="I253" s="161"/>
      <c r="J253" s="162">
        <f>ROUND(I253*H253,2)</f>
        <v>0</v>
      </c>
      <c r="K253" s="163"/>
      <c r="L253" s="33"/>
      <c r="M253" s="164" t="s">
        <v>1</v>
      </c>
      <c r="N253" s="165" t="s">
        <v>39</v>
      </c>
      <c r="O253" s="61"/>
      <c r="P253" s="166">
        <f>O253*H253</f>
        <v>0</v>
      </c>
      <c r="Q253" s="166">
        <v>0</v>
      </c>
      <c r="R253" s="166">
        <f>Q253*H253</f>
        <v>0</v>
      </c>
      <c r="S253" s="166">
        <v>0</v>
      </c>
      <c r="T253" s="167">
        <f>S253*H253</f>
        <v>0</v>
      </c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R253" s="168" t="s">
        <v>130</v>
      </c>
      <c r="AT253" s="168" t="s">
        <v>191</v>
      </c>
      <c r="AU253" s="168" t="s">
        <v>86</v>
      </c>
      <c r="AY253" s="17" t="s">
        <v>189</v>
      </c>
      <c r="BE253" s="169">
        <f>IF(N253="základná",J253,0)</f>
        <v>0</v>
      </c>
      <c r="BF253" s="169">
        <f>IF(N253="znížená",J253,0)</f>
        <v>0</v>
      </c>
      <c r="BG253" s="169">
        <f>IF(N253="zákl. prenesená",J253,0)</f>
        <v>0</v>
      </c>
      <c r="BH253" s="169">
        <f>IF(N253="zníž. prenesená",J253,0)</f>
        <v>0</v>
      </c>
      <c r="BI253" s="169">
        <f>IF(N253="nulová",J253,0)</f>
        <v>0</v>
      </c>
      <c r="BJ253" s="17" t="s">
        <v>86</v>
      </c>
      <c r="BK253" s="169">
        <f>ROUND(I253*H253,2)</f>
        <v>0</v>
      </c>
      <c r="BL253" s="17" t="s">
        <v>130</v>
      </c>
      <c r="BM253" s="168" t="s">
        <v>1096</v>
      </c>
    </row>
    <row r="254" spans="1:65" s="2" customFormat="1" ht="24.2" customHeight="1">
      <c r="A254" s="32"/>
      <c r="B254" s="155"/>
      <c r="C254" s="156" t="s">
        <v>311</v>
      </c>
      <c r="D254" s="156" t="s">
        <v>191</v>
      </c>
      <c r="E254" s="157" t="s">
        <v>1097</v>
      </c>
      <c r="F254" s="158" t="s">
        <v>1098</v>
      </c>
      <c r="G254" s="159" t="s">
        <v>218</v>
      </c>
      <c r="H254" s="160">
        <v>2.6869999999999998</v>
      </c>
      <c r="I254" s="161"/>
      <c r="J254" s="162">
        <f>ROUND(I254*H254,2)</f>
        <v>0</v>
      </c>
      <c r="K254" s="163"/>
      <c r="L254" s="33"/>
      <c r="M254" s="164" t="s">
        <v>1</v>
      </c>
      <c r="N254" s="165" t="s">
        <v>39</v>
      </c>
      <c r="O254" s="61"/>
      <c r="P254" s="166">
        <f>O254*H254</f>
        <v>0</v>
      </c>
      <c r="Q254" s="166">
        <v>1.0165999999999999</v>
      </c>
      <c r="R254" s="166">
        <f>Q254*H254</f>
        <v>2.7316041999999996</v>
      </c>
      <c r="S254" s="166">
        <v>0</v>
      </c>
      <c r="T254" s="167">
        <f>S254*H254</f>
        <v>0</v>
      </c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R254" s="168" t="s">
        <v>130</v>
      </c>
      <c r="AT254" s="168" t="s">
        <v>191</v>
      </c>
      <c r="AU254" s="168" t="s">
        <v>86</v>
      </c>
      <c r="AY254" s="17" t="s">
        <v>189</v>
      </c>
      <c r="BE254" s="169">
        <f>IF(N254="základná",J254,0)</f>
        <v>0</v>
      </c>
      <c r="BF254" s="169">
        <f>IF(N254="znížená",J254,0)</f>
        <v>0</v>
      </c>
      <c r="BG254" s="169">
        <f>IF(N254="zákl. prenesená",J254,0)</f>
        <v>0</v>
      </c>
      <c r="BH254" s="169">
        <f>IF(N254="zníž. prenesená",J254,0)</f>
        <v>0</v>
      </c>
      <c r="BI254" s="169">
        <f>IF(N254="nulová",J254,0)</f>
        <v>0</v>
      </c>
      <c r="BJ254" s="17" t="s">
        <v>86</v>
      </c>
      <c r="BK254" s="169">
        <f>ROUND(I254*H254,2)</f>
        <v>0</v>
      </c>
      <c r="BL254" s="17" t="s">
        <v>130</v>
      </c>
      <c r="BM254" s="168" t="s">
        <v>1099</v>
      </c>
    </row>
    <row r="255" spans="1:65" s="14" customFormat="1" ht="11.25">
      <c r="B255" s="195"/>
      <c r="D255" s="188" t="s">
        <v>683</v>
      </c>
      <c r="E255" s="196" t="s">
        <v>1</v>
      </c>
      <c r="F255" s="197" t="s">
        <v>1100</v>
      </c>
      <c r="H255" s="198">
        <v>1.2230000000000001</v>
      </c>
      <c r="I255" s="199"/>
      <c r="L255" s="195"/>
      <c r="M255" s="200"/>
      <c r="N255" s="201"/>
      <c r="O255" s="201"/>
      <c r="P255" s="201"/>
      <c r="Q255" s="201"/>
      <c r="R255" s="201"/>
      <c r="S255" s="201"/>
      <c r="T255" s="202"/>
      <c r="AT255" s="196" t="s">
        <v>683</v>
      </c>
      <c r="AU255" s="196" t="s">
        <v>86</v>
      </c>
      <c r="AV255" s="14" t="s">
        <v>86</v>
      </c>
      <c r="AW255" s="14" t="s">
        <v>29</v>
      </c>
      <c r="AX255" s="14" t="s">
        <v>73</v>
      </c>
      <c r="AY255" s="196" t="s">
        <v>189</v>
      </c>
    </row>
    <row r="256" spans="1:65" s="14" customFormat="1" ht="11.25">
      <c r="B256" s="195"/>
      <c r="D256" s="188" t="s">
        <v>683</v>
      </c>
      <c r="E256" s="196" t="s">
        <v>1</v>
      </c>
      <c r="F256" s="197" t="s">
        <v>1101</v>
      </c>
      <c r="H256" s="198">
        <v>1.22</v>
      </c>
      <c r="I256" s="199"/>
      <c r="L256" s="195"/>
      <c r="M256" s="200"/>
      <c r="N256" s="201"/>
      <c r="O256" s="201"/>
      <c r="P256" s="201"/>
      <c r="Q256" s="201"/>
      <c r="R256" s="201"/>
      <c r="S256" s="201"/>
      <c r="T256" s="202"/>
      <c r="AT256" s="196" t="s">
        <v>683</v>
      </c>
      <c r="AU256" s="196" t="s">
        <v>86</v>
      </c>
      <c r="AV256" s="14" t="s">
        <v>86</v>
      </c>
      <c r="AW256" s="14" t="s">
        <v>29</v>
      </c>
      <c r="AX256" s="14" t="s">
        <v>73</v>
      </c>
      <c r="AY256" s="196" t="s">
        <v>189</v>
      </c>
    </row>
    <row r="257" spans="1:65" s="15" customFormat="1" ht="11.25">
      <c r="B257" s="206"/>
      <c r="D257" s="188" t="s">
        <v>683</v>
      </c>
      <c r="E257" s="207" t="s">
        <v>1</v>
      </c>
      <c r="F257" s="208" t="s">
        <v>824</v>
      </c>
      <c r="H257" s="209">
        <v>2.4430000000000001</v>
      </c>
      <c r="I257" s="210"/>
      <c r="L257" s="206"/>
      <c r="M257" s="211"/>
      <c r="N257" s="212"/>
      <c r="O257" s="212"/>
      <c r="P257" s="212"/>
      <c r="Q257" s="212"/>
      <c r="R257" s="212"/>
      <c r="S257" s="212"/>
      <c r="T257" s="213"/>
      <c r="AT257" s="207" t="s">
        <v>683</v>
      </c>
      <c r="AU257" s="207" t="s">
        <v>86</v>
      </c>
      <c r="AV257" s="15" t="s">
        <v>130</v>
      </c>
      <c r="AW257" s="15" t="s">
        <v>29</v>
      </c>
      <c r="AX257" s="15" t="s">
        <v>80</v>
      </c>
      <c r="AY257" s="207" t="s">
        <v>189</v>
      </c>
    </row>
    <row r="258" spans="1:65" s="14" customFormat="1" ht="11.25">
      <c r="B258" s="195"/>
      <c r="D258" s="188" t="s">
        <v>683</v>
      </c>
      <c r="F258" s="197" t="s">
        <v>1102</v>
      </c>
      <c r="H258" s="198">
        <v>2.6869999999999998</v>
      </c>
      <c r="I258" s="199"/>
      <c r="L258" s="195"/>
      <c r="M258" s="200"/>
      <c r="N258" s="201"/>
      <c r="O258" s="201"/>
      <c r="P258" s="201"/>
      <c r="Q258" s="201"/>
      <c r="R258" s="201"/>
      <c r="S258" s="201"/>
      <c r="T258" s="202"/>
      <c r="AT258" s="196" t="s">
        <v>683</v>
      </c>
      <c r="AU258" s="196" t="s">
        <v>86</v>
      </c>
      <c r="AV258" s="14" t="s">
        <v>86</v>
      </c>
      <c r="AW258" s="14" t="s">
        <v>3</v>
      </c>
      <c r="AX258" s="14" t="s">
        <v>80</v>
      </c>
      <c r="AY258" s="196" t="s">
        <v>189</v>
      </c>
    </row>
    <row r="259" spans="1:65" s="2" customFormat="1" ht="21.75" customHeight="1">
      <c r="A259" s="32"/>
      <c r="B259" s="155"/>
      <c r="C259" s="156" t="s">
        <v>254</v>
      </c>
      <c r="D259" s="156" t="s">
        <v>191</v>
      </c>
      <c r="E259" s="157" t="s">
        <v>1103</v>
      </c>
      <c r="F259" s="158" t="s">
        <v>1104</v>
      </c>
      <c r="G259" s="159" t="s">
        <v>194</v>
      </c>
      <c r="H259" s="160">
        <v>1.915</v>
      </c>
      <c r="I259" s="161"/>
      <c r="J259" s="162">
        <f>ROUND(I259*H259,2)</f>
        <v>0</v>
      </c>
      <c r="K259" s="163"/>
      <c r="L259" s="33"/>
      <c r="M259" s="164" t="s">
        <v>1</v>
      </c>
      <c r="N259" s="165" t="s">
        <v>39</v>
      </c>
      <c r="O259" s="61"/>
      <c r="P259" s="166">
        <f>O259*H259</f>
        <v>0</v>
      </c>
      <c r="Q259" s="166">
        <v>2.24055874</v>
      </c>
      <c r="R259" s="166">
        <f>Q259*H259</f>
        <v>4.2906699871000002</v>
      </c>
      <c r="S259" s="166">
        <v>0</v>
      </c>
      <c r="T259" s="167">
        <f>S259*H259</f>
        <v>0</v>
      </c>
      <c r="U259" s="32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R259" s="168" t="s">
        <v>130</v>
      </c>
      <c r="AT259" s="168" t="s">
        <v>191</v>
      </c>
      <c r="AU259" s="168" t="s">
        <v>86</v>
      </c>
      <c r="AY259" s="17" t="s">
        <v>189</v>
      </c>
      <c r="BE259" s="169">
        <f>IF(N259="základná",J259,0)</f>
        <v>0</v>
      </c>
      <c r="BF259" s="169">
        <f>IF(N259="znížená",J259,0)</f>
        <v>0</v>
      </c>
      <c r="BG259" s="169">
        <f>IF(N259="zákl. prenesená",J259,0)</f>
        <v>0</v>
      </c>
      <c r="BH259" s="169">
        <f>IF(N259="zníž. prenesená",J259,0)</f>
        <v>0</v>
      </c>
      <c r="BI259" s="169">
        <f>IF(N259="nulová",J259,0)</f>
        <v>0</v>
      </c>
      <c r="BJ259" s="17" t="s">
        <v>86</v>
      </c>
      <c r="BK259" s="169">
        <f>ROUND(I259*H259,2)</f>
        <v>0</v>
      </c>
      <c r="BL259" s="17" t="s">
        <v>130</v>
      </c>
      <c r="BM259" s="168" t="s">
        <v>1105</v>
      </c>
    </row>
    <row r="260" spans="1:65" s="13" customFormat="1" ht="11.25">
      <c r="B260" s="187"/>
      <c r="D260" s="188" t="s">
        <v>683</v>
      </c>
      <c r="E260" s="189" t="s">
        <v>1</v>
      </c>
      <c r="F260" s="190" t="s">
        <v>1106</v>
      </c>
      <c r="H260" s="189" t="s">
        <v>1</v>
      </c>
      <c r="I260" s="191"/>
      <c r="L260" s="187"/>
      <c r="M260" s="192"/>
      <c r="N260" s="193"/>
      <c r="O260" s="193"/>
      <c r="P260" s="193"/>
      <c r="Q260" s="193"/>
      <c r="R260" s="193"/>
      <c r="S260" s="193"/>
      <c r="T260" s="194"/>
      <c r="AT260" s="189" t="s">
        <v>683</v>
      </c>
      <c r="AU260" s="189" t="s">
        <v>86</v>
      </c>
      <c r="AV260" s="13" t="s">
        <v>80</v>
      </c>
      <c r="AW260" s="13" t="s">
        <v>29</v>
      </c>
      <c r="AX260" s="13" t="s">
        <v>73</v>
      </c>
      <c r="AY260" s="189" t="s">
        <v>189</v>
      </c>
    </row>
    <row r="261" spans="1:65" s="14" customFormat="1" ht="11.25">
      <c r="B261" s="195"/>
      <c r="D261" s="188" t="s">
        <v>683</v>
      </c>
      <c r="E261" s="196" t="s">
        <v>1</v>
      </c>
      <c r="F261" s="197" t="s">
        <v>1107</v>
      </c>
      <c r="H261" s="198">
        <v>1.915</v>
      </c>
      <c r="I261" s="199"/>
      <c r="L261" s="195"/>
      <c r="M261" s="200"/>
      <c r="N261" s="201"/>
      <c r="O261" s="201"/>
      <c r="P261" s="201"/>
      <c r="Q261" s="201"/>
      <c r="R261" s="201"/>
      <c r="S261" s="201"/>
      <c r="T261" s="202"/>
      <c r="AT261" s="196" t="s">
        <v>683</v>
      </c>
      <c r="AU261" s="196" t="s">
        <v>86</v>
      </c>
      <c r="AV261" s="14" t="s">
        <v>86</v>
      </c>
      <c r="AW261" s="14" t="s">
        <v>29</v>
      </c>
      <c r="AX261" s="14" t="s">
        <v>80</v>
      </c>
      <c r="AY261" s="196" t="s">
        <v>189</v>
      </c>
    </row>
    <row r="262" spans="1:65" s="2" customFormat="1" ht="24.2" customHeight="1">
      <c r="A262" s="32"/>
      <c r="B262" s="155"/>
      <c r="C262" s="156" t="s">
        <v>318</v>
      </c>
      <c r="D262" s="156" t="s">
        <v>191</v>
      </c>
      <c r="E262" s="157" t="s">
        <v>1108</v>
      </c>
      <c r="F262" s="158" t="s">
        <v>1109</v>
      </c>
      <c r="G262" s="159" t="s">
        <v>218</v>
      </c>
      <c r="H262" s="160">
        <v>0.151</v>
      </c>
      <c r="I262" s="161"/>
      <c r="J262" s="162">
        <f>ROUND(I262*H262,2)</f>
        <v>0</v>
      </c>
      <c r="K262" s="163"/>
      <c r="L262" s="33"/>
      <c r="M262" s="164" t="s">
        <v>1</v>
      </c>
      <c r="N262" s="165" t="s">
        <v>39</v>
      </c>
      <c r="O262" s="61"/>
      <c r="P262" s="166">
        <f>O262*H262</f>
        <v>0</v>
      </c>
      <c r="Q262" s="166">
        <v>1.0165683299999999</v>
      </c>
      <c r="R262" s="166">
        <f>Q262*H262</f>
        <v>0.15350181782999997</v>
      </c>
      <c r="S262" s="166">
        <v>0</v>
      </c>
      <c r="T262" s="167">
        <f>S262*H262</f>
        <v>0</v>
      </c>
      <c r="U262" s="32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  <c r="AR262" s="168" t="s">
        <v>130</v>
      </c>
      <c r="AT262" s="168" t="s">
        <v>191</v>
      </c>
      <c r="AU262" s="168" t="s">
        <v>86</v>
      </c>
      <c r="AY262" s="17" t="s">
        <v>189</v>
      </c>
      <c r="BE262" s="169">
        <f>IF(N262="základná",J262,0)</f>
        <v>0</v>
      </c>
      <c r="BF262" s="169">
        <f>IF(N262="znížená",J262,0)</f>
        <v>0</v>
      </c>
      <c r="BG262" s="169">
        <f>IF(N262="zákl. prenesená",J262,0)</f>
        <v>0</v>
      </c>
      <c r="BH262" s="169">
        <f>IF(N262="zníž. prenesená",J262,0)</f>
        <v>0</v>
      </c>
      <c r="BI262" s="169">
        <f>IF(N262="nulová",J262,0)</f>
        <v>0</v>
      </c>
      <c r="BJ262" s="17" t="s">
        <v>86</v>
      </c>
      <c r="BK262" s="169">
        <f>ROUND(I262*H262,2)</f>
        <v>0</v>
      </c>
      <c r="BL262" s="17" t="s">
        <v>130</v>
      </c>
      <c r="BM262" s="168" t="s">
        <v>1110</v>
      </c>
    </row>
    <row r="263" spans="1:65" s="13" customFormat="1" ht="11.25">
      <c r="B263" s="187"/>
      <c r="D263" s="188" t="s">
        <v>683</v>
      </c>
      <c r="E263" s="189" t="s">
        <v>1</v>
      </c>
      <c r="F263" s="190" t="s">
        <v>1111</v>
      </c>
      <c r="H263" s="189" t="s">
        <v>1</v>
      </c>
      <c r="I263" s="191"/>
      <c r="L263" s="187"/>
      <c r="M263" s="192"/>
      <c r="N263" s="193"/>
      <c r="O263" s="193"/>
      <c r="P263" s="193"/>
      <c r="Q263" s="193"/>
      <c r="R263" s="193"/>
      <c r="S263" s="193"/>
      <c r="T263" s="194"/>
      <c r="AT263" s="189" t="s">
        <v>683</v>
      </c>
      <c r="AU263" s="189" t="s">
        <v>86</v>
      </c>
      <c r="AV263" s="13" t="s">
        <v>80</v>
      </c>
      <c r="AW263" s="13" t="s">
        <v>29</v>
      </c>
      <c r="AX263" s="13" t="s">
        <v>73</v>
      </c>
      <c r="AY263" s="189" t="s">
        <v>189</v>
      </c>
    </row>
    <row r="264" spans="1:65" s="14" customFormat="1" ht="11.25">
      <c r="B264" s="195"/>
      <c r="D264" s="188" t="s">
        <v>683</v>
      </c>
      <c r="E264" s="196" t="s">
        <v>1</v>
      </c>
      <c r="F264" s="197" t="s">
        <v>1112</v>
      </c>
      <c r="H264" s="198">
        <v>0.13700000000000001</v>
      </c>
      <c r="I264" s="199"/>
      <c r="L264" s="195"/>
      <c r="M264" s="200"/>
      <c r="N264" s="201"/>
      <c r="O264" s="201"/>
      <c r="P264" s="201"/>
      <c r="Q264" s="201"/>
      <c r="R264" s="201"/>
      <c r="S264" s="201"/>
      <c r="T264" s="202"/>
      <c r="AT264" s="196" t="s">
        <v>683</v>
      </c>
      <c r="AU264" s="196" t="s">
        <v>86</v>
      </c>
      <c r="AV264" s="14" t="s">
        <v>86</v>
      </c>
      <c r="AW264" s="14" t="s">
        <v>29</v>
      </c>
      <c r="AX264" s="14" t="s">
        <v>80</v>
      </c>
      <c r="AY264" s="196" t="s">
        <v>189</v>
      </c>
    </row>
    <row r="265" spans="1:65" s="14" customFormat="1" ht="11.25">
      <c r="B265" s="195"/>
      <c r="D265" s="188" t="s">
        <v>683</v>
      </c>
      <c r="F265" s="197" t="s">
        <v>1113</v>
      </c>
      <c r="H265" s="198">
        <v>0.151</v>
      </c>
      <c r="I265" s="199"/>
      <c r="L265" s="195"/>
      <c r="M265" s="200"/>
      <c r="N265" s="201"/>
      <c r="O265" s="201"/>
      <c r="P265" s="201"/>
      <c r="Q265" s="201"/>
      <c r="R265" s="201"/>
      <c r="S265" s="201"/>
      <c r="T265" s="202"/>
      <c r="AT265" s="196" t="s">
        <v>683</v>
      </c>
      <c r="AU265" s="196" t="s">
        <v>86</v>
      </c>
      <c r="AV265" s="14" t="s">
        <v>86</v>
      </c>
      <c r="AW265" s="14" t="s">
        <v>3</v>
      </c>
      <c r="AX265" s="14" t="s">
        <v>80</v>
      </c>
      <c r="AY265" s="196" t="s">
        <v>189</v>
      </c>
    </row>
    <row r="266" spans="1:65" s="2" customFormat="1" ht="33" customHeight="1">
      <c r="A266" s="32"/>
      <c r="B266" s="155"/>
      <c r="C266" s="156" t="s">
        <v>258</v>
      </c>
      <c r="D266" s="156" t="s">
        <v>191</v>
      </c>
      <c r="E266" s="157" t="s">
        <v>1114</v>
      </c>
      <c r="F266" s="158" t="s">
        <v>1115</v>
      </c>
      <c r="G266" s="159" t="s">
        <v>373</v>
      </c>
      <c r="H266" s="160">
        <v>14.162000000000001</v>
      </c>
      <c r="I266" s="161"/>
      <c r="J266" s="162">
        <f>ROUND(I266*H266,2)</f>
        <v>0</v>
      </c>
      <c r="K266" s="163"/>
      <c r="L266" s="33"/>
      <c r="M266" s="164" t="s">
        <v>1</v>
      </c>
      <c r="N266" s="165" t="s">
        <v>39</v>
      </c>
      <c r="O266" s="61"/>
      <c r="P266" s="166">
        <f>O266*H266</f>
        <v>0</v>
      </c>
      <c r="Q266" s="166">
        <v>6.3137180000000001E-2</v>
      </c>
      <c r="R266" s="166">
        <f>Q266*H266</f>
        <v>0.89414874316000004</v>
      </c>
      <c r="S266" s="166">
        <v>0</v>
      </c>
      <c r="T266" s="167">
        <f>S266*H266</f>
        <v>0</v>
      </c>
      <c r="U266" s="32"/>
      <c r="V266" s="32"/>
      <c r="W266" s="32"/>
      <c r="X266" s="32"/>
      <c r="Y266" s="32"/>
      <c r="Z266" s="32"/>
      <c r="AA266" s="32"/>
      <c r="AB266" s="32"/>
      <c r="AC266" s="32"/>
      <c r="AD266" s="32"/>
      <c r="AE266" s="32"/>
      <c r="AR266" s="168" t="s">
        <v>130</v>
      </c>
      <c r="AT266" s="168" t="s">
        <v>191</v>
      </c>
      <c r="AU266" s="168" t="s">
        <v>86</v>
      </c>
      <c r="AY266" s="17" t="s">
        <v>189</v>
      </c>
      <c r="BE266" s="169">
        <f>IF(N266="základná",J266,0)</f>
        <v>0</v>
      </c>
      <c r="BF266" s="169">
        <f>IF(N266="znížená",J266,0)</f>
        <v>0</v>
      </c>
      <c r="BG266" s="169">
        <f>IF(N266="zákl. prenesená",J266,0)</f>
        <v>0</v>
      </c>
      <c r="BH266" s="169">
        <f>IF(N266="zníž. prenesená",J266,0)</f>
        <v>0</v>
      </c>
      <c r="BI266" s="169">
        <f>IF(N266="nulová",J266,0)</f>
        <v>0</v>
      </c>
      <c r="BJ266" s="17" t="s">
        <v>86</v>
      </c>
      <c r="BK266" s="169">
        <f>ROUND(I266*H266,2)</f>
        <v>0</v>
      </c>
      <c r="BL266" s="17" t="s">
        <v>130</v>
      </c>
      <c r="BM266" s="168" t="s">
        <v>1116</v>
      </c>
    </row>
    <row r="267" spans="1:65" s="13" customFormat="1" ht="11.25">
      <c r="B267" s="187"/>
      <c r="D267" s="188" t="s">
        <v>683</v>
      </c>
      <c r="E267" s="189" t="s">
        <v>1</v>
      </c>
      <c r="F267" s="190" t="s">
        <v>1106</v>
      </c>
      <c r="H267" s="189" t="s">
        <v>1</v>
      </c>
      <c r="I267" s="191"/>
      <c r="L267" s="187"/>
      <c r="M267" s="192"/>
      <c r="N267" s="193"/>
      <c r="O267" s="193"/>
      <c r="P267" s="193"/>
      <c r="Q267" s="193"/>
      <c r="R267" s="193"/>
      <c r="S267" s="193"/>
      <c r="T267" s="194"/>
      <c r="AT267" s="189" t="s">
        <v>683</v>
      </c>
      <c r="AU267" s="189" t="s">
        <v>86</v>
      </c>
      <c r="AV267" s="13" t="s">
        <v>80</v>
      </c>
      <c r="AW267" s="13" t="s">
        <v>29</v>
      </c>
      <c r="AX267" s="13" t="s">
        <v>73</v>
      </c>
      <c r="AY267" s="189" t="s">
        <v>189</v>
      </c>
    </row>
    <row r="268" spans="1:65" s="14" customFormat="1" ht="11.25">
      <c r="B268" s="195"/>
      <c r="D268" s="188" t="s">
        <v>683</v>
      </c>
      <c r="E268" s="196" t="s">
        <v>1</v>
      </c>
      <c r="F268" s="197" t="s">
        <v>1117</v>
      </c>
      <c r="H268" s="198">
        <v>14.162000000000001</v>
      </c>
      <c r="I268" s="199"/>
      <c r="L268" s="195"/>
      <c r="M268" s="200"/>
      <c r="N268" s="201"/>
      <c r="O268" s="201"/>
      <c r="P268" s="201"/>
      <c r="Q268" s="201"/>
      <c r="R268" s="201"/>
      <c r="S268" s="201"/>
      <c r="T268" s="202"/>
      <c r="AT268" s="196" t="s">
        <v>683</v>
      </c>
      <c r="AU268" s="196" t="s">
        <v>86</v>
      </c>
      <c r="AV268" s="14" t="s">
        <v>86</v>
      </c>
      <c r="AW268" s="14" t="s">
        <v>29</v>
      </c>
      <c r="AX268" s="14" t="s">
        <v>80</v>
      </c>
      <c r="AY268" s="196" t="s">
        <v>189</v>
      </c>
    </row>
    <row r="269" spans="1:65" s="2" customFormat="1" ht="33" customHeight="1">
      <c r="A269" s="32"/>
      <c r="B269" s="155"/>
      <c r="C269" s="156" t="s">
        <v>325</v>
      </c>
      <c r="D269" s="156" t="s">
        <v>191</v>
      </c>
      <c r="E269" s="157" t="s">
        <v>1118</v>
      </c>
      <c r="F269" s="158" t="s">
        <v>1119</v>
      </c>
      <c r="G269" s="159" t="s">
        <v>373</v>
      </c>
      <c r="H269" s="160">
        <v>14.162000000000001</v>
      </c>
      <c r="I269" s="161"/>
      <c r="J269" s="162">
        <f>ROUND(I269*H269,2)</f>
        <v>0</v>
      </c>
      <c r="K269" s="163"/>
      <c r="L269" s="33"/>
      <c r="M269" s="164" t="s">
        <v>1</v>
      </c>
      <c r="N269" s="165" t="s">
        <v>39</v>
      </c>
      <c r="O269" s="61"/>
      <c r="P269" s="166">
        <f>O269*H269</f>
        <v>0</v>
      </c>
      <c r="Q269" s="166">
        <v>0</v>
      </c>
      <c r="R269" s="166">
        <f>Q269*H269</f>
        <v>0</v>
      </c>
      <c r="S269" s="166">
        <v>0</v>
      </c>
      <c r="T269" s="167">
        <f>S269*H269</f>
        <v>0</v>
      </c>
      <c r="U269" s="32"/>
      <c r="V269" s="32"/>
      <c r="W269" s="32"/>
      <c r="X269" s="32"/>
      <c r="Y269" s="32"/>
      <c r="Z269" s="32"/>
      <c r="AA269" s="32"/>
      <c r="AB269" s="32"/>
      <c r="AC269" s="32"/>
      <c r="AD269" s="32"/>
      <c r="AE269" s="32"/>
      <c r="AR269" s="168" t="s">
        <v>130</v>
      </c>
      <c r="AT269" s="168" t="s">
        <v>191</v>
      </c>
      <c r="AU269" s="168" t="s">
        <v>86</v>
      </c>
      <c r="AY269" s="17" t="s">
        <v>189</v>
      </c>
      <c r="BE269" s="169">
        <f>IF(N269="základná",J269,0)</f>
        <v>0</v>
      </c>
      <c r="BF269" s="169">
        <f>IF(N269="znížená",J269,0)</f>
        <v>0</v>
      </c>
      <c r="BG269" s="169">
        <f>IF(N269="zákl. prenesená",J269,0)</f>
        <v>0</v>
      </c>
      <c r="BH269" s="169">
        <f>IF(N269="zníž. prenesená",J269,0)</f>
        <v>0</v>
      </c>
      <c r="BI269" s="169">
        <f>IF(N269="nulová",J269,0)</f>
        <v>0</v>
      </c>
      <c r="BJ269" s="17" t="s">
        <v>86</v>
      </c>
      <c r="BK269" s="169">
        <f>ROUND(I269*H269,2)</f>
        <v>0</v>
      </c>
      <c r="BL269" s="17" t="s">
        <v>130</v>
      </c>
      <c r="BM269" s="168" t="s">
        <v>1120</v>
      </c>
    </row>
    <row r="270" spans="1:65" s="2" customFormat="1" ht="24.2" customHeight="1">
      <c r="A270" s="32"/>
      <c r="B270" s="155"/>
      <c r="C270" s="156" t="s">
        <v>261</v>
      </c>
      <c r="D270" s="156" t="s">
        <v>191</v>
      </c>
      <c r="E270" s="157" t="s">
        <v>1121</v>
      </c>
      <c r="F270" s="158" t="s">
        <v>1122</v>
      </c>
      <c r="G270" s="159" t="s">
        <v>243</v>
      </c>
      <c r="H270" s="160">
        <v>26.4</v>
      </c>
      <c r="I270" s="161"/>
      <c r="J270" s="162">
        <f>ROUND(I270*H270,2)</f>
        <v>0</v>
      </c>
      <c r="K270" s="163"/>
      <c r="L270" s="33"/>
      <c r="M270" s="164" t="s">
        <v>1</v>
      </c>
      <c r="N270" s="165" t="s">
        <v>39</v>
      </c>
      <c r="O270" s="61"/>
      <c r="P270" s="166">
        <f>O270*H270</f>
        <v>0</v>
      </c>
      <c r="Q270" s="166">
        <v>9.9598500000000006E-2</v>
      </c>
      <c r="R270" s="166">
        <f>Q270*H270</f>
        <v>2.6294004000000002</v>
      </c>
      <c r="S270" s="166">
        <v>0</v>
      </c>
      <c r="T270" s="167">
        <f>S270*H270</f>
        <v>0</v>
      </c>
      <c r="U270" s="32"/>
      <c r="V270" s="32"/>
      <c r="W270" s="32"/>
      <c r="X270" s="32"/>
      <c r="Y270" s="32"/>
      <c r="Z270" s="32"/>
      <c r="AA270" s="32"/>
      <c r="AB270" s="32"/>
      <c r="AC270" s="32"/>
      <c r="AD270" s="32"/>
      <c r="AE270" s="32"/>
      <c r="AR270" s="168" t="s">
        <v>130</v>
      </c>
      <c r="AT270" s="168" t="s">
        <v>191</v>
      </c>
      <c r="AU270" s="168" t="s">
        <v>86</v>
      </c>
      <c r="AY270" s="17" t="s">
        <v>189</v>
      </c>
      <c r="BE270" s="169">
        <f>IF(N270="základná",J270,0)</f>
        <v>0</v>
      </c>
      <c r="BF270" s="169">
        <f>IF(N270="znížená",J270,0)</f>
        <v>0</v>
      </c>
      <c r="BG270" s="169">
        <f>IF(N270="zákl. prenesená",J270,0)</f>
        <v>0</v>
      </c>
      <c r="BH270" s="169">
        <f>IF(N270="zníž. prenesená",J270,0)</f>
        <v>0</v>
      </c>
      <c r="BI270" s="169">
        <f>IF(N270="nulová",J270,0)</f>
        <v>0</v>
      </c>
      <c r="BJ270" s="17" t="s">
        <v>86</v>
      </c>
      <c r="BK270" s="169">
        <f>ROUND(I270*H270,2)</f>
        <v>0</v>
      </c>
      <c r="BL270" s="17" t="s">
        <v>130</v>
      </c>
      <c r="BM270" s="168" t="s">
        <v>1123</v>
      </c>
    </row>
    <row r="271" spans="1:65" s="13" customFormat="1" ht="11.25">
      <c r="B271" s="187"/>
      <c r="D271" s="188" t="s">
        <v>683</v>
      </c>
      <c r="E271" s="189" t="s">
        <v>1</v>
      </c>
      <c r="F271" s="190" t="s">
        <v>1106</v>
      </c>
      <c r="H271" s="189" t="s">
        <v>1</v>
      </c>
      <c r="I271" s="191"/>
      <c r="L271" s="187"/>
      <c r="M271" s="192"/>
      <c r="N271" s="193"/>
      <c r="O271" s="193"/>
      <c r="P271" s="193"/>
      <c r="Q271" s="193"/>
      <c r="R271" s="193"/>
      <c r="S271" s="193"/>
      <c r="T271" s="194"/>
      <c r="AT271" s="189" t="s">
        <v>683</v>
      </c>
      <c r="AU271" s="189" t="s">
        <v>86</v>
      </c>
      <c r="AV271" s="13" t="s">
        <v>80</v>
      </c>
      <c r="AW271" s="13" t="s">
        <v>29</v>
      </c>
      <c r="AX271" s="13" t="s">
        <v>73</v>
      </c>
      <c r="AY271" s="189" t="s">
        <v>189</v>
      </c>
    </row>
    <row r="272" spans="1:65" s="14" customFormat="1" ht="11.25">
      <c r="B272" s="195"/>
      <c r="D272" s="188" t="s">
        <v>683</v>
      </c>
      <c r="E272" s="196" t="s">
        <v>1</v>
      </c>
      <c r="F272" s="197" t="s">
        <v>1124</v>
      </c>
      <c r="H272" s="198">
        <v>26.4</v>
      </c>
      <c r="I272" s="199"/>
      <c r="L272" s="195"/>
      <c r="M272" s="200"/>
      <c r="N272" s="201"/>
      <c r="O272" s="201"/>
      <c r="P272" s="201"/>
      <c r="Q272" s="201"/>
      <c r="R272" s="201"/>
      <c r="S272" s="201"/>
      <c r="T272" s="202"/>
      <c r="AT272" s="196" t="s">
        <v>683</v>
      </c>
      <c r="AU272" s="196" t="s">
        <v>86</v>
      </c>
      <c r="AV272" s="14" t="s">
        <v>86</v>
      </c>
      <c r="AW272" s="14" t="s">
        <v>29</v>
      </c>
      <c r="AX272" s="14" t="s">
        <v>80</v>
      </c>
      <c r="AY272" s="196" t="s">
        <v>189</v>
      </c>
    </row>
    <row r="273" spans="1:65" s="2" customFormat="1" ht="24.2" customHeight="1">
      <c r="A273" s="32"/>
      <c r="B273" s="155"/>
      <c r="C273" s="156" t="s">
        <v>332</v>
      </c>
      <c r="D273" s="156" t="s">
        <v>191</v>
      </c>
      <c r="E273" s="157" t="s">
        <v>1125</v>
      </c>
      <c r="F273" s="158" t="s">
        <v>1126</v>
      </c>
      <c r="G273" s="159" t="s">
        <v>373</v>
      </c>
      <c r="H273" s="160">
        <v>4.4749999999999996</v>
      </c>
      <c r="I273" s="161"/>
      <c r="J273" s="162">
        <f>ROUND(I273*H273,2)</f>
        <v>0</v>
      </c>
      <c r="K273" s="163"/>
      <c r="L273" s="33"/>
      <c r="M273" s="164" t="s">
        <v>1</v>
      </c>
      <c r="N273" s="165" t="s">
        <v>39</v>
      </c>
      <c r="O273" s="61"/>
      <c r="P273" s="166">
        <f>O273*H273</f>
        <v>0</v>
      </c>
      <c r="Q273" s="166">
        <v>2.650226E-2</v>
      </c>
      <c r="R273" s="166">
        <f>Q273*H273</f>
        <v>0.11859761349999999</v>
      </c>
      <c r="S273" s="166">
        <v>0</v>
      </c>
      <c r="T273" s="167">
        <f>S273*H273</f>
        <v>0</v>
      </c>
      <c r="U273" s="32"/>
      <c r="V273" s="32"/>
      <c r="W273" s="32"/>
      <c r="X273" s="32"/>
      <c r="Y273" s="32"/>
      <c r="Z273" s="32"/>
      <c r="AA273" s="32"/>
      <c r="AB273" s="32"/>
      <c r="AC273" s="32"/>
      <c r="AD273" s="32"/>
      <c r="AE273" s="32"/>
      <c r="AR273" s="168" t="s">
        <v>130</v>
      </c>
      <c r="AT273" s="168" t="s">
        <v>191</v>
      </c>
      <c r="AU273" s="168" t="s">
        <v>86</v>
      </c>
      <c r="AY273" s="17" t="s">
        <v>189</v>
      </c>
      <c r="BE273" s="169">
        <f>IF(N273="základná",J273,0)</f>
        <v>0</v>
      </c>
      <c r="BF273" s="169">
        <f>IF(N273="znížená",J273,0)</f>
        <v>0</v>
      </c>
      <c r="BG273" s="169">
        <f>IF(N273="zákl. prenesená",J273,0)</f>
        <v>0</v>
      </c>
      <c r="BH273" s="169">
        <f>IF(N273="zníž. prenesená",J273,0)</f>
        <v>0</v>
      </c>
      <c r="BI273" s="169">
        <f>IF(N273="nulová",J273,0)</f>
        <v>0</v>
      </c>
      <c r="BJ273" s="17" t="s">
        <v>86</v>
      </c>
      <c r="BK273" s="169">
        <f>ROUND(I273*H273,2)</f>
        <v>0</v>
      </c>
      <c r="BL273" s="17" t="s">
        <v>130</v>
      </c>
      <c r="BM273" s="168" t="s">
        <v>1127</v>
      </c>
    </row>
    <row r="274" spans="1:65" s="13" customFormat="1" ht="11.25">
      <c r="B274" s="187"/>
      <c r="D274" s="188" t="s">
        <v>683</v>
      </c>
      <c r="E274" s="189" t="s">
        <v>1</v>
      </c>
      <c r="F274" s="190" t="s">
        <v>1106</v>
      </c>
      <c r="H274" s="189" t="s">
        <v>1</v>
      </c>
      <c r="I274" s="191"/>
      <c r="L274" s="187"/>
      <c r="M274" s="192"/>
      <c r="N274" s="193"/>
      <c r="O274" s="193"/>
      <c r="P274" s="193"/>
      <c r="Q274" s="193"/>
      <c r="R274" s="193"/>
      <c r="S274" s="193"/>
      <c r="T274" s="194"/>
      <c r="AT274" s="189" t="s">
        <v>683</v>
      </c>
      <c r="AU274" s="189" t="s">
        <v>86</v>
      </c>
      <c r="AV274" s="13" t="s">
        <v>80</v>
      </c>
      <c r="AW274" s="13" t="s">
        <v>29</v>
      </c>
      <c r="AX274" s="13" t="s">
        <v>73</v>
      </c>
      <c r="AY274" s="189" t="s">
        <v>189</v>
      </c>
    </row>
    <row r="275" spans="1:65" s="14" customFormat="1" ht="11.25">
      <c r="B275" s="195"/>
      <c r="D275" s="188" t="s">
        <v>683</v>
      </c>
      <c r="E275" s="196" t="s">
        <v>1</v>
      </c>
      <c r="F275" s="197" t="s">
        <v>1128</v>
      </c>
      <c r="H275" s="198">
        <v>4.4749999999999996</v>
      </c>
      <c r="I275" s="199"/>
      <c r="L275" s="195"/>
      <c r="M275" s="200"/>
      <c r="N275" s="201"/>
      <c r="O275" s="201"/>
      <c r="P275" s="201"/>
      <c r="Q275" s="201"/>
      <c r="R275" s="201"/>
      <c r="S275" s="201"/>
      <c r="T275" s="202"/>
      <c r="AT275" s="196" t="s">
        <v>683</v>
      </c>
      <c r="AU275" s="196" t="s">
        <v>86</v>
      </c>
      <c r="AV275" s="14" t="s">
        <v>86</v>
      </c>
      <c r="AW275" s="14" t="s">
        <v>29</v>
      </c>
      <c r="AX275" s="14" t="s">
        <v>80</v>
      </c>
      <c r="AY275" s="196" t="s">
        <v>189</v>
      </c>
    </row>
    <row r="276" spans="1:65" s="2" customFormat="1" ht="24.2" customHeight="1">
      <c r="A276" s="32"/>
      <c r="B276" s="155"/>
      <c r="C276" s="156" t="s">
        <v>265</v>
      </c>
      <c r="D276" s="156" t="s">
        <v>191</v>
      </c>
      <c r="E276" s="157" t="s">
        <v>1129</v>
      </c>
      <c r="F276" s="158" t="s">
        <v>1130</v>
      </c>
      <c r="G276" s="159" t="s">
        <v>373</v>
      </c>
      <c r="H276" s="160">
        <v>4.4749999999999996</v>
      </c>
      <c r="I276" s="161"/>
      <c r="J276" s="162">
        <f>ROUND(I276*H276,2)</f>
        <v>0</v>
      </c>
      <c r="K276" s="163"/>
      <c r="L276" s="33"/>
      <c r="M276" s="164" t="s">
        <v>1</v>
      </c>
      <c r="N276" s="165" t="s">
        <v>39</v>
      </c>
      <c r="O276" s="61"/>
      <c r="P276" s="166">
        <f>O276*H276</f>
        <v>0</v>
      </c>
      <c r="Q276" s="166">
        <v>0</v>
      </c>
      <c r="R276" s="166">
        <f>Q276*H276</f>
        <v>0</v>
      </c>
      <c r="S276" s="166">
        <v>0</v>
      </c>
      <c r="T276" s="167">
        <f>S276*H276</f>
        <v>0</v>
      </c>
      <c r="U276" s="32"/>
      <c r="V276" s="32"/>
      <c r="W276" s="32"/>
      <c r="X276" s="32"/>
      <c r="Y276" s="32"/>
      <c r="Z276" s="32"/>
      <c r="AA276" s="32"/>
      <c r="AB276" s="32"/>
      <c r="AC276" s="32"/>
      <c r="AD276" s="32"/>
      <c r="AE276" s="32"/>
      <c r="AR276" s="168" t="s">
        <v>130</v>
      </c>
      <c r="AT276" s="168" t="s">
        <v>191</v>
      </c>
      <c r="AU276" s="168" t="s">
        <v>86</v>
      </c>
      <c r="AY276" s="17" t="s">
        <v>189</v>
      </c>
      <c r="BE276" s="169">
        <f>IF(N276="základná",J276,0)</f>
        <v>0</v>
      </c>
      <c r="BF276" s="169">
        <f>IF(N276="znížená",J276,0)</f>
        <v>0</v>
      </c>
      <c r="BG276" s="169">
        <f>IF(N276="zákl. prenesená",J276,0)</f>
        <v>0</v>
      </c>
      <c r="BH276" s="169">
        <f>IF(N276="zníž. prenesená",J276,0)</f>
        <v>0</v>
      </c>
      <c r="BI276" s="169">
        <f>IF(N276="nulová",J276,0)</f>
        <v>0</v>
      </c>
      <c r="BJ276" s="17" t="s">
        <v>86</v>
      </c>
      <c r="BK276" s="169">
        <f>ROUND(I276*H276,2)</f>
        <v>0</v>
      </c>
      <c r="BL276" s="17" t="s">
        <v>130</v>
      </c>
      <c r="BM276" s="168" t="s">
        <v>1131</v>
      </c>
    </row>
    <row r="277" spans="1:65" s="12" customFormat="1" ht="22.9" customHeight="1">
      <c r="B277" s="142"/>
      <c r="D277" s="143" t="s">
        <v>72</v>
      </c>
      <c r="E277" s="153" t="s">
        <v>350</v>
      </c>
      <c r="F277" s="153" t="s">
        <v>351</v>
      </c>
      <c r="I277" s="145"/>
      <c r="J277" s="154">
        <f>BK277</f>
        <v>0</v>
      </c>
      <c r="L277" s="142"/>
      <c r="M277" s="147"/>
      <c r="N277" s="148"/>
      <c r="O277" s="148"/>
      <c r="P277" s="149">
        <f>P278</f>
        <v>0</v>
      </c>
      <c r="Q277" s="148"/>
      <c r="R277" s="149">
        <f>R278</f>
        <v>0</v>
      </c>
      <c r="S277" s="148"/>
      <c r="T277" s="150">
        <f>T278</f>
        <v>0</v>
      </c>
      <c r="AR277" s="143" t="s">
        <v>80</v>
      </c>
      <c r="AT277" s="151" t="s">
        <v>72</v>
      </c>
      <c r="AU277" s="151" t="s">
        <v>80</v>
      </c>
      <c r="AY277" s="143" t="s">
        <v>189</v>
      </c>
      <c r="BK277" s="152">
        <f>BK278</f>
        <v>0</v>
      </c>
    </row>
    <row r="278" spans="1:65" s="2" customFormat="1" ht="24.2" customHeight="1">
      <c r="A278" s="32"/>
      <c r="B278" s="155"/>
      <c r="C278" s="156" t="s">
        <v>339</v>
      </c>
      <c r="D278" s="156" t="s">
        <v>191</v>
      </c>
      <c r="E278" s="157" t="s">
        <v>766</v>
      </c>
      <c r="F278" s="158" t="s">
        <v>767</v>
      </c>
      <c r="G278" s="159" t="s">
        <v>218</v>
      </c>
      <c r="H278" s="160">
        <v>517.42899999999997</v>
      </c>
      <c r="I278" s="161"/>
      <c r="J278" s="162">
        <f>ROUND(I278*H278,2)</f>
        <v>0</v>
      </c>
      <c r="K278" s="163"/>
      <c r="L278" s="33"/>
      <c r="M278" s="164" t="s">
        <v>1</v>
      </c>
      <c r="N278" s="165" t="s">
        <v>39</v>
      </c>
      <c r="O278" s="61"/>
      <c r="P278" s="166">
        <f>O278*H278</f>
        <v>0</v>
      </c>
      <c r="Q278" s="166">
        <v>0</v>
      </c>
      <c r="R278" s="166">
        <f>Q278*H278</f>
        <v>0</v>
      </c>
      <c r="S278" s="166">
        <v>0</v>
      </c>
      <c r="T278" s="167">
        <f>S278*H278</f>
        <v>0</v>
      </c>
      <c r="U278" s="32"/>
      <c r="V278" s="32"/>
      <c r="W278" s="32"/>
      <c r="X278" s="32"/>
      <c r="Y278" s="32"/>
      <c r="Z278" s="32"/>
      <c r="AA278" s="32"/>
      <c r="AB278" s="32"/>
      <c r="AC278" s="32"/>
      <c r="AD278" s="32"/>
      <c r="AE278" s="32"/>
      <c r="AR278" s="168" t="s">
        <v>130</v>
      </c>
      <c r="AT278" s="168" t="s">
        <v>191</v>
      </c>
      <c r="AU278" s="168" t="s">
        <v>86</v>
      </c>
      <c r="AY278" s="17" t="s">
        <v>189</v>
      </c>
      <c r="BE278" s="169">
        <f>IF(N278="základná",J278,0)</f>
        <v>0</v>
      </c>
      <c r="BF278" s="169">
        <f>IF(N278="znížená",J278,0)</f>
        <v>0</v>
      </c>
      <c r="BG278" s="169">
        <f>IF(N278="zákl. prenesená",J278,0)</f>
        <v>0</v>
      </c>
      <c r="BH278" s="169">
        <f>IF(N278="zníž. prenesená",J278,0)</f>
        <v>0</v>
      </c>
      <c r="BI278" s="169">
        <f>IF(N278="nulová",J278,0)</f>
        <v>0</v>
      </c>
      <c r="BJ278" s="17" t="s">
        <v>86</v>
      </c>
      <c r="BK278" s="169">
        <f>ROUND(I278*H278,2)</f>
        <v>0</v>
      </c>
      <c r="BL278" s="17" t="s">
        <v>130</v>
      </c>
      <c r="BM278" s="168" t="s">
        <v>1132</v>
      </c>
    </row>
    <row r="279" spans="1:65" s="12" customFormat="1" ht="25.9" customHeight="1">
      <c r="B279" s="142"/>
      <c r="D279" s="143" t="s">
        <v>72</v>
      </c>
      <c r="E279" s="144" t="s">
        <v>362</v>
      </c>
      <c r="F279" s="144" t="s">
        <v>363</v>
      </c>
      <c r="I279" s="145"/>
      <c r="J279" s="146">
        <f>BK279</f>
        <v>0</v>
      </c>
      <c r="L279" s="142"/>
      <c r="M279" s="147"/>
      <c r="N279" s="148"/>
      <c r="O279" s="148"/>
      <c r="P279" s="149">
        <f>P280</f>
        <v>0</v>
      </c>
      <c r="Q279" s="148"/>
      <c r="R279" s="149">
        <f>R280</f>
        <v>2.1017106000000001</v>
      </c>
      <c r="S279" s="148"/>
      <c r="T279" s="150">
        <f>T280</f>
        <v>0</v>
      </c>
      <c r="AR279" s="143" t="s">
        <v>86</v>
      </c>
      <c r="AT279" s="151" t="s">
        <v>72</v>
      </c>
      <c r="AU279" s="151" t="s">
        <v>73</v>
      </c>
      <c r="AY279" s="143" t="s">
        <v>189</v>
      </c>
      <c r="BK279" s="152">
        <f>BK280</f>
        <v>0</v>
      </c>
    </row>
    <row r="280" spans="1:65" s="12" customFormat="1" ht="22.9" customHeight="1">
      <c r="B280" s="142"/>
      <c r="D280" s="143" t="s">
        <v>72</v>
      </c>
      <c r="E280" s="153" t="s">
        <v>1133</v>
      </c>
      <c r="F280" s="153" t="s">
        <v>1134</v>
      </c>
      <c r="I280" s="145"/>
      <c r="J280" s="154">
        <f>BK280</f>
        <v>0</v>
      </c>
      <c r="L280" s="142"/>
      <c r="M280" s="147"/>
      <c r="N280" s="148"/>
      <c r="O280" s="148"/>
      <c r="P280" s="149">
        <f>SUM(P281:P287)</f>
        <v>0</v>
      </c>
      <c r="Q280" s="148"/>
      <c r="R280" s="149">
        <f>SUM(R281:R287)</f>
        <v>2.1017106000000001</v>
      </c>
      <c r="S280" s="148"/>
      <c r="T280" s="150">
        <f>SUM(T281:T287)</f>
        <v>0</v>
      </c>
      <c r="AR280" s="143" t="s">
        <v>86</v>
      </c>
      <c r="AT280" s="151" t="s">
        <v>72</v>
      </c>
      <c r="AU280" s="151" t="s">
        <v>80</v>
      </c>
      <c r="AY280" s="143" t="s">
        <v>189</v>
      </c>
      <c r="BK280" s="152">
        <f>SUM(BK281:BK287)</f>
        <v>0</v>
      </c>
    </row>
    <row r="281" spans="1:65" s="2" customFormat="1" ht="37.9" customHeight="1">
      <c r="A281" s="32"/>
      <c r="B281" s="155"/>
      <c r="C281" s="156" t="s">
        <v>268</v>
      </c>
      <c r="D281" s="156" t="s">
        <v>191</v>
      </c>
      <c r="E281" s="157" t="s">
        <v>1135</v>
      </c>
      <c r="F281" s="158" t="s">
        <v>1136</v>
      </c>
      <c r="G281" s="159" t="s">
        <v>373</v>
      </c>
      <c r="H281" s="160">
        <v>15.09</v>
      </c>
      <c r="I281" s="161"/>
      <c r="J281" s="162">
        <f>ROUND(I281*H281,2)</f>
        <v>0</v>
      </c>
      <c r="K281" s="163"/>
      <c r="L281" s="33"/>
      <c r="M281" s="164" t="s">
        <v>1</v>
      </c>
      <c r="N281" s="165" t="s">
        <v>39</v>
      </c>
      <c r="O281" s="61"/>
      <c r="P281" s="166">
        <f>O281*H281</f>
        <v>0</v>
      </c>
      <c r="Q281" s="166">
        <v>2.3539999999999998E-2</v>
      </c>
      <c r="R281" s="166">
        <f>Q281*H281</f>
        <v>0.3552186</v>
      </c>
      <c r="S281" s="166">
        <v>0</v>
      </c>
      <c r="T281" s="167">
        <f>S281*H281</f>
        <v>0</v>
      </c>
      <c r="U281" s="32"/>
      <c r="V281" s="32"/>
      <c r="W281" s="32"/>
      <c r="X281" s="32"/>
      <c r="Y281" s="32"/>
      <c r="Z281" s="32"/>
      <c r="AA281" s="32"/>
      <c r="AB281" s="32"/>
      <c r="AC281" s="32"/>
      <c r="AD281" s="32"/>
      <c r="AE281" s="32"/>
      <c r="AR281" s="168" t="s">
        <v>214</v>
      </c>
      <c r="AT281" s="168" t="s">
        <v>191</v>
      </c>
      <c r="AU281" s="168" t="s">
        <v>86</v>
      </c>
      <c r="AY281" s="17" t="s">
        <v>189</v>
      </c>
      <c r="BE281" s="169">
        <f>IF(N281="základná",J281,0)</f>
        <v>0</v>
      </c>
      <c r="BF281" s="169">
        <f>IF(N281="znížená",J281,0)</f>
        <v>0</v>
      </c>
      <c r="BG281" s="169">
        <f>IF(N281="zákl. prenesená",J281,0)</f>
        <v>0</v>
      </c>
      <c r="BH281" s="169">
        <f>IF(N281="zníž. prenesená",J281,0)</f>
        <v>0</v>
      </c>
      <c r="BI281" s="169">
        <f>IF(N281="nulová",J281,0)</f>
        <v>0</v>
      </c>
      <c r="BJ281" s="17" t="s">
        <v>86</v>
      </c>
      <c r="BK281" s="169">
        <f>ROUND(I281*H281,2)</f>
        <v>0</v>
      </c>
      <c r="BL281" s="17" t="s">
        <v>214</v>
      </c>
      <c r="BM281" s="168" t="s">
        <v>1137</v>
      </c>
    </row>
    <row r="282" spans="1:65" s="13" customFormat="1" ht="11.25">
      <c r="B282" s="187"/>
      <c r="D282" s="188" t="s">
        <v>683</v>
      </c>
      <c r="E282" s="189" t="s">
        <v>1</v>
      </c>
      <c r="F282" s="190" t="s">
        <v>1138</v>
      </c>
      <c r="H282" s="189" t="s">
        <v>1</v>
      </c>
      <c r="I282" s="191"/>
      <c r="L282" s="187"/>
      <c r="M282" s="192"/>
      <c r="N282" s="193"/>
      <c r="O282" s="193"/>
      <c r="P282" s="193"/>
      <c r="Q282" s="193"/>
      <c r="R282" s="193"/>
      <c r="S282" s="193"/>
      <c r="T282" s="194"/>
      <c r="AT282" s="189" t="s">
        <v>683</v>
      </c>
      <c r="AU282" s="189" t="s">
        <v>86</v>
      </c>
      <c r="AV282" s="13" t="s">
        <v>80</v>
      </c>
      <c r="AW282" s="13" t="s">
        <v>29</v>
      </c>
      <c r="AX282" s="13" t="s">
        <v>73</v>
      </c>
      <c r="AY282" s="189" t="s">
        <v>189</v>
      </c>
    </row>
    <row r="283" spans="1:65" s="14" customFormat="1" ht="11.25">
      <c r="B283" s="195"/>
      <c r="D283" s="188" t="s">
        <v>683</v>
      </c>
      <c r="E283" s="196" t="s">
        <v>1</v>
      </c>
      <c r="F283" s="197" t="s">
        <v>1139</v>
      </c>
      <c r="H283" s="198">
        <v>15.09</v>
      </c>
      <c r="I283" s="199"/>
      <c r="L283" s="195"/>
      <c r="M283" s="200"/>
      <c r="N283" s="201"/>
      <c r="O283" s="201"/>
      <c r="P283" s="201"/>
      <c r="Q283" s="201"/>
      <c r="R283" s="201"/>
      <c r="S283" s="201"/>
      <c r="T283" s="202"/>
      <c r="AT283" s="196" t="s">
        <v>683</v>
      </c>
      <c r="AU283" s="196" t="s">
        <v>86</v>
      </c>
      <c r="AV283" s="14" t="s">
        <v>86</v>
      </c>
      <c r="AW283" s="14" t="s">
        <v>29</v>
      </c>
      <c r="AX283" s="14" t="s">
        <v>80</v>
      </c>
      <c r="AY283" s="196" t="s">
        <v>189</v>
      </c>
    </row>
    <row r="284" spans="1:65" s="2" customFormat="1" ht="37.9" customHeight="1">
      <c r="A284" s="32"/>
      <c r="B284" s="155"/>
      <c r="C284" s="156" t="s">
        <v>346</v>
      </c>
      <c r="D284" s="156" t="s">
        <v>191</v>
      </c>
      <c r="E284" s="157" t="s">
        <v>1140</v>
      </c>
      <c r="F284" s="158" t="s">
        <v>1141</v>
      </c>
      <c r="G284" s="159" t="s">
        <v>373</v>
      </c>
      <c r="H284" s="160">
        <v>72.05</v>
      </c>
      <c r="I284" s="161"/>
      <c r="J284" s="162">
        <f>ROUND(I284*H284,2)</f>
        <v>0</v>
      </c>
      <c r="K284" s="163"/>
      <c r="L284" s="33"/>
      <c r="M284" s="164" t="s">
        <v>1</v>
      </c>
      <c r="N284" s="165" t="s">
        <v>39</v>
      </c>
      <c r="O284" s="61"/>
      <c r="P284" s="166">
        <f>O284*H284</f>
        <v>0</v>
      </c>
      <c r="Q284" s="166">
        <v>2.4240000000000001E-2</v>
      </c>
      <c r="R284" s="166">
        <f>Q284*H284</f>
        <v>1.7464919999999999</v>
      </c>
      <c r="S284" s="166">
        <v>0</v>
      </c>
      <c r="T284" s="167">
        <f>S284*H284</f>
        <v>0</v>
      </c>
      <c r="U284" s="32"/>
      <c r="V284" s="32"/>
      <c r="W284" s="32"/>
      <c r="X284" s="32"/>
      <c r="Y284" s="32"/>
      <c r="Z284" s="32"/>
      <c r="AA284" s="32"/>
      <c r="AB284" s="32"/>
      <c r="AC284" s="32"/>
      <c r="AD284" s="32"/>
      <c r="AE284" s="32"/>
      <c r="AR284" s="168" t="s">
        <v>214</v>
      </c>
      <c r="AT284" s="168" t="s">
        <v>191</v>
      </c>
      <c r="AU284" s="168" t="s">
        <v>86</v>
      </c>
      <c r="AY284" s="17" t="s">
        <v>189</v>
      </c>
      <c r="BE284" s="169">
        <f>IF(N284="základná",J284,0)</f>
        <v>0</v>
      </c>
      <c r="BF284" s="169">
        <f>IF(N284="znížená",J284,0)</f>
        <v>0</v>
      </c>
      <c r="BG284" s="169">
        <f>IF(N284="zákl. prenesená",J284,0)</f>
        <v>0</v>
      </c>
      <c r="BH284" s="169">
        <f>IF(N284="zníž. prenesená",J284,0)</f>
        <v>0</v>
      </c>
      <c r="BI284" s="169">
        <f>IF(N284="nulová",J284,0)</f>
        <v>0</v>
      </c>
      <c r="BJ284" s="17" t="s">
        <v>86</v>
      </c>
      <c r="BK284" s="169">
        <f>ROUND(I284*H284,2)</f>
        <v>0</v>
      </c>
      <c r="BL284" s="17" t="s">
        <v>214</v>
      </c>
      <c r="BM284" s="168" t="s">
        <v>1142</v>
      </c>
    </row>
    <row r="285" spans="1:65" s="13" customFormat="1" ht="11.25">
      <c r="B285" s="187"/>
      <c r="D285" s="188" t="s">
        <v>683</v>
      </c>
      <c r="E285" s="189" t="s">
        <v>1</v>
      </c>
      <c r="F285" s="190" t="s">
        <v>1143</v>
      </c>
      <c r="H285" s="189" t="s">
        <v>1</v>
      </c>
      <c r="I285" s="191"/>
      <c r="L285" s="187"/>
      <c r="M285" s="192"/>
      <c r="N285" s="193"/>
      <c r="O285" s="193"/>
      <c r="P285" s="193"/>
      <c r="Q285" s="193"/>
      <c r="R285" s="193"/>
      <c r="S285" s="193"/>
      <c r="T285" s="194"/>
      <c r="AT285" s="189" t="s">
        <v>683</v>
      </c>
      <c r="AU285" s="189" t="s">
        <v>86</v>
      </c>
      <c r="AV285" s="13" t="s">
        <v>80</v>
      </c>
      <c r="AW285" s="13" t="s">
        <v>29</v>
      </c>
      <c r="AX285" s="13" t="s">
        <v>73</v>
      </c>
      <c r="AY285" s="189" t="s">
        <v>189</v>
      </c>
    </row>
    <row r="286" spans="1:65" s="14" customFormat="1" ht="11.25">
      <c r="B286" s="195"/>
      <c r="D286" s="188" t="s">
        <v>683</v>
      </c>
      <c r="E286" s="196" t="s">
        <v>1</v>
      </c>
      <c r="F286" s="197" t="s">
        <v>1144</v>
      </c>
      <c r="H286" s="198">
        <v>72.05</v>
      </c>
      <c r="I286" s="199"/>
      <c r="L286" s="195"/>
      <c r="M286" s="200"/>
      <c r="N286" s="201"/>
      <c r="O286" s="201"/>
      <c r="P286" s="201"/>
      <c r="Q286" s="201"/>
      <c r="R286" s="201"/>
      <c r="S286" s="201"/>
      <c r="T286" s="202"/>
      <c r="AT286" s="196" t="s">
        <v>683</v>
      </c>
      <c r="AU286" s="196" t="s">
        <v>86</v>
      </c>
      <c r="AV286" s="14" t="s">
        <v>86</v>
      </c>
      <c r="AW286" s="14" t="s">
        <v>29</v>
      </c>
      <c r="AX286" s="14" t="s">
        <v>80</v>
      </c>
      <c r="AY286" s="196" t="s">
        <v>189</v>
      </c>
    </row>
    <row r="287" spans="1:65" s="2" customFormat="1" ht="24.2" customHeight="1">
      <c r="A287" s="32"/>
      <c r="B287" s="155"/>
      <c r="C287" s="156" t="s">
        <v>272</v>
      </c>
      <c r="D287" s="156" t="s">
        <v>191</v>
      </c>
      <c r="E287" s="157" t="s">
        <v>1145</v>
      </c>
      <c r="F287" s="158" t="s">
        <v>1146</v>
      </c>
      <c r="G287" s="159" t="s">
        <v>218</v>
      </c>
      <c r="H287" s="160">
        <v>2.1019999999999999</v>
      </c>
      <c r="I287" s="161"/>
      <c r="J287" s="162">
        <f>ROUND(I287*H287,2)</f>
        <v>0</v>
      </c>
      <c r="K287" s="163"/>
      <c r="L287" s="33"/>
      <c r="M287" s="181" t="s">
        <v>1</v>
      </c>
      <c r="N287" s="182" t="s">
        <v>39</v>
      </c>
      <c r="O287" s="183"/>
      <c r="P287" s="184">
        <f>O287*H287</f>
        <v>0</v>
      </c>
      <c r="Q287" s="184">
        <v>0</v>
      </c>
      <c r="R287" s="184">
        <f>Q287*H287</f>
        <v>0</v>
      </c>
      <c r="S287" s="184">
        <v>0</v>
      </c>
      <c r="T287" s="185">
        <f>S287*H287</f>
        <v>0</v>
      </c>
      <c r="U287" s="32"/>
      <c r="V287" s="32"/>
      <c r="W287" s="32"/>
      <c r="X287" s="32"/>
      <c r="Y287" s="32"/>
      <c r="Z287" s="32"/>
      <c r="AA287" s="32"/>
      <c r="AB287" s="32"/>
      <c r="AC287" s="32"/>
      <c r="AD287" s="32"/>
      <c r="AE287" s="32"/>
      <c r="AR287" s="168" t="s">
        <v>214</v>
      </c>
      <c r="AT287" s="168" t="s">
        <v>191</v>
      </c>
      <c r="AU287" s="168" t="s">
        <v>86</v>
      </c>
      <c r="AY287" s="17" t="s">
        <v>189</v>
      </c>
      <c r="BE287" s="169">
        <f>IF(N287="základná",J287,0)</f>
        <v>0</v>
      </c>
      <c r="BF287" s="169">
        <f>IF(N287="znížená",J287,0)</f>
        <v>0</v>
      </c>
      <c r="BG287" s="169">
        <f>IF(N287="zákl. prenesená",J287,0)</f>
        <v>0</v>
      </c>
      <c r="BH287" s="169">
        <f>IF(N287="zníž. prenesená",J287,0)</f>
        <v>0</v>
      </c>
      <c r="BI287" s="169">
        <f>IF(N287="nulová",J287,0)</f>
        <v>0</v>
      </c>
      <c r="BJ287" s="17" t="s">
        <v>86</v>
      </c>
      <c r="BK287" s="169">
        <f>ROUND(I287*H287,2)</f>
        <v>0</v>
      </c>
      <c r="BL287" s="17" t="s">
        <v>214</v>
      </c>
      <c r="BM287" s="168" t="s">
        <v>1147</v>
      </c>
    </row>
    <row r="288" spans="1:65" s="2" customFormat="1" ht="6.95" customHeight="1">
      <c r="A288" s="32"/>
      <c r="B288" s="50"/>
      <c r="C288" s="51"/>
      <c r="D288" s="51"/>
      <c r="E288" s="51"/>
      <c r="F288" s="51"/>
      <c r="G288" s="51"/>
      <c r="H288" s="51"/>
      <c r="I288" s="51"/>
      <c r="J288" s="51"/>
      <c r="K288" s="51"/>
      <c r="L288" s="33"/>
      <c r="M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  <c r="AA288" s="32"/>
      <c r="AB288" s="32"/>
      <c r="AC288" s="32"/>
      <c r="AD288" s="32"/>
      <c r="AE288" s="32"/>
    </row>
  </sheetData>
  <autoFilter ref="C129:K287" xr:uid="{00000000-0009-0000-0000-000006000000}"/>
  <mergeCells count="15">
    <mergeCell ref="E116:H116"/>
    <mergeCell ref="E120:H120"/>
    <mergeCell ref="E118:H118"/>
    <mergeCell ref="E122:H122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BM352"/>
  <sheetViews>
    <sheetView showGridLines="0" workbookViewId="0">
      <selection activeCell="F134" sqref="F134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65" t="s">
        <v>5</v>
      </c>
      <c r="M2" s="247"/>
      <c r="N2" s="247"/>
      <c r="O2" s="247"/>
      <c r="P2" s="247"/>
      <c r="Q2" s="247"/>
      <c r="R2" s="247"/>
      <c r="S2" s="247"/>
      <c r="T2" s="247"/>
      <c r="U2" s="247"/>
      <c r="V2" s="247"/>
      <c r="AT2" s="17" t="s">
        <v>108</v>
      </c>
    </row>
    <row r="3" spans="1:46" s="1" customFormat="1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73</v>
      </c>
    </row>
    <row r="4" spans="1:46" s="1" customFormat="1" ht="24.95" hidden="1" customHeight="1">
      <c r="B4" s="20"/>
      <c r="D4" s="21" t="s">
        <v>154</v>
      </c>
      <c r="L4" s="20"/>
      <c r="M4" s="101" t="s">
        <v>9</v>
      </c>
      <c r="AT4" s="17" t="s">
        <v>3</v>
      </c>
    </row>
    <row r="5" spans="1:46" s="1" customFormat="1" ht="6.95" hidden="1" customHeight="1">
      <c r="B5" s="20"/>
      <c r="L5" s="20"/>
    </row>
    <row r="6" spans="1:46" s="1" customFormat="1" ht="12" hidden="1" customHeight="1">
      <c r="B6" s="20"/>
      <c r="D6" s="27" t="s">
        <v>15</v>
      </c>
      <c r="L6" s="20"/>
    </row>
    <row r="7" spans="1:46" s="1" customFormat="1" ht="16.5" hidden="1" customHeight="1">
      <c r="B7" s="20"/>
      <c r="E7" s="266" t="str">
        <f>'Rekapitulácia stavby'!K6</f>
        <v>Prístavba materskej škôlky v meste Podolínec</v>
      </c>
      <c r="F7" s="267"/>
      <c r="G7" s="267"/>
      <c r="H7" s="267"/>
      <c r="L7" s="20"/>
    </row>
    <row r="8" spans="1:46" ht="12.75" hidden="1">
      <c r="B8" s="20"/>
      <c r="D8" s="27" t="s">
        <v>155</v>
      </c>
      <c r="L8" s="20"/>
    </row>
    <row r="9" spans="1:46" s="1" customFormat="1" ht="16.5" hidden="1" customHeight="1">
      <c r="B9" s="20"/>
      <c r="E9" s="266" t="s">
        <v>790</v>
      </c>
      <c r="F9" s="247"/>
      <c r="G9" s="247"/>
      <c r="H9" s="247"/>
      <c r="L9" s="20"/>
    </row>
    <row r="10" spans="1:46" s="1" customFormat="1" ht="12" hidden="1" customHeight="1">
      <c r="B10" s="20"/>
      <c r="D10" s="27" t="s">
        <v>157</v>
      </c>
      <c r="L10" s="20"/>
    </row>
    <row r="11" spans="1:46" s="2" customFormat="1" ht="16.5" hidden="1" customHeight="1">
      <c r="A11" s="32"/>
      <c r="B11" s="33"/>
      <c r="C11" s="32"/>
      <c r="D11" s="32"/>
      <c r="E11" s="270" t="s">
        <v>791</v>
      </c>
      <c r="F11" s="268"/>
      <c r="G11" s="268"/>
      <c r="H11" s="268"/>
      <c r="I11" s="32"/>
      <c r="J11" s="32"/>
      <c r="K11" s="32"/>
      <c r="L11" s="45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hidden="1" customHeight="1">
      <c r="A12" s="32"/>
      <c r="B12" s="33"/>
      <c r="C12" s="32"/>
      <c r="D12" s="27" t="s">
        <v>792</v>
      </c>
      <c r="E12" s="32"/>
      <c r="F12" s="32"/>
      <c r="G12" s="32"/>
      <c r="H12" s="32"/>
      <c r="I12" s="32"/>
      <c r="J12" s="32"/>
      <c r="K12" s="32"/>
      <c r="L12" s="45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6.5" hidden="1" customHeight="1">
      <c r="A13" s="32"/>
      <c r="B13" s="33"/>
      <c r="C13" s="32"/>
      <c r="D13" s="32"/>
      <c r="E13" s="227" t="s">
        <v>1148</v>
      </c>
      <c r="F13" s="268"/>
      <c r="G13" s="268"/>
      <c r="H13" s="268"/>
      <c r="I13" s="32"/>
      <c r="J13" s="32"/>
      <c r="K13" s="32"/>
      <c r="L13" s="45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1.25" hidden="1">
      <c r="A14" s="32"/>
      <c r="B14" s="33"/>
      <c r="C14" s="32"/>
      <c r="D14" s="32"/>
      <c r="E14" s="32"/>
      <c r="F14" s="32"/>
      <c r="G14" s="32"/>
      <c r="H14" s="32"/>
      <c r="I14" s="32"/>
      <c r="J14" s="32"/>
      <c r="K14" s="32"/>
      <c r="L14" s="45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2" hidden="1" customHeight="1">
      <c r="A15" s="32"/>
      <c r="B15" s="33"/>
      <c r="C15" s="32"/>
      <c r="D15" s="27" t="s">
        <v>17</v>
      </c>
      <c r="E15" s="32"/>
      <c r="F15" s="25" t="s">
        <v>1</v>
      </c>
      <c r="G15" s="32"/>
      <c r="H15" s="32"/>
      <c r="I15" s="27" t="s">
        <v>18</v>
      </c>
      <c r="J15" s="25" t="s">
        <v>1</v>
      </c>
      <c r="K15" s="32"/>
      <c r="L15" s="45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hidden="1" customHeight="1">
      <c r="A16" s="32"/>
      <c r="B16" s="33"/>
      <c r="C16" s="32"/>
      <c r="D16" s="27" t="s">
        <v>19</v>
      </c>
      <c r="E16" s="32"/>
      <c r="F16" s="25" t="s">
        <v>20</v>
      </c>
      <c r="G16" s="32"/>
      <c r="H16" s="32"/>
      <c r="I16" s="27" t="s">
        <v>21</v>
      </c>
      <c r="J16" s="58" t="str">
        <f>'Rekapitulácia stavby'!AN8</f>
        <v>05_2022</v>
      </c>
      <c r="K16" s="32"/>
      <c r="L16" s="45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0.9" hidden="1" customHeight="1">
      <c r="A17" s="32"/>
      <c r="B17" s="33"/>
      <c r="C17" s="32"/>
      <c r="D17" s="32"/>
      <c r="E17" s="32"/>
      <c r="F17" s="32"/>
      <c r="G17" s="32"/>
      <c r="H17" s="32"/>
      <c r="I17" s="32"/>
      <c r="J17" s="32"/>
      <c r="K17" s="32"/>
      <c r="L17" s="45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2" hidden="1" customHeight="1">
      <c r="A18" s="32"/>
      <c r="B18" s="33"/>
      <c r="C18" s="32"/>
      <c r="D18" s="27" t="s">
        <v>22</v>
      </c>
      <c r="E18" s="32"/>
      <c r="F18" s="32"/>
      <c r="G18" s="32"/>
      <c r="H18" s="32"/>
      <c r="I18" s="27" t="s">
        <v>23</v>
      </c>
      <c r="J18" s="25" t="s">
        <v>1</v>
      </c>
      <c r="K18" s="32"/>
      <c r="L18" s="45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8" hidden="1" customHeight="1">
      <c r="A19" s="32"/>
      <c r="B19" s="33"/>
      <c r="C19" s="32"/>
      <c r="D19" s="32"/>
      <c r="E19" s="25" t="s">
        <v>24</v>
      </c>
      <c r="F19" s="32"/>
      <c r="G19" s="32"/>
      <c r="H19" s="32"/>
      <c r="I19" s="27" t="s">
        <v>25</v>
      </c>
      <c r="J19" s="25" t="s">
        <v>1</v>
      </c>
      <c r="K19" s="32"/>
      <c r="L19" s="45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6.95" hidden="1" customHeight="1">
      <c r="A20" s="32"/>
      <c r="B20" s="33"/>
      <c r="C20" s="32"/>
      <c r="D20" s="32"/>
      <c r="E20" s="32"/>
      <c r="F20" s="32"/>
      <c r="G20" s="32"/>
      <c r="H20" s="32"/>
      <c r="I20" s="32"/>
      <c r="J20" s="32"/>
      <c r="K20" s="32"/>
      <c r="L20" s="45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2" hidden="1" customHeight="1">
      <c r="A21" s="32"/>
      <c r="B21" s="33"/>
      <c r="C21" s="32"/>
      <c r="D21" s="27" t="s">
        <v>26</v>
      </c>
      <c r="E21" s="32"/>
      <c r="F21" s="32"/>
      <c r="G21" s="32"/>
      <c r="H21" s="32"/>
      <c r="I21" s="27" t="s">
        <v>23</v>
      </c>
      <c r="J21" s="28">
        <f>'Rekapitulácia stavby'!AN13</f>
        <v>0</v>
      </c>
      <c r="K21" s="32"/>
      <c r="L21" s="45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8" hidden="1" customHeight="1">
      <c r="A22" s="32"/>
      <c r="B22" s="33"/>
      <c r="C22" s="32"/>
      <c r="D22" s="32"/>
      <c r="E22" s="269">
        <f>'Rekapitulácia stavby'!E14</f>
        <v>0</v>
      </c>
      <c r="F22" s="246"/>
      <c r="G22" s="246"/>
      <c r="H22" s="246"/>
      <c r="I22" s="27" t="s">
        <v>25</v>
      </c>
      <c r="J22" s="28">
        <f>'Rekapitulácia stavby'!AN14</f>
        <v>0</v>
      </c>
      <c r="K22" s="32"/>
      <c r="L22" s="45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6.95" hidden="1" customHeight="1">
      <c r="A23" s="32"/>
      <c r="B23" s="33"/>
      <c r="C23" s="32"/>
      <c r="D23" s="32"/>
      <c r="E23" s="32"/>
      <c r="F23" s="32"/>
      <c r="G23" s="32"/>
      <c r="H23" s="32"/>
      <c r="I23" s="32"/>
      <c r="J23" s="32"/>
      <c r="K23" s="32"/>
      <c r="L23" s="45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2" hidden="1" customHeight="1">
      <c r="A24" s="32"/>
      <c r="B24" s="33"/>
      <c r="C24" s="32"/>
      <c r="D24" s="27" t="s">
        <v>27</v>
      </c>
      <c r="E24" s="32"/>
      <c r="F24" s="32"/>
      <c r="G24" s="32"/>
      <c r="H24" s="32"/>
      <c r="I24" s="27" t="s">
        <v>23</v>
      </c>
      <c r="J24" s="25" t="s">
        <v>1</v>
      </c>
      <c r="K24" s="32"/>
      <c r="L24" s="45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8" hidden="1" customHeight="1">
      <c r="A25" s="32"/>
      <c r="B25" s="33"/>
      <c r="C25" s="32"/>
      <c r="D25" s="32"/>
      <c r="E25" s="25" t="s">
        <v>28</v>
      </c>
      <c r="F25" s="32"/>
      <c r="G25" s="32"/>
      <c r="H25" s="32"/>
      <c r="I25" s="27" t="s">
        <v>25</v>
      </c>
      <c r="J25" s="25" t="s">
        <v>1</v>
      </c>
      <c r="K25" s="32"/>
      <c r="L25" s="45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6.95" hidden="1" customHeight="1">
      <c r="A26" s="32"/>
      <c r="B26" s="33"/>
      <c r="C26" s="32"/>
      <c r="D26" s="32"/>
      <c r="E26" s="32"/>
      <c r="F26" s="32"/>
      <c r="G26" s="32"/>
      <c r="H26" s="32"/>
      <c r="I26" s="32"/>
      <c r="J26" s="32"/>
      <c r="K26" s="32"/>
      <c r="L26" s="45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12" hidden="1" customHeight="1">
      <c r="A27" s="32"/>
      <c r="B27" s="33"/>
      <c r="C27" s="32"/>
      <c r="D27" s="27" t="s">
        <v>30</v>
      </c>
      <c r="E27" s="32"/>
      <c r="F27" s="32"/>
      <c r="G27" s="32"/>
      <c r="H27" s="32"/>
      <c r="I27" s="27" t="s">
        <v>23</v>
      </c>
      <c r="J27" s="25" t="str">
        <f>IF('Rekapitulácia stavby'!AN19="","",'Rekapitulácia stavby'!AN19)</f>
        <v/>
      </c>
      <c r="K27" s="32"/>
      <c r="L27" s="45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8" hidden="1" customHeight="1">
      <c r="A28" s="32"/>
      <c r="B28" s="33"/>
      <c r="C28" s="32"/>
      <c r="D28" s="32"/>
      <c r="E28" s="25" t="str">
        <f>IF('Rekapitulácia stavby'!E20="","",'Rekapitulácia stavby'!E20)</f>
        <v xml:space="preserve"> </v>
      </c>
      <c r="F28" s="32"/>
      <c r="G28" s="32"/>
      <c r="H28" s="32"/>
      <c r="I28" s="27" t="s">
        <v>25</v>
      </c>
      <c r="J28" s="25" t="str">
        <f>IF('Rekapitulácia stavby'!AN20="","",'Rekapitulácia stavby'!AN20)</f>
        <v/>
      </c>
      <c r="K28" s="32"/>
      <c r="L28" s="45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hidden="1" customHeight="1">
      <c r="A29" s="32"/>
      <c r="B29" s="33"/>
      <c r="C29" s="32"/>
      <c r="D29" s="32"/>
      <c r="E29" s="32"/>
      <c r="F29" s="32"/>
      <c r="G29" s="32"/>
      <c r="H29" s="32"/>
      <c r="I29" s="32"/>
      <c r="J29" s="32"/>
      <c r="K29" s="32"/>
      <c r="L29" s="45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12" hidden="1" customHeight="1">
      <c r="A30" s="32"/>
      <c r="B30" s="33"/>
      <c r="C30" s="32"/>
      <c r="D30" s="27" t="s">
        <v>32</v>
      </c>
      <c r="E30" s="32"/>
      <c r="F30" s="32"/>
      <c r="G30" s="32"/>
      <c r="H30" s="32"/>
      <c r="I30" s="32"/>
      <c r="J30" s="32"/>
      <c r="K30" s="32"/>
      <c r="L30" s="45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8" customFormat="1" ht="16.5" hidden="1" customHeight="1">
      <c r="A31" s="102"/>
      <c r="B31" s="103"/>
      <c r="C31" s="102"/>
      <c r="D31" s="102"/>
      <c r="E31" s="251" t="s">
        <v>1</v>
      </c>
      <c r="F31" s="251"/>
      <c r="G31" s="251"/>
      <c r="H31" s="251"/>
      <c r="I31" s="102"/>
      <c r="J31" s="102"/>
      <c r="K31" s="102"/>
      <c r="L31" s="104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</row>
    <row r="32" spans="1:31" s="2" customFormat="1" ht="6.95" hidden="1" customHeight="1">
      <c r="A32" s="32"/>
      <c r="B32" s="33"/>
      <c r="C32" s="32"/>
      <c r="D32" s="32"/>
      <c r="E32" s="32"/>
      <c r="F32" s="32"/>
      <c r="G32" s="32"/>
      <c r="H32" s="32"/>
      <c r="I32" s="32"/>
      <c r="J32" s="32"/>
      <c r="K32" s="32"/>
      <c r="L32" s="45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hidden="1" customHeight="1">
      <c r="A33" s="32"/>
      <c r="B33" s="33"/>
      <c r="C33" s="32"/>
      <c r="D33" s="69"/>
      <c r="E33" s="69"/>
      <c r="F33" s="69"/>
      <c r="G33" s="69"/>
      <c r="H33" s="69"/>
      <c r="I33" s="69"/>
      <c r="J33" s="69"/>
      <c r="K33" s="69"/>
      <c r="L33" s="45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25.35" hidden="1" customHeight="1">
      <c r="A34" s="32"/>
      <c r="B34" s="33"/>
      <c r="C34" s="32"/>
      <c r="D34" s="105" t="s">
        <v>33</v>
      </c>
      <c r="E34" s="32"/>
      <c r="F34" s="32"/>
      <c r="G34" s="32"/>
      <c r="H34" s="32"/>
      <c r="I34" s="32"/>
      <c r="J34" s="74">
        <f>ROUND(J137, 2)</f>
        <v>0</v>
      </c>
      <c r="K34" s="32"/>
      <c r="L34" s="45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6.95" hidden="1" customHeight="1">
      <c r="A35" s="32"/>
      <c r="B35" s="33"/>
      <c r="C35" s="32"/>
      <c r="D35" s="69"/>
      <c r="E35" s="69"/>
      <c r="F35" s="69"/>
      <c r="G35" s="69"/>
      <c r="H35" s="69"/>
      <c r="I35" s="69"/>
      <c r="J35" s="69"/>
      <c r="K35" s="69"/>
      <c r="L35" s="45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3"/>
      <c r="C36" s="32"/>
      <c r="D36" s="32"/>
      <c r="E36" s="32"/>
      <c r="F36" s="36" t="s">
        <v>35</v>
      </c>
      <c r="G36" s="32"/>
      <c r="H36" s="32"/>
      <c r="I36" s="36" t="s">
        <v>34</v>
      </c>
      <c r="J36" s="36" t="s">
        <v>36</v>
      </c>
      <c r="K36" s="32"/>
      <c r="L36" s="45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106" t="s">
        <v>37</v>
      </c>
      <c r="E37" s="38" t="s">
        <v>38</v>
      </c>
      <c r="F37" s="107">
        <f>ROUND((SUM(BE137:BE351)),  2)</f>
        <v>0</v>
      </c>
      <c r="G37" s="108"/>
      <c r="H37" s="108"/>
      <c r="I37" s="109">
        <v>0.2</v>
      </c>
      <c r="J37" s="107">
        <f>ROUND(((SUM(BE137:BE351))*I37),  2)</f>
        <v>0</v>
      </c>
      <c r="K37" s="32"/>
      <c r="L37" s="45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hidden="1" customHeight="1">
      <c r="A38" s="32"/>
      <c r="B38" s="33"/>
      <c r="C38" s="32"/>
      <c r="D38" s="32"/>
      <c r="E38" s="38" t="s">
        <v>39</v>
      </c>
      <c r="F38" s="107">
        <f>ROUND((SUM(BF137:BF351)),  2)</f>
        <v>0</v>
      </c>
      <c r="G38" s="108"/>
      <c r="H38" s="108"/>
      <c r="I38" s="109">
        <v>0.2</v>
      </c>
      <c r="J38" s="107">
        <f>ROUND(((SUM(BF137:BF351))*I38),  2)</f>
        <v>0</v>
      </c>
      <c r="K38" s="32"/>
      <c r="L38" s="45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27" t="s">
        <v>40</v>
      </c>
      <c r="F39" s="110">
        <f>ROUND((SUM(BG137:BG351)),  2)</f>
        <v>0</v>
      </c>
      <c r="G39" s="32"/>
      <c r="H39" s="32"/>
      <c r="I39" s="111">
        <v>0.2</v>
      </c>
      <c r="J39" s="110">
        <f>0</f>
        <v>0</v>
      </c>
      <c r="K39" s="32"/>
      <c r="L39" s="45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hidden="1" customHeight="1">
      <c r="A40" s="32"/>
      <c r="B40" s="33"/>
      <c r="C40" s="32"/>
      <c r="D40" s="32"/>
      <c r="E40" s="27" t="s">
        <v>41</v>
      </c>
      <c r="F40" s="110">
        <f>ROUND((SUM(BH137:BH351)),  2)</f>
        <v>0</v>
      </c>
      <c r="G40" s="32"/>
      <c r="H40" s="32"/>
      <c r="I40" s="111">
        <v>0.2</v>
      </c>
      <c r="J40" s="110">
        <f>0</f>
        <v>0</v>
      </c>
      <c r="K40" s="32"/>
      <c r="L40" s="45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14.45" hidden="1" customHeight="1">
      <c r="A41" s="32"/>
      <c r="B41" s="33"/>
      <c r="C41" s="32"/>
      <c r="D41" s="32"/>
      <c r="E41" s="38" t="s">
        <v>42</v>
      </c>
      <c r="F41" s="107">
        <f>ROUND((SUM(BI137:BI351)),  2)</f>
        <v>0</v>
      </c>
      <c r="G41" s="108"/>
      <c r="H41" s="108"/>
      <c r="I41" s="109">
        <v>0</v>
      </c>
      <c r="J41" s="107">
        <f>0</f>
        <v>0</v>
      </c>
      <c r="K41" s="32"/>
      <c r="L41" s="45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6.95" hidden="1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5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2" customFormat="1" ht="25.35" hidden="1" customHeight="1">
      <c r="A43" s="32"/>
      <c r="B43" s="33"/>
      <c r="C43" s="112"/>
      <c r="D43" s="113" t="s">
        <v>43</v>
      </c>
      <c r="E43" s="63"/>
      <c r="F43" s="63"/>
      <c r="G43" s="114" t="s">
        <v>44</v>
      </c>
      <c r="H43" s="115" t="s">
        <v>45</v>
      </c>
      <c r="I43" s="63"/>
      <c r="J43" s="116">
        <f>SUM(J34:J41)</f>
        <v>0</v>
      </c>
      <c r="K43" s="117"/>
      <c r="L43" s="45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</row>
    <row r="44" spans="1:31" s="2" customFormat="1" ht="14.45" hidden="1" customHeight="1">
      <c r="A44" s="32"/>
      <c r="B44" s="33"/>
      <c r="C44" s="32"/>
      <c r="D44" s="32"/>
      <c r="E44" s="32"/>
      <c r="F44" s="32"/>
      <c r="G44" s="32"/>
      <c r="H44" s="32"/>
      <c r="I44" s="32"/>
      <c r="J44" s="32"/>
      <c r="K44" s="32"/>
      <c r="L44" s="45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</row>
    <row r="45" spans="1:31" s="1" customFormat="1" ht="14.45" hidden="1" customHeight="1">
      <c r="B45" s="20"/>
      <c r="L45" s="20"/>
    </row>
    <row r="46" spans="1:31" s="1" customFormat="1" ht="14.45" hidden="1" customHeight="1">
      <c r="B46" s="20"/>
      <c r="L46" s="20"/>
    </row>
    <row r="47" spans="1:31" s="1" customFormat="1" ht="14.45" hidden="1" customHeight="1">
      <c r="B47" s="20"/>
      <c r="L47" s="20"/>
    </row>
    <row r="48" spans="1:31" s="1" customFormat="1" ht="14.45" hidden="1" customHeight="1">
      <c r="B48" s="20"/>
      <c r="L48" s="20"/>
    </row>
    <row r="49" spans="1:31" s="1" customFormat="1" ht="14.45" hidden="1" customHeight="1">
      <c r="B49" s="20"/>
      <c r="L49" s="20"/>
    </row>
    <row r="50" spans="1:31" s="2" customFormat="1" ht="14.45" hidden="1" customHeight="1">
      <c r="B50" s="45"/>
      <c r="D50" s="46" t="s">
        <v>46</v>
      </c>
      <c r="E50" s="47"/>
      <c r="F50" s="47"/>
      <c r="G50" s="46" t="s">
        <v>47</v>
      </c>
      <c r="H50" s="47"/>
      <c r="I50" s="47"/>
      <c r="J50" s="47"/>
      <c r="K50" s="47"/>
      <c r="L50" s="45"/>
    </row>
    <row r="51" spans="1:31" ht="11.25" hidden="1">
      <c r="B51" s="20"/>
      <c r="L51" s="20"/>
    </row>
    <row r="52" spans="1:31" ht="11.25" hidden="1">
      <c r="B52" s="20"/>
      <c r="L52" s="20"/>
    </row>
    <row r="53" spans="1:31" ht="11.25" hidden="1">
      <c r="B53" s="20"/>
      <c r="L53" s="20"/>
    </row>
    <row r="54" spans="1:31" ht="11.25" hidden="1">
      <c r="B54" s="20"/>
      <c r="L54" s="20"/>
    </row>
    <row r="55" spans="1:31" ht="11.25" hidden="1">
      <c r="B55" s="20"/>
      <c r="L55" s="20"/>
    </row>
    <row r="56" spans="1:31" ht="11.25" hidden="1">
      <c r="B56" s="20"/>
      <c r="L56" s="20"/>
    </row>
    <row r="57" spans="1:31" ht="11.25" hidden="1">
      <c r="B57" s="20"/>
      <c r="L57" s="20"/>
    </row>
    <row r="58" spans="1:31" ht="11.25" hidden="1">
      <c r="B58" s="20"/>
      <c r="L58" s="20"/>
    </row>
    <row r="59" spans="1:31" ht="11.25" hidden="1">
      <c r="B59" s="20"/>
      <c r="L59" s="20"/>
    </row>
    <row r="60" spans="1:31" ht="11.25" hidden="1">
      <c r="B60" s="20"/>
      <c r="L60" s="20"/>
    </row>
    <row r="61" spans="1:31" s="2" customFormat="1" ht="12.75" hidden="1">
      <c r="A61" s="32"/>
      <c r="B61" s="33"/>
      <c r="C61" s="32"/>
      <c r="D61" s="48" t="s">
        <v>48</v>
      </c>
      <c r="E61" s="35"/>
      <c r="F61" s="118" t="s">
        <v>49</v>
      </c>
      <c r="G61" s="48" t="s">
        <v>48</v>
      </c>
      <c r="H61" s="35"/>
      <c r="I61" s="35"/>
      <c r="J61" s="119" t="s">
        <v>49</v>
      </c>
      <c r="K61" s="35"/>
      <c r="L61" s="45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 hidden="1">
      <c r="B62" s="20"/>
      <c r="L62" s="20"/>
    </row>
    <row r="63" spans="1:31" ht="11.25" hidden="1">
      <c r="B63" s="20"/>
      <c r="L63" s="20"/>
    </row>
    <row r="64" spans="1:31" ht="11.25" hidden="1">
      <c r="B64" s="20"/>
      <c r="L64" s="20"/>
    </row>
    <row r="65" spans="1:31" s="2" customFormat="1" ht="12.75" hidden="1">
      <c r="A65" s="32"/>
      <c r="B65" s="33"/>
      <c r="C65" s="32"/>
      <c r="D65" s="46" t="s">
        <v>50</v>
      </c>
      <c r="E65" s="49"/>
      <c r="F65" s="49"/>
      <c r="G65" s="46" t="s">
        <v>51</v>
      </c>
      <c r="H65" s="49"/>
      <c r="I65" s="49"/>
      <c r="J65" s="49"/>
      <c r="K65" s="49"/>
      <c r="L65" s="45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 hidden="1">
      <c r="B66" s="20"/>
      <c r="L66" s="20"/>
    </row>
    <row r="67" spans="1:31" ht="11.25" hidden="1">
      <c r="B67" s="20"/>
      <c r="L67" s="20"/>
    </row>
    <row r="68" spans="1:31" ht="11.25" hidden="1">
      <c r="B68" s="20"/>
      <c r="L68" s="20"/>
    </row>
    <row r="69" spans="1:31" ht="11.25" hidden="1">
      <c r="B69" s="20"/>
      <c r="L69" s="20"/>
    </row>
    <row r="70" spans="1:31" ht="11.25" hidden="1">
      <c r="B70" s="20"/>
      <c r="L70" s="20"/>
    </row>
    <row r="71" spans="1:31" ht="11.25" hidden="1">
      <c r="B71" s="20"/>
      <c r="L71" s="20"/>
    </row>
    <row r="72" spans="1:31" ht="11.25" hidden="1">
      <c r="B72" s="20"/>
      <c r="L72" s="20"/>
    </row>
    <row r="73" spans="1:31" ht="11.25" hidden="1">
      <c r="B73" s="20"/>
      <c r="L73" s="20"/>
    </row>
    <row r="74" spans="1:31" ht="11.25" hidden="1">
      <c r="B74" s="20"/>
      <c r="L74" s="20"/>
    </row>
    <row r="75" spans="1:31" ht="11.25" hidden="1">
      <c r="B75" s="20"/>
      <c r="L75" s="20"/>
    </row>
    <row r="76" spans="1:31" s="2" customFormat="1" ht="12.75" hidden="1">
      <c r="A76" s="32"/>
      <c r="B76" s="33"/>
      <c r="C76" s="32"/>
      <c r="D76" s="48" t="s">
        <v>48</v>
      </c>
      <c r="E76" s="35"/>
      <c r="F76" s="118" t="s">
        <v>49</v>
      </c>
      <c r="G76" s="48" t="s">
        <v>48</v>
      </c>
      <c r="H76" s="35"/>
      <c r="I76" s="35"/>
      <c r="J76" s="119" t="s">
        <v>49</v>
      </c>
      <c r="K76" s="35"/>
      <c r="L76" s="45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hidden="1" customHeight="1">
      <c r="A77" s="32"/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45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78" spans="1:31" ht="11.25" hidden="1"/>
    <row r="79" spans="1:31" ht="11.25" hidden="1"/>
    <row r="80" spans="1:31" ht="11.25" hidden="1"/>
    <row r="81" spans="1:31" s="2" customFormat="1" ht="6.95" hidden="1" customHeight="1">
      <c r="A81" s="32"/>
      <c r="B81" s="52"/>
      <c r="C81" s="53"/>
      <c r="D81" s="53"/>
      <c r="E81" s="53"/>
      <c r="F81" s="53"/>
      <c r="G81" s="53"/>
      <c r="H81" s="53"/>
      <c r="I81" s="53"/>
      <c r="J81" s="53"/>
      <c r="K81" s="53"/>
      <c r="L81" s="45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5" hidden="1" customHeight="1">
      <c r="A82" s="32"/>
      <c r="B82" s="33"/>
      <c r="C82" s="21" t="s">
        <v>159</v>
      </c>
      <c r="D82" s="32"/>
      <c r="E82" s="32"/>
      <c r="F82" s="32"/>
      <c r="G82" s="32"/>
      <c r="H82" s="32"/>
      <c r="I82" s="32"/>
      <c r="J82" s="32"/>
      <c r="K82" s="32"/>
      <c r="L82" s="45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5" hidden="1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5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hidden="1" customHeight="1">
      <c r="A84" s="32"/>
      <c r="B84" s="33"/>
      <c r="C84" s="27" t="s">
        <v>15</v>
      </c>
      <c r="D84" s="32"/>
      <c r="E84" s="32"/>
      <c r="F84" s="32"/>
      <c r="G84" s="32"/>
      <c r="H84" s="32"/>
      <c r="I84" s="32"/>
      <c r="J84" s="32"/>
      <c r="K84" s="32"/>
      <c r="L84" s="45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hidden="1" customHeight="1">
      <c r="A85" s="32"/>
      <c r="B85" s="33"/>
      <c r="C85" s="32"/>
      <c r="D85" s="32"/>
      <c r="E85" s="266" t="str">
        <f>E7</f>
        <v>Prístavba materskej škôlky v meste Podolínec</v>
      </c>
      <c r="F85" s="267"/>
      <c r="G85" s="267"/>
      <c r="H85" s="267"/>
      <c r="I85" s="32"/>
      <c r="J85" s="32"/>
      <c r="K85" s="32"/>
      <c r="L85" s="45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hidden="1" customHeight="1">
      <c r="B86" s="20"/>
      <c r="C86" s="27" t="s">
        <v>155</v>
      </c>
      <c r="L86" s="20"/>
    </row>
    <row r="87" spans="1:31" s="1" customFormat="1" ht="16.5" hidden="1" customHeight="1">
      <c r="B87" s="20"/>
      <c r="E87" s="266" t="s">
        <v>790</v>
      </c>
      <c r="F87" s="247"/>
      <c r="G87" s="247"/>
      <c r="H87" s="247"/>
      <c r="L87" s="20"/>
    </row>
    <row r="88" spans="1:31" s="1" customFormat="1" ht="12" hidden="1" customHeight="1">
      <c r="B88" s="20"/>
      <c r="C88" s="27" t="s">
        <v>157</v>
      </c>
      <c r="L88" s="20"/>
    </row>
    <row r="89" spans="1:31" s="2" customFormat="1" ht="16.5" hidden="1" customHeight="1">
      <c r="A89" s="32"/>
      <c r="B89" s="33"/>
      <c r="C89" s="32"/>
      <c r="D89" s="32"/>
      <c r="E89" s="270" t="s">
        <v>791</v>
      </c>
      <c r="F89" s="268"/>
      <c r="G89" s="268"/>
      <c r="H89" s="268"/>
      <c r="I89" s="32"/>
      <c r="J89" s="32"/>
      <c r="K89" s="32"/>
      <c r="L89" s="45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12" hidden="1" customHeight="1">
      <c r="A90" s="32"/>
      <c r="B90" s="33"/>
      <c r="C90" s="27" t="s">
        <v>792</v>
      </c>
      <c r="D90" s="32"/>
      <c r="E90" s="32"/>
      <c r="F90" s="32"/>
      <c r="G90" s="32"/>
      <c r="H90" s="32"/>
      <c r="I90" s="32"/>
      <c r="J90" s="32"/>
      <c r="K90" s="32"/>
      <c r="L90" s="45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6.5" hidden="1" customHeight="1">
      <c r="A91" s="32"/>
      <c r="B91" s="33"/>
      <c r="C91" s="32"/>
      <c r="D91" s="32"/>
      <c r="E91" s="227" t="str">
        <f>E13</f>
        <v>03 - Zastrešenie</v>
      </c>
      <c r="F91" s="268"/>
      <c r="G91" s="268"/>
      <c r="H91" s="268"/>
      <c r="I91" s="32"/>
      <c r="J91" s="32"/>
      <c r="K91" s="32"/>
      <c r="L91" s="45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5" hidden="1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5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2" hidden="1" customHeight="1">
      <c r="A93" s="32"/>
      <c r="B93" s="33"/>
      <c r="C93" s="27" t="s">
        <v>19</v>
      </c>
      <c r="D93" s="32"/>
      <c r="E93" s="32"/>
      <c r="F93" s="25" t="str">
        <f>F16</f>
        <v>Podolínec</v>
      </c>
      <c r="G93" s="32"/>
      <c r="H93" s="32"/>
      <c r="I93" s="27" t="s">
        <v>21</v>
      </c>
      <c r="J93" s="58" t="str">
        <f>IF(J16="","",J16)</f>
        <v>05_2022</v>
      </c>
      <c r="K93" s="32"/>
      <c r="L93" s="45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6.95" hidden="1" customHeight="1">
      <c r="A94" s="32"/>
      <c r="B94" s="33"/>
      <c r="C94" s="32"/>
      <c r="D94" s="32"/>
      <c r="E94" s="32"/>
      <c r="F94" s="32"/>
      <c r="G94" s="32"/>
      <c r="H94" s="32"/>
      <c r="I94" s="32"/>
      <c r="J94" s="32"/>
      <c r="K94" s="32"/>
      <c r="L94" s="45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5.2" hidden="1" customHeight="1">
      <c r="A95" s="32"/>
      <c r="B95" s="33"/>
      <c r="C95" s="27" t="s">
        <v>22</v>
      </c>
      <c r="D95" s="32"/>
      <c r="E95" s="32"/>
      <c r="F95" s="25" t="str">
        <f>E19</f>
        <v>Mesto Podolínec</v>
      </c>
      <c r="G95" s="32"/>
      <c r="H95" s="32"/>
      <c r="I95" s="27" t="s">
        <v>27</v>
      </c>
      <c r="J95" s="30" t="str">
        <f>E25</f>
        <v>AIP projekt s.r.o.</v>
      </c>
      <c r="K95" s="32"/>
      <c r="L95" s="45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15.2" hidden="1" customHeight="1">
      <c r="A96" s="32"/>
      <c r="B96" s="33"/>
      <c r="C96" s="27" t="s">
        <v>26</v>
      </c>
      <c r="D96" s="32"/>
      <c r="E96" s="32"/>
      <c r="F96" s="25">
        <f>IF(E22="","",E22)</f>
        <v>0</v>
      </c>
      <c r="G96" s="32"/>
      <c r="H96" s="32"/>
      <c r="I96" s="27" t="s">
        <v>30</v>
      </c>
      <c r="J96" s="30" t="str">
        <f>E28</f>
        <v xml:space="preserve"> </v>
      </c>
      <c r="K96" s="32"/>
      <c r="L96" s="45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hidden="1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5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9.25" hidden="1" customHeight="1">
      <c r="A98" s="32"/>
      <c r="B98" s="33"/>
      <c r="C98" s="120" t="s">
        <v>160</v>
      </c>
      <c r="D98" s="112"/>
      <c r="E98" s="112"/>
      <c r="F98" s="112"/>
      <c r="G98" s="112"/>
      <c r="H98" s="112"/>
      <c r="I98" s="112"/>
      <c r="J98" s="121" t="s">
        <v>161</v>
      </c>
      <c r="K98" s="112"/>
      <c r="L98" s="45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</row>
    <row r="99" spans="1:47" s="2" customFormat="1" ht="10.35" hidden="1" customHeight="1">
      <c r="A99" s="32"/>
      <c r="B99" s="33"/>
      <c r="C99" s="32"/>
      <c r="D99" s="32"/>
      <c r="E99" s="32"/>
      <c r="F99" s="32"/>
      <c r="G99" s="32"/>
      <c r="H99" s="32"/>
      <c r="I99" s="32"/>
      <c r="J99" s="32"/>
      <c r="K99" s="32"/>
      <c r="L99" s="45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</row>
    <row r="100" spans="1:47" s="2" customFormat="1" ht="22.9" hidden="1" customHeight="1">
      <c r="A100" s="32"/>
      <c r="B100" s="33"/>
      <c r="C100" s="122" t="s">
        <v>162</v>
      </c>
      <c r="D100" s="32"/>
      <c r="E100" s="32"/>
      <c r="F100" s="32"/>
      <c r="G100" s="32"/>
      <c r="H100" s="32"/>
      <c r="I100" s="32"/>
      <c r="J100" s="74">
        <f>J137</f>
        <v>0</v>
      </c>
      <c r="K100" s="32"/>
      <c r="L100" s="45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U100" s="17" t="s">
        <v>163</v>
      </c>
    </row>
    <row r="101" spans="1:47" s="9" customFormat="1" ht="24.95" hidden="1" customHeight="1">
      <c r="B101" s="123"/>
      <c r="D101" s="124" t="s">
        <v>164</v>
      </c>
      <c r="E101" s="125"/>
      <c r="F101" s="125"/>
      <c r="G101" s="125"/>
      <c r="H101" s="125"/>
      <c r="I101" s="125"/>
      <c r="J101" s="126">
        <f>J138</f>
        <v>0</v>
      </c>
      <c r="L101" s="123"/>
    </row>
    <row r="102" spans="1:47" s="10" customFormat="1" ht="19.899999999999999" hidden="1" customHeight="1">
      <c r="B102" s="127"/>
      <c r="D102" s="128" t="s">
        <v>165</v>
      </c>
      <c r="E102" s="129"/>
      <c r="F102" s="129"/>
      <c r="G102" s="129"/>
      <c r="H102" s="129"/>
      <c r="I102" s="129"/>
      <c r="J102" s="130">
        <f>J139</f>
        <v>0</v>
      </c>
      <c r="L102" s="127"/>
    </row>
    <row r="103" spans="1:47" s="10" customFormat="1" ht="19.899999999999999" hidden="1" customHeight="1">
      <c r="B103" s="127"/>
      <c r="D103" s="128" t="s">
        <v>677</v>
      </c>
      <c r="E103" s="129"/>
      <c r="F103" s="129"/>
      <c r="G103" s="129"/>
      <c r="H103" s="129"/>
      <c r="I103" s="129"/>
      <c r="J103" s="130">
        <f>J145</f>
        <v>0</v>
      </c>
      <c r="L103" s="127"/>
    </row>
    <row r="104" spans="1:47" s="10" customFormat="1" ht="19.899999999999999" hidden="1" customHeight="1">
      <c r="B104" s="127"/>
      <c r="D104" s="128" t="s">
        <v>467</v>
      </c>
      <c r="E104" s="129"/>
      <c r="F104" s="129"/>
      <c r="G104" s="129"/>
      <c r="H104" s="129"/>
      <c r="I104" s="129"/>
      <c r="J104" s="130">
        <f>J149</f>
        <v>0</v>
      </c>
      <c r="L104" s="127"/>
    </row>
    <row r="105" spans="1:47" s="10" customFormat="1" ht="19.899999999999999" hidden="1" customHeight="1">
      <c r="B105" s="127"/>
      <c r="D105" s="128" t="s">
        <v>168</v>
      </c>
      <c r="E105" s="129"/>
      <c r="F105" s="129"/>
      <c r="G105" s="129"/>
      <c r="H105" s="129"/>
      <c r="I105" s="129"/>
      <c r="J105" s="130">
        <f>J153</f>
        <v>0</v>
      </c>
      <c r="L105" s="127"/>
    </row>
    <row r="106" spans="1:47" s="9" customFormat="1" ht="24.95" hidden="1" customHeight="1">
      <c r="B106" s="123"/>
      <c r="D106" s="124" t="s">
        <v>169</v>
      </c>
      <c r="E106" s="125"/>
      <c r="F106" s="125"/>
      <c r="G106" s="125"/>
      <c r="H106" s="125"/>
      <c r="I106" s="125"/>
      <c r="J106" s="126">
        <f>J155</f>
        <v>0</v>
      </c>
      <c r="L106" s="123"/>
    </row>
    <row r="107" spans="1:47" s="10" customFormat="1" ht="19.899999999999999" hidden="1" customHeight="1">
      <c r="B107" s="127"/>
      <c r="D107" s="128" t="s">
        <v>1149</v>
      </c>
      <c r="E107" s="129"/>
      <c r="F107" s="129"/>
      <c r="G107" s="129"/>
      <c r="H107" s="129"/>
      <c r="I107" s="129"/>
      <c r="J107" s="130">
        <f>J156</f>
        <v>0</v>
      </c>
      <c r="L107" s="127"/>
    </row>
    <row r="108" spans="1:47" s="10" customFormat="1" ht="19.899999999999999" hidden="1" customHeight="1">
      <c r="B108" s="127"/>
      <c r="D108" s="128" t="s">
        <v>1150</v>
      </c>
      <c r="E108" s="129"/>
      <c r="F108" s="129"/>
      <c r="G108" s="129"/>
      <c r="H108" s="129"/>
      <c r="I108" s="129"/>
      <c r="J108" s="130">
        <f>J221</f>
        <v>0</v>
      </c>
      <c r="L108" s="127"/>
    </row>
    <row r="109" spans="1:47" s="10" customFormat="1" ht="19.899999999999999" hidden="1" customHeight="1">
      <c r="B109" s="127"/>
      <c r="D109" s="128" t="s">
        <v>1151</v>
      </c>
      <c r="E109" s="129"/>
      <c r="F109" s="129"/>
      <c r="G109" s="129"/>
      <c r="H109" s="129"/>
      <c r="I109" s="129"/>
      <c r="J109" s="130">
        <f>J254</f>
        <v>0</v>
      </c>
      <c r="L109" s="127"/>
    </row>
    <row r="110" spans="1:47" s="10" customFormat="1" ht="19.899999999999999" hidden="1" customHeight="1">
      <c r="B110" s="127"/>
      <c r="D110" s="128" t="s">
        <v>1152</v>
      </c>
      <c r="E110" s="129"/>
      <c r="F110" s="129"/>
      <c r="G110" s="129"/>
      <c r="H110" s="129"/>
      <c r="I110" s="129"/>
      <c r="J110" s="130">
        <f>J272</f>
        <v>0</v>
      </c>
      <c r="L110" s="127"/>
    </row>
    <row r="111" spans="1:47" s="10" customFormat="1" ht="19.899999999999999" hidden="1" customHeight="1">
      <c r="B111" s="127"/>
      <c r="D111" s="128" t="s">
        <v>1153</v>
      </c>
      <c r="E111" s="129"/>
      <c r="F111" s="129"/>
      <c r="G111" s="129"/>
      <c r="H111" s="129"/>
      <c r="I111" s="129"/>
      <c r="J111" s="130">
        <f>J295</f>
        <v>0</v>
      </c>
      <c r="L111" s="127"/>
    </row>
    <row r="112" spans="1:47" s="10" customFormat="1" ht="19.899999999999999" hidden="1" customHeight="1">
      <c r="B112" s="127"/>
      <c r="D112" s="128" t="s">
        <v>1154</v>
      </c>
      <c r="E112" s="129"/>
      <c r="F112" s="129"/>
      <c r="G112" s="129"/>
      <c r="H112" s="129"/>
      <c r="I112" s="129"/>
      <c r="J112" s="130">
        <f>J311</f>
        <v>0</v>
      </c>
      <c r="L112" s="127"/>
    </row>
    <row r="113" spans="1:31" s="10" customFormat="1" ht="19.899999999999999" hidden="1" customHeight="1">
      <c r="B113" s="127"/>
      <c r="D113" s="128" t="s">
        <v>573</v>
      </c>
      <c r="E113" s="129"/>
      <c r="F113" s="129"/>
      <c r="G113" s="129"/>
      <c r="H113" s="129"/>
      <c r="I113" s="129"/>
      <c r="J113" s="130">
        <f>J339</f>
        <v>0</v>
      </c>
      <c r="L113" s="127"/>
    </row>
    <row r="114" spans="1:31" s="2" customFormat="1" ht="21.75" hidden="1" customHeight="1">
      <c r="A114" s="32"/>
      <c r="B114" s="33"/>
      <c r="C114" s="32"/>
      <c r="D114" s="32"/>
      <c r="E114" s="32"/>
      <c r="F114" s="32"/>
      <c r="G114" s="32"/>
      <c r="H114" s="32"/>
      <c r="I114" s="32"/>
      <c r="J114" s="32"/>
      <c r="K114" s="32"/>
      <c r="L114" s="45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31" s="2" customFormat="1" ht="6.95" hidden="1" customHeight="1">
      <c r="A115" s="32"/>
      <c r="B115" s="50"/>
      <c r="C115" s="51"/>
      <c r="D115" s="51"/>
      <c r="E115" s="51"/>
      <c r="F115" s="51"/>
      <c r="G115" s="51"/>
      <c r="H115" s="51"/>
      <c r="I115" s="51"/>
      <c r="J115" s="51"/>
      <c r="K115" s="51"/>
      <c r="L115" s="45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31" ht="11.25" hidden="1"/>
    <row r="117" spans="1:31" ht="11.25" hidden="1"/>
    <row r="118" spans="1:31" ht="11.25" hidden="1"/>
    <row r="119" spans="1:31" s="2" customFormat="1" ht="6.95" customHeight="1">
      <c r="A119" s="32"/>
      <c r="B119" s="52"/>
      <c r="C119" s="53"/>
      <c r="D119" s="53"/>
      <c r="E119" s="53"/>
      <c r="F119" s="53"/>
      <c r="G119" s="53"/>
      <c r="H119" s="53"/>
      <c r="I119" s="53"/>
      <c r="J119" s="53"/>
      <c r="K119" s="53"/>
      <c r="L119" s="45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31" s="2" customFormat="1" ht="24.95" customHeight="1">
      <c r="A120" s="32"/>
      <c r="B120" s="33"/>
      <c r="C120" s="21" t="s">
        <v>175</v>
      </c>
      <c r="D120" s="32"/>
      <c r="E120" s="32"/>
      <c r="F120" s="32"/>
      <c r="G120" s="32"/>
      <c r="H120" s="32"/>
      <c r="I120" s="32"/>
      <c r="J120" s="32"/>
      <c r="K120" s="32"/>
      <c r="L120" s="45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31" s="2" customFormat="1" ht="6.95" customHeight="1">
      <c r="A121" s="32"/>
      <c r="B121" s="33"/>
      <c r="C121" s="32"/>
      <c r="D121" s="32"/>
      <c r="E121" s="32"/>
      <c r="F121" s="32"/>
      <c r="G121" s="32"/>
      <c r="H121" s="32"/>
      <c r="I121" s="32"/>
      <c r="J121" s="32"/>
      <c r="K121" s="32"/>
      <c r="L121" s="45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31" s="2" customFormat="1" ht="12" customHeight="1">
      <c r="A122" s="32"/>
      <c r="B122" s="33"/>
      <c r="C122" s="27" t="s">
        <v>15</v>
      </c>
      <c r="D122" s="32"/>
      <c r="E122" s="32"/>
      <c r="F122" s="32"/>
      <c r="G122" s="32"/>
      <c r="H122" s="32"/>
      <c r="I122" s="32"/>
      <c r="J122" s="32"/>
      <c r="K122" s="32"/>
      <c r="L122" s="45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31" s="2" customFormat="1" ht="16.5" customHeight="1">
      <c r="A123" s="32"/>
      <c r="B123" s="33"/>
      <c r="C123" s="32"/>
      <c r="D123" s="32"/>
      <c r="E123" s="266" t="str">
        <f>E7</f>
        <v>Prístavba materskej škôlky v meste Podolínec</v>
      </c>
      <c r="F123" s="267"/>
      <c r="G123" s="267"/>
      <c r="H123" s="267"/>
      <c r="I123" s="32"/>
      <c r="J123" s="32"/>
      <c r="K123" s="32"/>
      <c r="L123" s="45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31" s="1" customFormat="1" ht="12" customHeight="1">
      <c r="B124" s="20"/>
      <c r="C124" s="27" t="s">
        <v>155</v>
      </c>
      <c r="L124" s="20"/>
    </row>
    <row r="125" spans="1:31" s="1" customFormat="1" ht="16.5" customHeight="1">
      <c r="B125" s="20"/>
      <c r="E125" s="266" t="s">
        <v>790</v>
      </c>
      <c r="F125" s="247"/>
      <c r="G125" s="247"/>
      <c r="H125" s="247"/>
      <c r="L125" s="20"/>
    </row>
    <row r="126" spans="1:31" s="1" customFormat="1" ht="12" customHeight="1">
      <c r="B126" s="20"/>
      <c r="C126" s="27" t="s">
        <v>157</v>
      </c>
      <c r="L126" s="20"/>
    </row>
    <row r="127" spans="1:31" s="2" customFormat="1" ht="16.5" customHeight="1">
      <c r="A127" s="32"/>
      <c r="B127" s="33"/>
      <c r="C127" s="32"/>
      <c r="D127" s="32"/>
      <c r="E127" s="270" t="s">
        <v>791</v>
      </c>
      <c r="F127" s="268"/>
      <c r="G127" s="268"/>
      <c r="H127" s="268"/>
      <c r="I127" s="32"/>
      <c r="J127" s="32"/>
      <c r="K127" s="32"/>
      <c r="L127" s="45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</row>
    <row r="128" spans="1:31" s="2" customFormat="1" ht="12" customHeight="1">
      <c r="A128" s="32"/>
      <c r="B128" s="33"/>
      <c r="C128" s="27" t="s">
        <v>792</v>
      </c>
      <c r="D128" s="32"/>
      <c r="E128" s="32"/>
      <c r="F128" s="32"/>
      <c r="G128" s="32"/>
      <c r="H128" s="32"/>
      <c r="I128" s="32"/>
      <c r="J128" s="32"/>
      <c r="K128" s="32"/>
      <c r="L128" s="45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</row>
    <row r="129" spans="1:65" s="2" customFormat="1" ht="16.5" customHeight="1">
      <c r="A129" s="32"/>
      <c r="B129" s="33"/>
      <c r="C129" s="32"/>
      <c r="D129" s="32"/>
      <c r="E129" s="227" t="str">
        <f>E13</f>
        <v>03 - Zastrešenie</v>
      </c>
      <c r="F129" s="268"/>
      <c r="G129" s="268"/>
      <c r="H129" s="268"/>
      <c r="I129" s="32"/>
      <c r="J129" s="32"/>
      <c r="K129" s="32"/>
      <c r="L129" s="45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</row>
    <row r="130" spans="1:65" s="2" customFormat="1" ht="6.95" customHeight="1">
      <c r="A130" s="32"/>
      <c r="B130" s="33"/>
      <c r="C130" s="32"/>
      <c r="D130" s="32"/>
      <c r="E130" s="32"/>
      <c r="F130" s="32"/>
      <c r="G130" s="32"/>
      <c r="H130" s="32"/>
      <c r="I130" s="32"/>
      <c r="J130" s="32"/>
      <c r="K130" s="32"/>
      <c r="L130" s="45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</row>
    <row r="131" spans="1:65" s="2" customFormat="1" ht="12" customHeight="1">
      <c r="A131" s="32"/>
      <c r="B131" s="33"/>
      <c r="C131" s="27" t="s">
        <v>19</v>
      </c>
      <c r="D131" s="32"/>
      <c r="E131" s="32"/>
      <c r="F131" s="25" t="str">
        <f>F16</f>
        <v>Podolínec</v>
      </c>
      <c r="G131" s="32"/>
      <c r="H131" s="32"/>
      <c r="I131" s="27" t="s">
        <v>21</v>
      </c>
      <c r="J131" s="58" t="str">
        <f>IF(J16="","",J16)</f>
        <v>05_2022</v>
      </c>
      <c r="K131" s="32"/>
      <c r="L131" s="45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</row>
    <row r="132" spans="1:65" s="2" customFormat="1" ht="6.95" customHeight="1">
      <c r="A132" s="32"/>
      <c r="B132" s="33"/>
      <c r="C132" s="32"/>
      <c r="D132" s="32"/>
      <c r="E132" s="32"/>
      <c r="F132" s="32"/>
      <c r="G132" s="32"/>
      <c r="H132" s="32"/>
      <c r="I132" s="32"/>
      <c r="J132" s="32"/>
      <c r="K132" s="32"/>
      <c r="L132" s="45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</row>
    <row r="133" spans="1:65" s="2" customFormat="1" ht="15.2" customHeight="1">
      <c r="A133" s="32"/>
      <c r="B133" s="33"/>
      <c r="C133" s="27" t="s">
        <v>22</v>
      </c>
      <c r="D133" s="32"/>
      <c r="E133" s="32"/>
      <c r="F133" s="25" t="str">
        <f>E19</f>
        <v>Mesto Podolínec</v>
      </c>
      <c r="G133" s="32"/>
      <c r="H133" s="32"/>
      <c r="I133" s="27" t="s">
        <v>27</v>
      </c>
      <c r="J133" s="30" t="str">
        <f>E25</f>
        <v>AIP projekt s.r.o.</v>
      </c>
      <c r="K133" s="32"/>
      <c r="L133" s="45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</row>
    <row r="134" spans="1:65" s="2" customFormat="1" ht="15.2" customHeight="1">
      <c r="A134" s="32"/>
      <c r="B134" s="33"/>
      <c r="C134" s="27" t="s">
        <v>26</v>
      </c>
      <c r="D134" s="32"/>
      <c r="E134" s="32"/>
      <c r="F134" s="25"/>
      <c r="G134" s="32"/>
      <c r="H134" s="32"/>
      <c r="I134" s="27" t="s">
        <v>30</v>
      </c>
      <c r="J134" s="30" t="str">
        <f>E28</f>
        <v xml:space="preserve"> </v>
      </c>
      <c r="K134" s="32"/>
      <c r="L134" s="45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</row>
    <row r="135" spans="1:65" s="2" customFormat="1" ht="10.35" customHeight="1">
      <c r="A135" s="32"/>
      <c r="B135" s="33"/>
      <c r="C135" s="32"/>
      <c r="D135" s="32"/>
      <c r="E135" s="32"/>
      <c r="F135" s="32"/>
      <c r="G135" s="32"/>
      <c r="H135" s="32"/>
      <c r="I135" s="32"/>
      <c r="J135" s="32"/>
      <c r="K135" s="32"/>
      <c r="L135" s="45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</row>
    <row r="136" spans="1:65" s="11" customFormat="1" ht="29.25" customHeight="1">
      <c r="A136" s="131"/>
      <c r="B136" s="132"/>
      <c r="C136" s="133" t="s">
        <v>176</v>
      </c>
      <c r="D136" s="134" t="s">
        <v>58</v>
      </c>
      <c r="E136" s="134" t="s">
        <v>54</v>
      </c>
      <c r="F136" s="134" t="s">
        <v>55</v>
      </c>
      <c r="G136" s="134" t="s">
        <v>177</v>
      </c>
      <c r="H136" s="134" t="s">
        <v>178</v>
      </c>
      <c r="I136" s="134" t="s">
        <v>179</v>
      </c>
      <c r="J136" s="135" t="s">
        <v>161</v>
      </c>
      <c r="K136" s="136" t="s">
        <v>180</v>
      </c>
      <c r="L136" s="137"/>
      <c r="M136" s="65" t="s">
        <v>1</v>
      </c>
      <c r="N136" s="66" t="s">
        <v>37</v>
      </c>
      <c r="O136" s="66" t="s">
        <v>181</v>
      </c>
      <c r="P136" s="66" t="s">
        <v>182</v>
      </c>
      <c r="Q136" s="66" t="s">
        <v>183</v>
      </c>
      <c r="R136" s="66" t="s">
        <v>184</v>
      </c>
      <c r="S136" s="66" t="s">
        <v>185</v>
      </c>
      <c r="T136" s="67" t="s">
        <v>186</v>
      </c>
      <c r="U136" s="131"/>
      <c r="V136" s="131"/>
      <c r="W136" s="131"/>
      <c r="X136" s="131"/>
      <c r="Y136" s="131"/>
      <c r="Z136" s="131"/>
      <c r="AA136" s="131"/>
      <c r="AB136" s="131"/>
      <c r="AC136" s="131"/>
      <c r="AD136" s="131"/>
      <c r="AE136" s="131"/>
    </row>
    <row r="137" spans="1:65" s="2" customFormat="1" ht="22.9" customHeight="1">
      <c r="A137" s="32"/>
      <c r="B137" s="33"/>
      <c r="C137" s="72" t="s">
        <v>162</v>
      </c>
      <c r="D137" s="32"/>
      <c r="E137" s="32"/>
      <c r="F137" s="32"/>
      <c r="G137" s="32"/>
      <c r="H137" s="32"/>
      <c r="I137" s="32"/>
      <c r="J137" s="138">
        <f>BK137</f>
        <v>0</v>
      </c>
      <c r="K137" s="32"/>
      <c r="L137" s="33"/>
      <c r="M137" s="68"/>
      <c r="N137" s="59"/>
      <c r="O137" s="69"/>
      <c r="P137" s="139">
        <f>P138+P155</f>
        <v>0</v>
      </c>
      <c r="Q137" s="69"/>
      <c r="R137" s="139">
        <f>R138+R155</f>
        <v>9.5437649365519999</v>
      </c>
      <c r="S137" s="69"/>
      <c r="T137" s="140">
        <f>T138+T155</f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T137" s="17" t="s">
        <v>72</v>
      </c>
      <c r="AU137" s="17" t="s">
        <v>163</v>
      </c>
      <c r="BK137" s="141">
        <f>BK138+BK155</f>
        <v>0</v>
      </c>
    </row>
    <row r="138" spans="1:65" s="12" customFormat="1" ht="25.9" customHeight="1">
      <c r="B138" s="142"/>
      <c r="D138" s="143" t="s">
        <v>72</v>
      </c>
      <c r="E138" s="144" t="s">
        <v>187</v>
      </c>
      <c r="F138" s="144" t="s">
        <v>188</v>
      </c>
      <c r="I138" s="145"/>
      <c r="J138" s="146">
        <f>BK138</f>
        <v>0</v>
      </c>
      <c r="L138" s="142"/>
      <c r="M138" s="147"/>
      <c r="N138" s="148"/>
      <c r="O138" s="148"/>
      <c r="P138" s="149">
        <f>P139+P145+P149+P153</f>
        <v>0</v>
      </c>
      <c r="Q138" s="148"/>
      <c r="R138" s="149">
        <f>R139+R145+R149+R153</f>
        <v>1.4790709999999998</v>
      </c>
      <c r="S138" s="148"/>
      <c r="T138" s="150">
        <f>T139+T145+T149+T153</f>
        <v>0</v>
      </c>
      <c r="AR138" s="143" t="s">
        <v>80</v>
      </c>
      <c r="AT138" s="151" t="s">
        <v>72</v>
      </c>
      <c r="AU138" s="151" t="s">
        <v>73</v>
      </c>
      <c r="AY138" s="143" t="s">
        <v>189</v>
      </c>
      <c r="BK138" s="152">
        <f>BK139+BK145+BK149+BK153</f>
        <v>0</v>
      </c>
    </row>
    <row r="139" spans="1:65" s="12" customFormat="1" ht="22.9" customHeight="1">
      <c r="B139" s="142"/>
      <c r="D139" s="143" t="s">
        <v>72</v>
      </c>
      <c r="E139" s="153" t="s">
        <v>80</v>
      </c>
      <c r="F139" s="153" t="s">
        <v>190</v>
      </c>
      <c r="I139" s="145"/>
      <c r="J139" s="154">
        <f>BK139</f>
        <v>0</v>
      </c>
      <c r="L139" s="142"/>
      <c r="M139" s="147"/>
      <c r="N139" s="148"/>
      <c r="O139" s="148"/>
      <c r="P139" s="149">
        <f>SUM(P140:P144)</f>
        <v>0</v>
      </c>
      <c r="Q139" s="148"/>
      <c r="R139" s="149">
        <f>SUM(R140:R144)</f>
        <v>0.64153499999999997</v>
      </c>
      <c r="S139" s="148"/>
      <c r="T139" s="150">
        <f>SUM(T140:T144)</f>
        <v>0</v>
      </c>
      <c r="AR139" s="143" t="s">
        <v>80</v>
      </c>
      <c r="AT139" s="151" t="s">
        <v>72</v>
      </c>
      <c r="AU139" s="151" t="s">
        <v>80</v>
      </c>
      <c r="AY139" s="143" t="s">
        <v>189</v>
      </c>
      <c r="BK139" s="152">
        <f>SUM(BK140:BK144)</f>
        <v>0</v>
      </c>
    </row>
    <row r="140" spans="1:65" s="2" customFormat="1" ht="21.75" customHeight="1">
      <c r="A140" s="32"/>
      <c r="B140" s="155"/>
      <c r="C140" s="156" t="s">
        <v>80</v>
      </c>
      <c r="D140" s="156" t="s">
        <v>191</v>
      </c>
      <c r="E140" s="157" t="s">
        <v>1155</v>
      </c>
      <c r="F140" s="158" t="s">
        <v>1156</v>
      </c>
      <c r="G140" s="159" t="s">
        <v>373</v>
      </c>
      <c r="H140" s="160">
        <v>37.19</v>
      </c>
      <c r="I140" s="161"/>
      <c r="J140" s="162">
        <f>ROUND(I140*H140,2)</f>
        <v>0</v>
      </c>
      <c r="K140" s="163"/>
      <c r="L140" s="33"/>
      <c r="M140" s="164" t="s">
        <v>1</v>
      </c>
      <c r="N140" s="165" t="s">
        <v>39</v>
      </c>
      <c r="O140" s="61"/>
      <c r="P140" s="166">
        <f>O140*H140</f>
        <v>0</v>
      </c>
      <c r="Q140" s="166">
        <v>0</v>
      </c>
      <c r="R140" s="166">
        <f>Q140*H140</f>
        <v>0</v>
      </c>
      <c r="S140" s="166">
        <v>0</v>
      </c>
      <c r="T140" s="167">
        <f>S140*H140</f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68" t="s">
        <v>130</v>
      </c>
      <c r="AT140" s="168" t="s">
        <v>191</v>
      </c>
      <c r="AU140" s="168" t="s">
        <v>86</v>
      </c>
      <c r="AY140" s="17" t="s">
        <v>189</v>
      </c>
      <c r="BE140" s="169">
        <f>IF(N140="základná",J140,0)</f>
        <v>0</v>
      </c>
      <c r="BF140" s="169">
        <f>IF(N140="znížená",J140,0)</f>
        <v>0</v>
      </c>
      <c r="BG140" s="169">
        <f>IF(N140="zákl. prenesená",J140,0)</f>
        <v>0</v>
      </c>
      <c r="BH140" s="169">
        <f>IF(N140="zníž. prenesená",J140,0)</f>
        <v>0</v>
      </c>
      <c r="BI140" s="169">
        <f>IF(N140="nulová",J140,0)</f>
        <v>0</v>
      </c>
      <c r="BJ140" s="17" t="s">
        <v>86</v>
      </c>
      <c r="BK140" s="169">
        <f>ROUND(I140*H140,2)</f>
        <v>0</v>
      </c>
      <c r="BL140" s="17" t="s">
        <v>130</v>
      </c>
      <c r="BM140" s="168" t="s">
        <v>1157</v>
      </c>
    </row>
    <row r="141" spans="1:65" s="13" customFormat="1" ht="11.25">
      <c r="B141" s="187"/>
      <c r="D141" s="188" t="s">
        <v>683</v>
      </c>
      <c r="E141" s="189" t="s">
        <v>1</v>
      </c>
      <c r="F141" s="190" t="s">
        <v>1158</v>
      </c>
      <c r="H141" s="189" t="s">
        <v>1</v>
      </c>
      <c r="I141" s="191"/>
      <c r="L141" s="187"/>
      <c r="M141" s="192"/>
      <c r="N141" s="193"/>
      <c r="O141" s="193"/>
      <c r="P141" s="193"/>
      <c r="Q141" s="193"/>
      <c r="R141" s="193"/>
      <c r="S141" s="193"/>
      <c r="T141" s="194"/>
      <c r="AT141" s="189" t="s">
        <v>683</v>
      </c>
      <c r="AU141" s="189" t="s">
        <v>86</v>
      </c>
      <c r="AV141" s="13" t="s">
        <v>80</v>
      </c>
      <c r="AW141" s="13" t="s">
        <v>29</v>
      </c>
      <c r="AX141" s="13" t="s">
        <v>73</v>
      </c>
      <c r="AY141" s="189" t="s">
        <v>189</v>
      </c>
    </row>
    <row r="142" spans="1:65" s="14" customFormat="1" ht="11.25">
      <c r="B142" s="195"/>
      <c r="D142" s="188" t="s">
        <v>683</v>
      </c>
      <c r="E142" s="196" t="s">
        <v>1</v>
      </c>
      <c r="F142" s="197" t="s">
        <v>1159</v>
      </c>
      <c r="H142" s="198">
        <v>37.19</v>
      </c>
      <c r="I142" s="199"/>
      <c r="L142" s="195"/>
      <c r="M142" s="200"/>
      <c r="N142" s="201"/>
      <c r="O142" s="201"/>
      <c r="P142" s="201"/>
      <c r="Q142" s="201"/>
      <c r="R142" s="201"/>
      <c r="S142" s="201"/>
      <c r="T142" s="202"/>
      <c r="AT142" s="196" t="s">
        <v>683</v>
      </c>
      <c r="AU142" s="196" t="s">
        <v>86</v>
      </c>
      <c r="AV142" s="14" t="s">
        <v>86</v>
      </c>
      <c r="AW142" s="14" t="s">
        <v>29</v>
      </c>
      <c r="AX142" s="14" t="s">
        <v>80</v>
      </c>
      <c r="AY142" s="196" t="s">
        <v>189</v>
      </c>
    </row>
    <row r="143" spans="1:65" s="2" customFormat="1" ht="37.9" customHeight="1">
      <c r="A143" s="32"/>
      <c r="B143" s="155"/>
      <c r="C143" s="170" t="s">
        <v>86</v>
      </c>
      <c r="D143" s="170" t="s">
        <v>226</v>
      </c>
      <c r="E143" s="171" t="s">
        <v>1160</v>
      </c>
      <c r="F143" s="172" t="s">
        <v>1161</v>
      </c>
      <c r="G143" s="173" t="s">
        <v>373</v>
      </c>
      <c r="H143" s="174">
        <v>42.768999999999998</v>
      </c>
      <c r="I143" s="175"/>
      <c r="J143" s="176">
        <f>ROUND(I143*H143,2)</f>
        <v>0</v>
      </c>
      <c r="K143" s="177"/>
      <c r="L143" s="178"/>
      <c r="M143" s="179" t="s">
        <v>1</v>
      </c>
      <c r="N143" s="180" t="s">
        <v>39</v>
      </c>
      <c r="O143" s="61"/>
      <c r="P143" s="166">
        <f>O143*H143</f>
        <v>0</v>
      </c>
      <c r="Q143" s="166">
        <v>1.4999999999999999E-2</v>
      </c>
      <c r="R143" s="166">
        <f>Q143*H143</f>
        <v>0.64153499999999997</v>
      </c>
      <c r="S143" s="166">
        <v>0</v>
      </c>
      <c r="T143" s="167">
        <f>S143*H143</f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68" t="s">
        <v>247</v>
      </c>
      <c r="AT143" s="168" t="s">
        <v>226</v>
      </c>
      <c r="AU143" s="168" t="s">
        <v>86</v>
      </c>
      <c r="AY143" s="17" t="s">
        <v>189</v>
      </c>
      <c r="BE143" s="169">
        <f>IF(N143="základná",J143,0)</f>
        <v>0</v>
      </c>
      <c r="BF143" s="169">
        <f>IF(N143="znížená",J143,0)</f>
        <v>0</v>
      </c>
      <c r="BG143" s="169">
        <f>IF(N143="zákl. prenesená",J143,0)</f>
        <v>0</v>
      </c>
      <c r="BH143" s="169">
        <f>IF(N143="zníž. prenesená",J143,0)</f>
        <v>0</v>
      </c>
      <c r="BI143" s="169">
        <f>IF(N143="nulová",J143,0)</f>
        <v>0</v>
      </c>
      <c r="BJ143" s="17" t="s">
        <v>86</v>
      </c>
      <c r="BK143" s="169">
        <f>ROUND(I143*H143,2)</f>
        <v>0</v>
      </c>
      <c r="BL143" s="17" t="s">
        <v>214</v>
      </c>
      <c r="BM143" s="168" t="s">
        <v>1162</v>
      </c>
    </row>
    <row r="144" spans="1:65" s="14" customFormat="1" ht="11.25">
      <c r="B144" s="195"/>
      <c r="D144" s="188" t="s">
        <v>683</v>
      </c>
      <c r="F144" s="197" t="s">
        <v>1163</v>
      </c>
      <c r="H144" s="198">
        <v>42.768999999999998</v>
      </c>
      <c r="I144" s="199"/>
      <c r="L144" s="195"/>
      <c r="M144" s="200"/>
      <c r="N144" s="201"/>
      <c r="O144" s="201"/>
      <c r="P144" s="201"/>
      <c r="Q144" s="201"/>
      <c r="R144" s="201"/>
      <c r="S144" s="201"/>
      <c r="T144" s="202"/>
      <c r="AT144" s="196" t="s">
        <v>683</v>
      </c>
      <c r="AU144" s="196" t="s">
        <v>86</v>
      </c>
      <c r="AV144" s="14" t="s">
        <v>86</v>
      </c>
      <c r="AW144" s="14" t="s">
        <v>3</v>
      </c>
      <c r="AX144" s="14" t="s">
        <v>80</v>
      </c>
      <c r="AY144" s="196" t="s">
        <v>189</v>
      </c>
    </row>
    <row r="145" spans="1:65" s="12" customFormat="1" ht="22.9" customHeight="1">
      <c r="B145" s="142"/>
      <c r="D145" s="143" t="s">
        <v>72</v>
      </c>
      <c r="E145" s="153" t="s">
        <v>136</v>
      </c>
      <c r="F145" s="153" t="s">
        <v>694</v>
      </c>
      <c r="I145" s="145"/>
      <c r="J145" s="154">
        <f>BK145</f>
        <v>0</v>
      </c>
      <c r="L145" s="142"/>
      <c r="M145" s="147"/>
      <c r="N145" s="148"/>
      <c r="O145" s="148"/>
      <c r="P145" s="149">
        <f>SUM(P146:P148)</f>
        <v>0</v>
      </c>
      <c r="Q145" s="148"/>
      <c r="R145" s="149">
        <f>SUM(R146:R148)</f>
        <v>0.82297600000000004</v>
      </c>
      <c r="S145" s="148"/>
      <c r="T145" s="150">
        <f>SUM(T146:T148)</f>
        <v>0</v>
      </c>
      <c r="AR145" s="143" t="s">
        <v>80</v>
      </c>
      <c r="AT145" s="151" t="s">
        <v>72</v>
      </c>
      <c r="AU145" s="151" t="s">
        <v>80</v>
      </c>
      <c r="AY145" s="143" t="s">
        <v>189</v>
      </c>
      <c r="BK145" s="152">
        <f>SUM(BK146:BK148)</f>
        <v>0</v>
      </c>
    </row>
    <row r="146" spans="1:65" s="2" customFormat="1" ht="37.9" customHeight="1">
      <c r="A146" s="32"/>
      <c r="B146" s="155"/>
      <c r="C146" s="156" t="s">
        <v>103</v>
      </c>
      <c r="D146" s="156" t="s">
        <v>191</v>
      </c>
      <c r="E146" s="157" t="s">
        <v>1164</v>
      </c>
      <c r="F146" s="158" t="s">
        <v>1165</v>
      </c>
      <c r="G146" s="159" t="s">
        <v>194</v>
      </c>
      <c r="H146" s="160">
        <v>0.44800000000000001</v>
      </c>
      <c r="I146" s="161"/>
      <c r="J146" s="162">
        <f>ROUND(I146*H146,2)</f>
        <v>0</v>
      </c>
      <c r="K146" s="163"/>
      <c r="L146" s="33"/>
      <c r="M146" s="164" t="s">
        <v>1</v>
      </c>
      <c r="N146" s="165" t="s">
        <v>39</v>
      </c>
      <c r="O146" s="61"/>
      <c r="P146" s="166">
        <f>O146*H146</f>
        <v>0</v>
      </c>
      <c r="Q146" s="166">
        <v>1.837</v>
      </c>
      <c r="R146" s="166">
        <f>Q146*H146</f>
        <v>0.82297600000000004</v>
      </c>
      <c r="S146" s="166">
        <v>0</v>
      </c>
      <c r="T146" s="167">
        <f>S146*H146</f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68" t="s">
        <v>130</v>
      </c>
      <c r="AT146" s="168" t="s">
        <v>191</v>
      </c>
      <c r="AU146" s="168" t="s">
        <v>86</v>
      </c>
      <c r="AY146" s="17" t="s">
        <v>189</v>
      </c>
      <c r="BE146" s="169">
        <f>IF(N146="základná",J146,0)</f>
        <v>0</v>
      </c>
      <c r="BF146" s="169">
        <f>IF(N146="znížená",J146,0)</f>
        <v>0</v>
      </c>
      <c r="BG146" s="169">
        <f>IF(N146="zákl. prenesená",J146,0)</f>
        <v>0</v>
      </c>
      <c r="BH146" s="169">
        <f>IF(N146="zníž. prenesená",J146,0)</f>
        <v>0</v>
      </c>
      <c r="BI146" s="169">
        <f>IF(N146="nulová",J146,0)</f>
        <v>0</v>
      </c>
      <c r="BJ146" s="17" t="s">
        <v>86</v>
      </c>
      <c r="BK146" s="169">
        <f>ROUND(I146*H146,2)</f>
        <v>0</v>
      </c>
      <c r="BL146" s="17" t="s">
        <v>130</v>
      </c>
      <c r="BM146" s="168" t="s">
        <v>1166</v>
      </c>
    </row>
    <row r="147" spans="1:65" s="13" customFormat="1" ht="11.25">
      <c r="B147" s="187"/>
      <c r="D147" s="188" t="s">
        <v>683</v>
      </c>
      <c r="E147" s="189" t="s">
        <v>1</v>
      </c>
      <c r="F147" s="190" t="s">
        <v>1158</v>
      </c>
      <c r="H147" s="189" t="s">
        <v>1</v>
      </c>
      <c r="I147" s="191"/>
      <c r="L147" s="187"/>
      <c r="M147" s="192"/>
      <c r="N147" s="193"/>
      <c r="O147" s="193"/>
      <c r="P147" s="193"/>
      <c r="Q147" s="193"/>
      <c r="R147" s="193"/>
      <c r="S147" s="193"/>
      <c r="T147" s="194"/>
      <c r="AT147" s="189" t="s">
        <v>683</v>
      </c>
      <c r="AU147" s="189" t="s">
        <v>86</v>
      </c>
      <c r="AV147" s="13" t="s">
        <v>80</v>
      </c>
      <c r="AW147" s="13" t="s">
        <v>29</v>
      </c>
      <c r="AX147" s="13" t="s">
        <v>73</v>
      </c>
      <c r="AY147" s="189" t="s">
        <v>189</v>
      </c>
    </row>
    <row r="148" spans="1:65" s="14" customFormat="1" ht="11.25">
      <c r="B148" s="195"/>
      <c r="D148" s="188" t="s">
        <v>683</v>
      </c>
      <c r="E148" s="196" t="s">
        <v>1</v>
      </c>
      <c r="F148" s="197" t="s">
        <v>1167</v>
      </c>
      <c r="H148" s="198">
        <v>0.44800000000000001</v>
      </c>
      <c r="I148" s="199"/>
      <c r="L148" s="195"/>
      <c r="M148" s="200"/>
      <c r="N148" s="201"/>
      <c r="O148" s="201"/>
      <c r="P148" s="201"/>
      <c r="Q148" s="201"/>
      <c r="R148" s="201"/>
      <c r="S148" s="201"/>
      <c r="T148" s="202"/>
      <c r="AT148" s="196" t="s">
        <v>683</v>
      </c>
      <c r="AU148" s="196" t="s">
        <v>86</v>
      </c>
      <c r="AV148" s="14" t="s">
        <v>86</v>
      </c>
      <c r="AW148" s="14" t="s">
        <v>29</v>
      </c>
      <c r="AX148" s="14" t="s">
        <v>80</v>
      </c>
      <c r="AY148" s="196" t="s">
        <v>189</v>
      </c>
    </row>
    <row r="149" spans="1:65" s="12" customFormat="1" ht="22.9" customHeight="1">
      <c r="B149" s="142"/>
      <c r="D149" s="143" t="s">
        <v>72</v>
      </c>
      <c r="E149" s="153" t="s">
        <v>215</v>
      </c>
      <c r="F149" s="153" t="s">
        <v>558</v>
      </c>
      <c r="I149" s="145"/>
      <c r="J149" s="154">
        <f>BK149</f>
        <v>0</v>
      </c>
      <c r="L149" s="142"/>
      <c r="M149" s="147"/>
      <c r="N149" s="148"/>
      <c r="O149" s="148"/>
      <c r="P149" s="149">
        <f>SUM(P150:P152)</f>
        <v>0</v>
      </c>
      <c r="Q149" s="148"/>
      <c r="R149" s="149">
        <f>SUM(R150:R152)</f>
        <v>1.4560000000000002E-2</v>
      </c>
      <c r="S149" s="148"/>
      <c r="T149" s="150">
        <f>SUM(T150:T152)</f>
        <v>0</v>
      </c>
      <c r="AR149" s="143" t="s">
        <v>80</v>
      </c>
      <c r="AT149" s="151" t="s">
        <v>72</v>
      </c>
      <c r="AU149" s="151" t="s">
        <v>80</v>
      </c>
      <c r="AY149" s="143" t="s">
        <v>189</v>
      </c>
      <c r="BK149" s="152">
        <f>SUM(BK150:BK152)</f>
        <v>0</v>
      </c>
    </row>
    <row r="150" spans="1:65" s="2" customFormat="1" ht="37.9" customHeight="1">
      <c r="A150" s="32"/>
      <c r="B150" s="155"/>
      <c r="C150" s="156" t="s">
        <v>130</v>
      </c>
      <c r="D150" s="156" t="s">
        <v>191</v>
      </c>
      <c r="E150" s="157" t="s">
        <v>1168</v>
      </c>
      <c r="F150" s="158" t="s">
        <v>1169</v>
      </c>
      <c r="G150" s="159" t="s">
        <v>238</v>
      </c>
      <c r="H150" s="160">
        <v>91</v>
      </c>
      <c r="I150" s="161"/>
      <c r="J150" s="162">
        <f>ROUND(I150*H150,2)</f>
        <v>0</v>
      </c>
      <c r="K150" s="163"/>
      <c r="L150" s="33"/>
      <c r="M150" s="164" t="s">
        <v>1</v>
      </c>
      <c r="N150" s="165" t="s">
        <v>39</v>
      </c>
      <c r="O150" s="61"/>
      <c r="P150" s="166">
        <f>O150*H150</f>
        <v>0</v>
      </c>
      <c r="Q150" s="166">
        <v>1.6000000000000001E-4</v>
      </c>
      <c r="R150" s="166">
        <f>Q150*H150</f>
        <v>1.4560000000000002E-2</v>
      </c>
      <c r="S150" s="166">
        <v>0</v>
      </c>
      <c r="T150" s="167">
        <f>S150*H150</f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68" t="s">
        <v>130</v>
      </c>
      <c r="AT150" s="168" t="s">
        <v>191</v>
      </c>
      <c r="AU150" s="168" t="s">
        <v>86</v>
      </c>
      <c r="AY150" s="17" t="s">
        <v>189</v>
      </c>
      <c r="BE150" s="169">
        <f>IF(N150="základná",J150,0)</f>
        <v>0</v>
      </c>
      <c r="BF150" s="169">
        <f>IF(N150="znížená",J150,0)</f>
        <v>0</v>
      </c>
      <c r="BG150" s="169">
        <f>IF(N150="zákl. prenesená",J150,0)</f>
        <v>0</v>
      </c>
      <c r="BH150" s="169">
        <f>IF(N150="zníž. prenesená",J150,0)</f>
        <v>0</v>
      </c>
      <c r="BI150" s="169">
        <f>IF(N150="nulová",J150,0)</f>
        <v>0</v>
      </c>
      <c r="BJ150" s="17" t="s">
        <v>86</v>
      </c>
      <c r="BK150" s="169">
        <f>ROUND(I150*H150,2)</f>
        <v>0</v>
      </c>
      <c r="BL150" s="17" t="s">
        <v>130</v>
      </c>
      <c r="BM150" s="168" t="s">
        <v>1170</v>
      </c>
    </row>
    <row r="151" spans="1:65" s="13" customFormat="1" ht="11.25">
      <c r="B151" s="187"/>
      <c r="D151" s="188" t="s">
        <v>683</v>
      </c>
      <c r="E151" s="189" t="s">
        <v>1</v>
      </c>
      <c r="F151" s="190" t="s">
        <v>1171</v>
      </c>
      <c r="H151" s="189" t="s">
        <v>1</v>
      </c>
      <c r="I151" s="191"/>
      <c r="L151" s="187"/>
      <c r="M151" s="192"/>
      <c r="N151" s="193"/>
      <c r="O151" s="193"/>
      <c r="P151" s="193"/>
      <c r="Q151" s="193"/>
      <c r="R151" s="193"/>
      <c r="S151" s="193"/>
      <c r="T151" s="194"/>
      <c r="AT151" s="189" t="s">
        <v>683</v>
      </c>
      <c r="AU151" s="189" t="s">
        <v>86</v>
      </c>
      <c r="AV151" s="13" t="s">
        <v>80</v>
      </c>
      <c r="AW151" s="13" t="s">
        <v>29</v>
      </c>
      <c r="AX151" s="13" t="s">
        <v>73</v>
      </c>
      <c r="AY151" s="189" t="s">
        <v>189</v>
      </c>
    </row>
    <row r="152" spans="1:65" s="14" customFormat="1" ht="11.25">
      <c r="B152" s="195"/>
      <c r="D152" s="188" t="s">
        <v>683</v>
      </c>
      <c r="E152" s="196" t="s">
        <v>1</v>
      </c>
      <c r="F152" s="197" t="s">
        <v>1172</v>
      </c>
      <c r="H152" s="198">
        <v>91</v>
      </c>
      <c r="I152" s="199"/>
      <c r="L152" s="195"/>
      <c r="M152" s="200"/>
      <c r="N152" s="201"/>
      <c r="O152" s="201"/>
      <c r="P152" s="201"/>
      <c r="Q152" s="201"/>
      <c r="R152" s="201"/>
      <c r="S152" s="201"/>
      <c r="T152" s="202"/>
      <c r="AT152" s="196" t="s">
        <v>683</v>
      </c>
      <c r="AU152" s="196" t="s">
        <v>86</v>
      </c>
      <c r="AV152" s="14" t="s">
        <v>86</v>
      </c>
      <c r="AW152" s="14" t="s">
        <v>29</v>
      </c>
      <c r="AX152" s="14" t="s">
        <v>80</v>
      </c>
      <c r="AY152" s="196" t="s">
        <v>189</v>
      </c>
    </row>
    <row r="153" spans="1:65" s="12" customFormat="1" ht="22.9" customHeight="1">
      <c r="B153" s="142"/>
      <c r="D153" s="143" t="s">
        <v>72</v>
      </c>
      <c r="E153" s="153" t="s">
        <v>350</v>
      </c>
      <c r="F153" s="153" t="s">
        <v>351</v>
      </c>
      <c r="I153" s="145"/>
      <c r="J153" s="154">
        <f>BK153</f>
        <v>0</v>
      </c>
      <c r="L153" s="142"/>
      <c r="M153" s="147"/>
      <c r="N153" s="148"/>
      <c r="O153" s="148"/>
      <c r="P153" s="149">
        <f>P154</f>
        <v>0</v>
      </c>
      <c r="Q153" s="148"/>
      <c r="R153" s="149">
        <f>R154</f>
        <v>0</v>
      </c>
      <c r="S153" s="148"/>
      <c r="T153" s="150">
        <f>T154</f>
        <v>0</v>
      </c>
      <c r="AR153" s="143" t="s">
        <v>80</v>
      </c>
      <c r="AT153" s="151" t="s">
        <v>72</v>
      </c>
      <c r="AU153" s="151" t="s">
        <v>80</v>
      </c>
      <c r="AY153" s="143" t="s">
        <v>189</v>
      </c>
      <c r="BK153" s="152">
        <f>BK154</f>
        <v>0</v>
      </c>
    </row>
    <row r="154" spans="1:65" s="2" customFormat="1" ht="24.2" customHeight="1">
      <c r="A154" s="32"/>
      <c r="B154" s="155"/>
      <c r="C154" s="156" t="s">
        <v>133</v>
      </c>
      <c r="D154" s="156" t="s">
        <v>191</v>
      </c>
      <c r="E154" s="157" t="s">
        <v>766</v>
      </c>
      <c r="F154" s="158" t="s">
        <v>767</v>
      </c>
      <c r="G154" s="159" t="s">
        <v>218</v>
      </c>
      <c r="H154" s="160">
        <v>0.83799999999999997</v>
      </c>
      <c r="I154" s="161"/>
      <c r="J154" s="162">
        <f>ROUND(I154*H154,2)</f>
        <v>0</v>
      </c>
      <c r="K154" s="163"/>
      <c r="L154" s="33"/>
      <c r="M154" s="164" t="s">
        <v>1</v>
      </c>
      <c r="N154" s="165" t="s">
        <v>39</v>
      </c>
      <c r="O154" s="61"/>
      <c r="P154" s="166">
        <f>O154*H154</f>
        <v>0</v>
      </c>
      <c r="Q154" s="166">
        <v>0</v>
      </c>
      <c r="R154" s="166">
        <f>Q154*H154</f>
        <v>0</v>
      </c>
      <c r="S154" s="166">
        <v>0</v>
      </c>
      <c r="T154" s="167">
        <f>S154*H154</f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68" t="s">
        <v>130</v>
      </c>
      <c r="AT154" s="168" t="s">
        <v>191</v>
      </c>
      <c r="AU154" s="168" t="s">
        <v>86</v>
      </c>
      <c r="AY154" s="17" t="s">
        <v>189</v>
      </c>
      <c r="BE154" s="169">
        <f>IF(N154="základná",J154,0)</f>
        <v>0</v>
      </c>
      <c r="BF154" s="169">
        <f>IF(N154="znížená",J154,0)</f>
        <v>0</v>
      </c>
      <c r="BG154" s="169">
        <f>IF(N154="zákl. prenesená",J154,0)</f>
        <v>0</v>
      </c>
      <c r="BH154" s="169">
        <f>IF(N154="zníž. prenesená",J154,0)</f>
        <v>0</v>
      </c>
      <c r="BI154" s="169">
        <f>IF(N154="nulová",J154,0)</f>
        <v>0</v>
      </c>
      <c r="BJ154" s="17" t="s">
        <v>86</v>
      </c>
      <c r="BK154" s="169">
        <f>ROUND(I154*H154,2)</f>
        <v>0</v>
      </c>
      <c r="BL154" s="17" t="s">
        <v>130</v>
      </c>
      <c r="BM154" s="168" t="s">
        <v>1173</v>
      </c>
    </row>
    <row r="155" spans="1:65" s="12" customFormat="1" ht="25.9" customHeight="1">
      <c r="B155" s="142"/>
      <c r="D155" s="143" t="s">
        <v>72</v>
      </c>
      <c r="E155" s="144" t="s">
        <v>362</v>
      </c>
      <c r="F155" s="144" t="s">
        <v>363</v>
      </c>
      <c r="I155" s="145"/>
      <c r="J155" s="146">
        <f>BK155</f>
        <v>0</v>
      </c>
      <c r="L155" s="142"/>
      <c r="M155" s="147"/>
      <c r="N155" s="148"/>
      <c r="O155" s="148"/>
      <c r="P155" s="149">
        <f>P156+P221+P254+P272+P295+P311+P339</f>
        <v>0</v>
      </c>
      <c r="Q155" s="148"/>
      <c r="R155" s="149">
        <f>R156+R221+R254+R272+R295+R311+R339</f>
        <v>8.0646939365520005</v>
      </c>
      <c r="S155" s="148"/>
      <c r="T155" s="150">
        <f>T156+T221+T254+T272+T295+T311+T339</f>
        <v>0</v>
      </c>
      <c r="AR155" s="143" t="s">
        <v>86</v>
      </c>
      <c r="AT155" s="151" t="s">
        <v>72</v>
      </c>
      <c r="AU155" s="151" t="s">
        <v>73</v>
      </c>
      <c r="AY155" s="143" t="s">
        <v>189</v>
      </c>
      <c r="BK155" s="152">
        <f>BK156+BK221+BK254+BK272+BK295+BK311+BK339</f>
        <v>0</v>
      </c>
    </row>
    <row r="156" spans="1:65" s="12" customFormat="1" ht="22.9" customHeight="1">
      <c r="B156" s="142"/>
      <c r="D156" s="143" t="s">
        <v>72</v>
      </c>
      <c r="E156" s="153" t="s">
        <v>1174</v>
      </c>
      <c r="F156" s="153" t="s">
        <v>1175</v>
      </c>
      <c r="I156" s="145"/>
      <c r="J156" s="154">
        <f>BK156</f>
        <v>0</v>
      </c>
      <c r="L156" s="142"/>
      <c r="M156" s="147"/>
      <c r="N156" s="148"/>
      <c r="O156" s="148"/>
      <c r="P156" s="149">
        <f>SUM(P157:P220)</f>
        <v>0</v>
      </c>
      <c r="Q156" s="148"/>
      <c r="R156" s="149">
        <f>SUM(R157:R220)</f>
        <v>2.5874242195499999</v>
      </c>
      <c r="S156" s="148"/>
      <c r="T156" s="150">
        <f>SUM(T157:T220)</f>
        <v>0</v>
      </c>
      <c r="AR156" s="143" t="s">
        <v>86</v>
      </c>
      <c r="AT156" s="151" t="s">
        <v>72</v>
      </c>
      <c r="AU156" s="151" t="s">
        <v>80</v>
      </c>
      <c r="AY156" s="143" t="s">
        <v>189</v>
      </c>
      <c r="BK156" s="152">
        <f>SUM(BK157:BK220)</f>
        <v>0</v>
      </c>
    </row>
    <row r="157" spans="1:65" s="2" customFormat="1" ht="37.9" customHeight="1">
      <c r="A157" s="32"/>
      <c r="B157" s="155"/>
      <c r="C157" s="156" t="s">
        <v>136</v>
      </c>
      <c r="D157" s="156" t="s">
        <v>191</v>
      </c>
      <c r="E157" s="157" t="s">
        <v>1176</v>
      </c>
      <c r="F157" s="158" t="s">
        <v>1177</v>
      </c>
      <c r="G157" s="159" t="s">
        <v>243</v>
      </c>
      <c r="H157" s="160">
        <v>149.12</v>
      </c>
      <c r="I157" s="161"/>
      <c r="J157" s="162">
        <f>ROUND(I157*H157,2)</f>
        <v>0</v>
      </c>
      <c r="K157" s="163"/>
      <c r="L157" s="33"/>
      <c r="M157" s="164" t="s">
        <v>1</v>
      </c>
      <c r="N157" s="165" t="s">
        <v>39</v>
      </c>
      <c r="O157" s="61"/>
      <c r="P157" s="166">
        <f>O157*H157</f>
        <v>0</v>
      </c>
      <c r="Q157" s="166">
        <v>0</v>
      </c>
      <c r="R157" s="166">
        <f>Q157*H157</f>
        <v>0</v>
      </c>
      <c r="S157" s="166">
        <v>0</v>
      </c>
      <c r="T157" s="167">
        <f>S157*H157</f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68" t="s">
        <v>214</v>
      </c>
      <c r="AT157" s="168" t="s">
        <v>191</v>
      </c>
      <c r="AU157" s="168" t="s">
        <v>86</v>
      </c>
      <c r="AY157" s="17" t="s">
        <v>189</v>
      </c>
      <c r="BE157" s="169">
        <f>IF(N157="základná",J157,0)</f>
        <v>0</v>
      </c>
      <c r="BF157" s="169">
        <f>IF(N157="znížená",J157,0)</f>
        <v>0</v>
      </c>
      <c r="BG157" s="169">
        <f>IF(N157="zákl. prenesená",J157,0)</f>
        <v>0</v>
      </c>
      <c r="BH157" s="169">
        <f>IF(N157="zníž. prenesená",J157,0)</f>
        <v>0</v>
      </c>
      <c r="BI157" s="169">
        <f>IF(N157="nulová",J157,0)</f>
        <v>0</v>
      </c>
      <c r="BJ157" s="17" t="s">
        <v>86</v>
      </c>
      <c r="BK157" s="169">
        <f>ROUND(I157*H157,2)</f>
        <v>0</v>
      </c>
      <c r="BL157" s="17" t="s">
        <v>214</v>
      </c>
      <c r="BM157" s="168" t="s">
        <v>1178</v>
      </c>
    </row>
    <row r="158" spans="1:65" s="13" customFormat="1" ht="11.25">
      <c r="B158" s="187"/>
      <c r="D158" s="188" t="s">
        <v>683</v>
      </c>
      <c r="E158" s="189" t="s">
        <v>1</v>
      </c>
      <c r="F158" s="190" t="s">
        <v>1179</v>
      </c>
      <c r="H158" s="189" t="s">
        <v>1</v>
      </c>
      <c r="I158" s="191"/>
      <c r="L158" s="187"/>
      <c r="M158" s="192"/>
      <c r="N158" s="193"/>
      <c r="O158" s="193"/>
      <c r="P158" s="193"/>
      <c r="Q158" s="193"/>
      <c r="R158" s="193"/>
      <c r="S158" s="193"/>
      <c r="T158" s="194"/>
      <c r="AT158" s="189" t="s">
        <v>683</v>
      </c>
      <c r="AU158" s="189" t="s">
        <v>86</v>
      </c>
      <c r="AV158" s="13" t="s">
        <v>80</v>
      </c>
      <c r="AW158" s="13" t="s">
        <v>29</v>
      </c>
      <c r="AX158" s="13" t="s">
        <v>73</v>
      </c>
      <c r="AY158" s="189" t="s">
        <v>189</v>
      </c>
    </row>
    <row r="159" spans="1:65" s="14" customFormat="1" ht="11.25">
      <c r="B159" s="195"/>
      <c r="D159" s="188" t="s">
        <v>683</v>
      </c>
      <c r="E159" s="196" t="s">
        <v>1</v>
      </c>
      <c r="F159" s="197" t="s">
        <v>1180</v>
      </c>
      <c r="H159" s="198">
        <v>149.12</v>
      </c>
      <c r="I159" s="199"/>
      <c r="L159" s="195"/>
      <c r="M159" s="200"/>
      <c r="N159" s="201"/>
      <c r="O159" s="201"/>
      <c r="P159" s="201"/>
      <c r="Q159" s="201"/>
      <c r="R159" s="201"/>
      <c r="S159" s="201"/>
      <c r="T159" s="202"/>
      <c r="AT159" s="196" t="s">
        <v>683</v>
      </c>
      <c r="AU159" s="196" t="s">
        <v>86</v>
      </c>
      <c r="AV159" s="14" t="s">
        <v>86</v>
      </c>
      <c r="AW159" s="14" t="s">
        <v>29</v>
      </c>
      <c r="AX159" s="14" t="s">
        <v>80</v>
      </c>
      <c r="AY159" s="196" t="s">
        <v>189</v>
      </c>
    </row>
    <row r="160" spans="1:65" s="2" customFormat="1" ht="24.2" customHeight="1">
      <c r="A160" s="32"/>
      <c r="B160" s="155"/>
      <c r="C160" s="170" t="s">
        <v>208</v>
      </c>
      <c r="D160" s="170" t="s">
        <v>226</v>
      </c>
      <c r="E160" s="171" t="s">
        <v>1181</v>
      </c>
      <c r="F160" s="172" t="s">
        <v>1182</v>
      </c>
      <c r="G160" s="173" t="s">
        <v>238</v>
      </c>
      <c r="H160" s="174">
        <v>1192.96</v>
      </c>
      <c r="I160" s="175"/>
      <c r="J160" s="176">
        <f>ROUND(I160*H160,2)</f>
        <v>0</v>
      </c>
      <c r="K160" s="177"/>
      <c r="L160" s="178"/>
      <c r="M160" s="179" t="s">
        <v>1</v>
      </c>
      <c r="N160" s="180" t="s">
        <v>39</v>
      </c>
      <c r="O160" s="61"/>
      <c r="P160" s="166">
        <f>O160*H160</f>
        <v>0</v>
      </c>
      <c r="Q160" s="166">
        <v>4.0000000000000002E-4</v>
      </c>
      <c r="R160" s="166">
        <f>Q160*H160</f>
        <v>0.47718400000000005</v>
      </c>
      <c r="S160" s="166">
        <v>0</v>
      </c>
      <c r="T160" s="167">
        <f>S160*H160</f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68" t="s">
        <v>247</v>
      </c>
      <c r="AT160" s="168" t="s">
        <v>226</v>
      </c>
      <c r="AU160" s="168" t="s">
        <v>86</v>
      </c>
      <c r="AY160" s="17" t="s">
        <v>189</v>
      </c>
      <c r="BE160" s="169">
        <f>IF(N160="základná",J160,0)</f>
        <v>0</v>
      </c>
      <c r="BF160" s="169">
        <f>IF(N160="znížená",J160,0)</f>
        <v>0</v>
      </c>
      <c r="BG160" s="169">
        <f>IF(N160="zákl. prenesená",J160,0)</f>
        <v>0</v>
      </c>
      <c r="BH160" s="169">
        <f>IF(N160="zníž. prenesená",J160,0)</f>
        <v>0</v>
      </c>
      <c r="BI160" s="169">
        <f>IF(N160="nulová",J160,0)</f>
        <v>0</v>
      </c>
      <c r="BJ160" s="17" t="s">
        <v>86</v>
      </c>
      <c r="BK160" s="169">
        <f>ROUND(I160*H160,2)</f>
        <v>0</v>
      </c>
      <c r="BL160" s="17" t="s">
        <v>214</v>
      </c>
      <c r="BM160" s="168" t="s">
        <v>1183</v>
      </c>
    </row>
    <row r="161" spans="1:65" s="2" customFormat="1" ht="24.2" customHeight="1">
      <c r="A161" s="32"/>
      <c r="B161" s="155"/>
      <c r="C161" s="170" t="s">
        <v>201</v>
      </c>
      <c r="D161" s="170" t="s">
        <v>226</v>
      </c>
      <c r="E161" s="171" t="s">
        <v>1184</v>
      </c>
      <c r="F161" s="172" t="s">
        <v>1185</v>
      </c>
      <c r="G161" s="173" t="s">
        <v>243</v>
      </c>
      <c r="H161" s="174">
        <v>149.12</v>
      </c>
      <c r="I161" s="175"/>
      <c r="J161" s="176">
        <f>ROUND(I161*H161,2)</f>
        <v>0</v>
      </c>
      <c r="K161" s="177"/>
      <c r="L161" s="178"/>
      <c r="M161" s="179" t="s">
        <v>1</v>
      </c>
      <c r="N161" s="180" t="s">
        <v>39</v>
      </c>
      <c r="O161" s="61"/>
      <c r="P161" s="166">
        <f>O161*H161</f>
        <v>0</v>
      </c>
      <c r="Q161" s="166">
        <v>2.9999999999999997E-4</v>
      </c>
      <c r="R161" s="166">
        <f>Q161*H161</f>
        <v>4.4735999999999998E-2</v>
      </c>
      <c r="S161" s="166">
        <v>0</v>
      </c>
      <c r="T161" s="167">
        <f>S161*H161</f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68" t="s">
        <v>247</v>
      </c>
      <c r="AT161" s="168" t="s">
        <v>226</v>
      </c>
      <c r="AU161" s="168" t="s">
        <v>86</v>
      </c>
      <c r="AY161" s="17" t="s">
        <v>189</v>
      </c>
      <c r="BE161" s="169">
        <f>IF(N161="základná",J161,0)</f>
        <v>0</v>
      </c>
      <c r="BF161" s="169">
        <f>IF(N161="znížená",J161,0)</f>
        <v>0</v>
      </c>
      <c r="BG161" s="169">
        <f>IF(N161="zákl. prenesená",J161,0)</f>
        <v>0</v>
      </c>
      <c r="BH161" s="169">
        <f>IF(N161="zníž. prenesená",J161,0)</f>
        <v>0</v>
      </c>
      <c r="BI161" s="169">
        <f>IF(N161="nulová",J161,0)</f>
        <v>0</v>
      </c>
      <c r="BJ161" s="17" t="s">
        <v>86</v>
      </c>
      <c r="BK161" s="169">
        <f>ROUND(I161*H161,2)</f>
        <v>0</v>
      </c>
      <c r="BL161" s="17" t="s">
        <v>214</v>
      </c>
      <c r="BM161" s="168" t="s">
        <v>1186</v>
      </c>
    </row>
    <row r="162" spans="1:65" s="2" customFormat="1" ht="21.75" customHeight="1">
      <c r="A162" s="32"/>
      <c r="B162" s="155"/>
      <c r="C162" s="156" t="s">
        <v>215</v>
      </c>
      <c r="D162" s="156" t="s">
        <v>191</v>
      </c>
      <c r="E162" s="157" t="s">
        <v>1187</v>
      </c>
      <c r="F162" s="158" t="s">
        <v>1188</v>
      </c>
      <c r="G162" s="159" t="s">
        <v>373</v>
      </c>
      <c r="H162" s="160">
        <v>247.33</v>
      </c>
      <c r="I162" s="161"/>
      <c r="J162" s="162">
        <f>ROUND(I162*H162,2)</f>
        <v>0</v>
      </c>
      <c r="K162" s="163"/>
      <c r="L162" s="33"/>
      <c r="M162" s="164" t="s">
        <v>1</v>
      </c>
      <c r="N162" s="165" t="s">
        <v>39</v>
      </c>
      <c r="O162" s="61"/>
      <c r="P162" s="166">
        <f>O162*H162</f>
        <v>0</v>
      </c>
      <c r="Q162" s="166">
        <v>1.9999999999999999E-6</v>
      </c>
      <c r="R162" s="166">
        <f>Q162*H162</f>
        <v>4.9465999999999996E-4</v>
      </c>
      <c r="S162" s="166">
        <v>0</v>
      </c>
      <c r="T162" s="167">
        <f>S162*H162</f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68" t="s">
        <v>214</v>
      </c>
      <c r="AT162" s="168" t="s">
        <v>191</v>
      </c>
      <c r="AU162" s="168" t="s">
        <v>86</v>
      </c>
      <c r="AY162" s="17" t="s">
        <v>189</v>
      </c>
      <c r="BE162" s="169">
        <f>IF(N162="základná",J162,0)</f>
        <v>0</v>
      </c>
      <c r="BF162" s="169">
        <f>IF(N162="znížená",J162,0)</f>
        <v>0</v>
      </c>
      <c r="BG162" s="169">
        <f>IF(N162="zákl. prenesená",J162,0)</f>
        <v>0</v>
      </c>
      <c r="BH162" s="169">
        <f>IF(N162="zníž. prenesená",J162,0)</f>
        <v>0</v>
      </c>
      <c r="BI162" s="169">
        <f>IF(N162="nulová",J162,0)</f>
        <v>0</v>
      </c>
      <c r="BJ162" s="17" t="s">
        <v>86</v>
      </c>
      <c r="BK162" s="169">
        <f>ROUND(I162*H162,2)</f>
        <v>0</v>
      </c>
      <c r="BL162" s="17" t="s">
        <v>214</v>
      </c>
      <c r="BM162" s="168" t="s">
        <v>1189</v>
      </c>
    </row>
    <row r="163" spans="1:65" s="13" customFormat="1" ht="11.25">
      <c r="B163" s="187"/>
      <c r="D163" s="188" t="s">
        <v>683</v>
      </c>
      <c r="E163" s="189" t="s">
        <v>1</v>
      </c>
      <c r="F163" s="190" t="s">
        <v>1179</v>
      </c>
      <c r="H163" s="189" t="s">
        <v>1</v>
      </c>
      <c r="I163" s="191"/>
      <c r="L163" s="187"/>
      <c r="M163" s="192"/>
      <c r="N163" s="193"/>
      <c r="O163" s="193"/>
      <c r="P163" s="193"/>
      <c r="Q163" s="193"/>
      <c r="R163" s="193"/>
      <c r="S163" s="193"/>
      <c r="T163" s="194"/>
      <c r="AT163" s="189" t="s">
        <v>683</v>
      </c>
      <c r="AU163" s="189" t="s">
        <v>86</v>
      </c>
      <c r="AV163" s="13" t="s">
        <v>80</v>
      </c>
      <c r="AW163" s="13" t="s">
        <v>29</v>
      </c>
      <c r="AX163" s="13" t="s">
        <v>73</v>
      </c>
      <c r="AY163" s="189" t="s">
        <v>189</v>
      </c>
    </row>
    <row r="164" spans="1:65" s="14" customFormat="1" ht="11.25">
      <c r="B164" s="195"/>
      <c r="D164" s="188" t="s">
        <v>683</v>
      </c>
      <c r="E164" s="196" t="s">
        <v>1</v>
      </c>
      <c r="F164" s="197" t="s">
        <v>1190</v>
      </c>
      <c r="H164" s="198">
        <v>247.33</v>
      </c>
      <c r="I164" s="199"/>
      <c r="L164" s="195"/>
      <c r="M164" s="200"/>
      <c r="N164" s="201"/>
      <c r="O164" s="201"/>
      <c r="P164" s="201"/>
      <c r="Q164" s="201"/>
      <c r="R164" s="201"/>
      <c r="S164" s="201"/>
      <c r="T164" s="202"/>
      <c r="AT164" s="196" t="s">
        <v>683</v>
      </c>
      <c r="AU164" s="196" t="s">
        <v>86</v>
      </c>
      <c r="AV164" s="14" t="s">
        <v>86</v>
      </c>
      <c r="AW164" s="14" t="s">
        <v>29</v>
      </c>
      <c r="AX164" s="14" t="s">
        <v>80</v>
      </c>
      <c r="AY164" s="196" t="s">
        <v>189</v>
      </c>
    </row>
    <row r="165" spans="1:65" s="2" customFormat="1" ht="24.2" customHeight="1">
      <c r="A165" s="32"/>
      <c r="B165" s="155"/>
      <c r="C165" s="170" t="s">
        <v>204</v>
      </c>
      <c r="D165" s="170" t="s">
        <v>226</v>
      </c>
      <c r="E165" s="171" t="s">
        <v>1191</v>
      </c>
      <c r="F165" s="172" t="s">
        <v>1192</v>
      </c>
      <c r="G165" s="173" t="s">
        <v>373</v>
      </c>
      <c r="H165" s="174">
        <v>284.43</v>
      </c>
      <c r="I165" s="175"/>
      <c r="J165" s="176">
        <f>ROUND(I165*H165,2)</f>
        <v>0</v>
      </c>
      <c r="K165" s="177"/>
      <c r="L165" s="178"/>
      <c r="M165" s="179" t="s">
        <v>1</v>
      </c>
      <c r="N165" s="180" t="s">
        <v>39</v>
      </c>
      <c r="O165" s="61"/>
      <c r="P165" s="166">
        <f>O165*H165</f>
        <v>0</v>
      </c>
      <c r="Q165" s="166">
        <v>1.9000000000000001E-4</v>
      </c>
      <c r="R165" s="166">
        <f>Q165*H165</f>
        <v>5.4041700000000005E-2</v>
      </c>
      <c r="S165" s="166">
        <v>0</v>
      </c>
      <c r="T165" s="167">
        <f>S165*H165</f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68" t="s">
        <v>247</v>
      </c>
      <c r="AT165" s="168" t="s">
        <v>226</v>
      </c>
      <c r="AU165" s="168" t="s">
        <v>86</v>
      </c>
      <c r="AY165" s="17" t="s">
        <v>189</v>
      </c>
      <c r="BE165" s="169">
        <f>IF(N165="základná",J165,0)</f>
        <v>0</v>
      </c>
      <c r="BF165" s="169">
        <f>IF(N165="znížená",J165,0)</f>
        <v>0</v>
      </c>
      <c r="BG165" s="169">
        <f>IF(N165="zákl. prenesená",J165,0)</f>
        <v>0</v>
      </c>
      <c r="BH165" s="169">
        <f>IF(N165="zníž. prenesená",J165,0)</f>
        <v>0</v>
      </c>
      <c r="BI165" s="169">
        <f>IF(N165="nulová",J165,0)</f>
        <v>0</v>
      </c>
      <c r="BJ165" s="17" t="s">
        <v>86</v>
      </c>
      <c r="BK165" s="169">
        <f>ROUND(I165*H165,2)</f>
        <v>0</v>
      </c>
      <c r="BL165" s="17" t="s">
        <v>214</v>
      </c>
      <c r="BM165" s="168" t="s">
        <v>1193</v>
      </c>
    </row>
    <row r="166" spans="1:65" s="14" customFormat="1" ht="11.25">
      <c r="B166" s="195"/>
      <c r="D166" s="188" t="s">
        <v>683</v>
      </c>
      <c r="F166" s="197" t="s">
        <v>1194</v>
      </c>
      <c r="H166" s="198">
        <v>284.43</v>
      </c>
      <c r="I166" s="199"/>
      <c r="L166" s="195"/>
      <c r="M166" s="200"/>
      <c r="N166" s="201"/>
      <c r="O166" s="201"/>
      <c r="P166" s="201"/>
      <c r="Q166" s="201"/>
      <c r="R166" s="201"/>
      <c r="S166" s="201"/>
      <c r="T166" s="202"/>
      <c r="AT166" s="196" t="s">
        <v>683</v>
      </c>
      <c r="AU166" s="196" t="s">
        <v>86</v>
      </c>
      <c r="AV166" s="14" t="s">
        <v>86</v>
      </c>
      <c r="AW166" s="14" t="s">
        <v>3</v>
      </c>
      <c r="AX166" s="14" t="s">
        <v>80</v>
      </c>
      <c r="AY166" s="196" t="s">
        <v>189</v>
      </c>
    </row>
    <row r="167" spans="1:65" s="2" customFormat="1" ht="33" customHeight="1">
      <c r="A167" s="32"/>
      <c r="B167" s="155"/>
      <c r="C167" s="156" t="s">
        <v>222</v>
      </c>
      <c r="D167" s="156" t="s">
        <v>191</v>
      </c>
      <c r="E167" s="157" t="s">
        <v>1195</v>
      </c>
      <c r="F167" s="158" t="s">
        <v>1196</v>
      </c>
      <c r="G167" s="159" t="s">
        <v>373</v>
      </c>
      <c r="H167" s="160">
        <v>50.31</v>
      </c>
      <c r="I167" s="161"/>
      <c r="J167" s="162">
        <f>ROUND(I167*H167,2)</f>
        <v>0</v>
      </c>
      <c r="K167" s="163"/>
      <c r="L167" s="33"/>
      <c r="M167" s="164" t="s">
        <v>1</v>
      </c>
      <c r="N167" s="165" t="s">
        <v>39</v>
      </c>
      <c r="O167" s="61"/>
      <c r="P167" s="166">
        <f>O167*H167</f>
        <v>0</v>
      </c>
      <c r="Q167" s="166">
        <v>0</v>
      </c>
      <c r="R167" s="166">
        <f>Q167*H167</f>
        <v>0</v>
      </c>
      <c r="S167" s="166">
        <v>0</v>
      </c>
      <c r="T167" s="167">
        <f>S167*H167</f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68" t="s">
        <v>214</v>
      </c>
      <c r="AT167" s="168" t="s">
        <v>191</v>
      </c>
      <c r="AU167" s="168" t="s">
        <v>86</v>
      </c>
      <c r="AY167" s="17" t="s">
        <v>189</v>
      </c>
      <c r="BE167" s="169">
        <f>IF(N167="základná",J167,0)</f>
        <v>0</v>
      </c>
      <c r="BF167" s="169">
        <f>IF(N167="znížená",J167,0)</f>
        <v>0</v>
      </c>
      <c r="BG167" s="169">
        <f>IF(N167="zákl. prenesená",J167,0)</f>
        <v>0</v>
      </c>
      <c r="BH167" s="169">
        <f>IF(N167="zníž. prenesená",J167,0)</f>
        <v>0</v>
      </c>
      <c r="BI167" s="169">
        <f>IF(N167="nulová",J167,0)</f>
        <v>0</v>
      </c>
      <c r="BJ167" s="17" t="s">
        <v>86</v>
      </c>
      <c r="BK167" s="169">
        <f>ROUND(I167*H167,2)</f>
        <v>0</v>
      </c>
      <c r="BL167" s="17" t="s">
        <v>214</v>
      </c>
      <c r="BM167" s="168" t="s">
        <v>1197</v>
      </c>
    </row>
    <row r="168" spans="1:65" s="13" customFormat="1" ht="11.25">
      <c r="B168" s="187"/>
      <c r="D168" s="188" t="s">
        <v>683</v>
      </c>
      <c r="E168" s="189" t="s">
        <v>1</v>
      </c>
      <c r="F168" s="190" t="s">
        <v>1158</v>
      </c>
      <c r="H168" s="189" t="s">
        <v>1</v>
      </c>
      <c r="I168" s="191"/>
      <c r="L168" s="187"/>
      <c r="M168" s="192"/>
      <c r="N168" s="193"/>
      <c r="O168" s="193"/>
      <c r="P168" s="193"/>
      <c r="Q168" s="193"/>
      <c r="R168" s="193"/>
      <c r="S168" s="193"/>
      <c r="T168" s="194"/>
      <c r="AT168" s="189" t="s">
        <v>683</v>
      </c>
      <c r="AU168" s="189" t="s">
        <v>86</v>
      </c>
      <c r="AV168" s="13" t="s">
        <v>80</v>
      </c>
      <c r="AW168" s="13" t="s">
        <v>29</v>
      </c>
      <c r="AX168" s="13" t="s">
        <v>73</v>
      </c>
      <c r="AY168" s="189" t="s">
        <v>189</v>
      </c>
    </row>
    <row r="169" spans="1:65" s="14" customFormat="1" ht="11.25">
      <c r="B169" s="195"/>
      <c r="D169" s="188" t="s">
        <v>683</v>
      </c>
      <c r="E169" s="196" t="s">
        <v>1</v>
      </c>
      <c r="F169" s="197" t="s">
        <v>1198</v>
      </c>
      <c r="H169" s="198">
        <v>50.31</v>
      </c>
      <c r="I169" s="199"/>
      <c r="L169" s="195"/>
      <c r="M169" s="200"/>
      <c r="N169" s="201"/>
      <c r="O169" s="201"/>
      <c r="P169" s="201"/>
      <c r="Q169" s="201"/>
      <c r="R169" s="201"/>
      <c r="S169" s="201"/>
      <c r="T169" s="202"/>
      <c r="AT169" s="196" t="s">
        <v>683</v>
      </c>
      <c r="AU169" s="196" t="s">
        <v>86</v>
      </c>
      <c r="AV169" s="14" t="s">
        <v>86</v>
      </c>
      <c r="AW169" s="14" t="s">
        <v>29</v>
      </c>
      <c r="AX169" s="14" t="s">
        <v>80</v>
      </c>
      <c r="AY169" s="196" t="s">
        <v>189</v>
      </c>
    </row>
    <row r="170" spans="1:65" s="2" customFormat="1" ht="16.5" customHeight="1">
      <c r="A170" s="32"/>
      <c r="B170" s="155"/>
      <c r="C170" s="170" t="s">
        <v>207</v>
      </c>
      <c r="D170" s="170" t="s">
        <v>226</v>
      </c>
      <c r="E170" s="171" t="s">
        <v>1199</v>
      </c>
      <c r="F170" s="172" t="s">
        <v>1200</v>
      </c>
      <c r="G170" s="173" t="s">
        <v>238</v>
      </c>
      <c r="H170" s="174">
        <v>2.012</v>
      </c>
      <c r="I170" s="175"/>
      <c r="J170" s="176">
        <f>ROUND(I170*H170,2)</f>
        <v>0</v>
      </c>
      <c r="K170" s="177"/>
      <c r="L170" s="178"/>
      <c r="M170" s="179" t="s">
        <v>1</v>
      </c>
      <c r="N170" s="180" t="s">
        <v>39</v>
      </c>
      <c r="O170" s="61"/>
      <c r="P170" s="166">
        <f>O170*H170</f>
        <v>0</v>
      </c>
      <c r="Q170" s="166">
        <v>7.5000000000000002E-4</v>
      </c>
      <c r="R170" s="166">
        <f>Q170*H170</f>
        <v>1.5090000000000001E-3</v>
      </c>
      <c r="S170" s="166">
        <v>0</v>
      </c>
      <c r="T170" s="167">
        <f>S170*H170</f>
        <v>0</v>
      </c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R170" s="168" t="s">
        <v>247</v>
      </c>
      <c r="AT170" s="168" t="s">
        <v>226</v>
      </c>
      <c r="AU170" s="168" t="s">
        <v>86</v>
      </c>
      <c r="AY170" s="17" t="s">
        <v>189</v>
      </c>
      <c r="BE170" s="169">
        <f>IF(N170="základná",J170,0)</f>
        <v>0</v>
      </c>
      <c r="BF170" s="169">
        <f>IF(N170="znížená",J170,0)</f>
        <v>0</v>
      </c>
      <c r="BG170" s="169">
        <f>IF(N170="zákl. prenesená",J170,0)</f>
        <v>0</v>
      </c>
      <c r="BH170" s="169">
        <f>IF(N170="zníž. prenesená",J170,0)</f>
        <v>0</v>
      </c>
      <c r="BI170" s="169">
        <f>IF(N170="nulová",J170,0)</f>
        <v>0</v>
      </c>
      <c r="BJ170" s="17" t="s">
        <v>86</v>
      </c>
      <c r="BK170" s="169">
        <f>ROUND(I170*H170,2)</f>
        <v>0</v>
      </c>
      <c r="BL170" s="17" t="s">
        <v>214</v>
      </c>
      <c r="BM170" s="168" t="s">
        <v>1201</v>
      </c>
    </row>
    <row r="171" spans="1:65" s="2" customFormat="1" ht="21.75" customHeight="1">
      <c r="A171" s="32"/>
      <c r="B171" s="155"/>
      <c r="C171" s="170" t="s">
        <v>231</v>
      </c>
      <c r="D171" s="170" t="s">
        <v>226</v>
      </c>
      <c r="E171" s="171" t="s">
        <v>1202</v>
      </c>
      <c r="F171" s="172" t="s">
        <v>1203</v>
      </c>
      <c r="G171" s="173" t="s">
        <v>1204</v>
      </c>
      <c r="H171" s="174">
        <v>0.40200000000000002</v>
      </c>
      <c r="I171" s="175"/>
      <c r="J171" s="176">
        <f>ROUND(I171*H171,2)</f>
        <v>0</v>
      </c>
      <c r="K171" s="177"/>
      <c r="L171" s="178"/>
      <c r="M171" s="179" t="s">
        <v>1</v>
      </c>
      <c r="N171" s="180" t="s">
        <v>39</v>
      </c>
      <c r="O171" s="61"/>
      <c r="P171" s="166">
        <f>O171*H171</f>
        <v>0</v>
      </c>
      <c r="Q171" s="166">
        <v>1E-3</v>
      </c>
      <c r="R171" s="166">
        <f>Q171*H171</f>
        <v>4.0200000000000001E-4</v>
      </c>
      <c r="S171" s="166">
        <v>0</v>
      </c>
      <c r="T171" s="167">
        <f>S171*H171</f>
        <v>0</v>
      </c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R171" s="168" t="s">
        <v>247</v>
      </c>
      <c r="AT171" s="168" t="s">
        <v>226</v>
      </c>
      <c r="AU171" s="168" t="s">
        <v>86</v>
      </c>
      <c r="AY171" s="17" t="s">
        <v>189</v>
      </c>
      <c r="BE171" s="169">
        <f>IF(N171="základná",J171,0)</f>
        <v>0</v>
      </c>
      <c r="BF171" s="169">
        <f>IF(N171="znížená",J171,0)</f>
        <v>0</v>
      </c>
      <c r="BG171" s="169">
        <f>IF(N171="zákl. prenesená",J171,0)</f>
        <v>0</v>
      </c>
      <c r="BH171" s="169">
        <f>IF(N171="zníž. prenesená",J171,0)</f>
        <v>0</v>
      </c>
      <c r="BI171" s="169">
        <f>IF(N171="nulová",J171,0)</f>
        <v>0</v>
      </c>
      <c r="BJ171" s="17" t="s">
        <v>86</v>
      </c>
      <c r="BK171" s="169">
        <f>ROUND(I171*H171,2)</f>
        <v>0</v>
      </c>
      <c r="BL171" s="17" t="s">
        <v>214</v>
      </c>
      <c r="BM171" s="168" t="s">
        <v>1205</v>
      </c>
    </row>
    <row r="172" spans="1:65" s="2" customFormat="1" ht="33" customHeight="1">
      <c r="A172" s="32"/>
      <c r="B172" s="155"/>
      <c r="C172" s="170" t="s">
        <v>211</v>
      </c>
      <c r="D172" s="170" t="s">
        <v>226</v>
      </c>
      <c r="E172" s="171" t="s">
        <v>1206</v>
      </c>
      <c r="F172" s="172" t="s">
        <v>1207</v>
      </c>
      <c r="G172" s="173" t="s">
        <v>373</v>
      </c>
      <c r="H172" s="174">
        <v>57.856999999999999</v>
      </c>
      <c r="I172" s="175"/>
      <c r="J172" s="176">
        <f>ROUND(I172*H172,2)</f>
        <v>0</v>
      </c>
      <c r="K172" s="177"/>
      <c r="L172" s="178"/>
      <c r="M172" s="179" t="s">
        <v>1</v>
      </c>
      <c r="N172" s="180" t="s">
        <v>39</v>
      </c>
      <c r="O172" s="61"/>
      <c r="P172" s="166">
        <f>O172*H172</f>
        <v>0</v>
      </c>
      <c r="Q172" s="166">
        <v>1.9499999999999999E-3</v>
      </c>
      <c r="R172" s="166">
        <f>Q172*H172</f>
        <v>0.11282115</v>
      </c>
      <c r="S172" s="166">
        <v>0</v>
      </c>
      <c r="T172" s="167">
        <f>S172*H172</f>
        <v>0</v>
      </c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R172" s="168" t="s">
        <v>247</v>
      </c>
      <c r="AT172" s="168" t="s">
        <v>226</v>
      </c>
      <c r="AU172" s="168" t="s">
        <v>86</v>
      </c>
      <c r="AY172" s="17" t="s">
        <v>189</v>
      </c>
      <c r="BE172" s="169">
        <f>IF(N172="základná",J172,0)</f>
        <v>0</v>
      </c>
      <c r="BF172" s="169">
        <f>IF(N172="znížená",J172,0)</f>
        <v>0</v>
      </c>
      <c r="BG172" s="169">
        <f>IF(N172="zákl. prenesená",J172,0)</f>
        <v>0</v>
      </c>
      <c r="BH172" s="169">
        <f>IF(N172="zníž. prenesená",J172,0)</f>
        <v>0</v>
      </c>
      <c r="BI172" s="169">
        <f>IF(N172="nulová",J172,0)</f>
        <v>0</v>
      </c>
      <c r="BJ172" s="17" t="s">
        <v>86</v>
      </c>
      <c r="BK172" s="169">
        <f>ROUND(I172*H172,2)</f>
        <v>0</v>
      </c>
      <c r="BL172" s="17" t="s">
        <v>214</v>
      </c>
      <c r="BM172" s="168" t="s">
        <v>1208</v>
      </c>
    </row>
    <row r="173" spans="1:65" s="2" customFormat="1" ht="37.9" customHeight="1">
      <c r="A173" s="32"/>
      <c r="B173" s="155"/>
      <c r="C173" s="156" t="s">
        <v>240</v>
      </c>
      <c r="D173" s="156" t="s">
        <v>191</v>
      </c>
      <c r="E173" s="157" t="s">
        <v>1209</v>
      </c>
      <c r="F173" s="158" t="s">
        <v>1210</v>
      </c>
      <c r="G173" s="159" t="s">
        <v>373</v>
      </c>
      <c r="H173" s="160">
        <v>338.33</v>
      </c>
      <c r="I173" s="161"/>
      <c r="J173" s="162">
        <f>ROUND(I173*H173,2)</f>
        <v>0</v>
      </c>
      <c r="K173" s="163"/>
      <c r="L173" s="33"/>
      <c r="M173" s="164" t="s">
        <v>1</v>
      </c>
      <c r="N173" s="165" t="s">
        <v>39</v>
      </c>
      <c r="O173" s="61"/>
      <c r="P173" s="166">
        <f>O173*H173</f>
        <v>0</v>
      </c>
      <c r="Q173" s="166">
        <v>0</v>
      </c>
      <c r="R173" s="166">
        <f>Q173*H173</f>
        <v>0</v>
      </c>
      <c r="S173" s="166">
        <v>0</v>
      </c>
      <c r="T173" s="167">
        <f>S173*H173</f>
        <v>0</v>
      </c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R173" s="168" t="s">
        <v>214</v>
      </c>
      <c r="AT173" s="168" t="s">
        <v>191</v>
      </c>
      <c r="AU173" s="168" t="s">
        <v>86</v>
      </c>
      <c r="AY173" s="17" t="s">
        <v>189</v>
      </c>
      <c r="BE173" s="169">
        <f>IF(N173="základná",J173,0)</f>
        <v>0</v>
      </c>
      <c r="BF173" s="169">
        <f>IF(N173="znížená",J173,0)</f>
        <v>0</v>
      </c>
      <c r="BG173" s="169">
        <f>IF(N173="zákl. prenesená",J173,0)</f>
        <v>0</v>
      </c>
      <c r="BH173" s="169">
        <f>IF(N173="zníž. prenesená",J173,0)</f>
        <v>0</v>
      </c>
      <c r="BI173" s="169">
        <f>IF(N173="nulová",J173,0)</f>
        <v>0</v>
      </c>
      <c r="BJ173" s="17" t="s">
        <v>86</v>
      </c>
      <c r="BK173" s="169">
        <f>ROUND(I173*H173,2)</f>
        <v>0</v>
      </c>
      <c r="BL173" s="17" t="s">
        <v>214</v>
      </c>
      <c r="BM173" s="168" t="s">
        <v>1211</v>
      </c>
    </row>
    <row r="174" spans="1:65" s="13" customFormat="1" ht="11.25">
      <c r="B174" s="187"/>
      <c r="D174" s="188" t="s">
        <v>683</v>
      </c>
      <c r="E174" s="189" t="s">
        <v>1</v>
      </c>
      <c r="F174" s="190" t="s">
        <v>1212</v>
      </c>
      <c r="H174" s="189" t="s">
        <v>1</v>
      </c>
      <c r="I174" s="191"/>
      <c r="L174" s="187"/>
      <c r="M174" s="192"/>
      <c r="N174" s="193"/>
      <c r="O174" s="193"/>
      <c r="P174" s="193"/>
      <c r="Q174" s="193"/>
      <c r="R174" s="193"/>
      <c r="S174" s="193"/>
      <c r="T174" s="194"/>
      <c r="AT174" s="189" t="s">
        <v>683</v>
      </c>
      <c r="AU174" s="189" t="s">
        <v>86</v>
      </c>
      <c r="AV174" s="13" t="s">
        <v>80</v>
      </c>
      <c r="AW174" s="13" t="s">
        <v>29</v>
      </c>
      <c r="AX174" s="13" t="s">
        <v>73</v>
      </c>
      <c r="AY174" s="189" t="s">
        <v>189</v>
      </c>
    </row>
    <row r="175" spans="1:65" s="14" customFormat="1" ht="11.25">
      <c r="B175" s="195"/>
      <c r="D175" s="188" t="s">
        <v>683</v>
      </c>
      <c r="E175" s="196" t="s">
        <v>1</v>
      </c>
      <c r="F175" s="197" t="s">
        <v>1213</v>
      </c>
      <c r="H175" s="198">
        <v>48.75</v>
      </c>
      <c r="I175" s="199"/>
      <c r="L175" s="195"/>
      <c r="M175" s="200"/>
      <c r="N175" s="201"/>
      <c r="O175" s="201"/>
      <c r="P175" s="201"/>
      <c r="Q175" s="201"/>
      <c r="R175" s="201"/>
      <c r="S175" s="201"/>
      <c r="T175" s="202"/>
      <c r="AT175" s="196" t="s">
        <v>683</v>
      </c>
      <c r="AU175" s="196" t="s">
        <v>86</v>
      </c>
      <c r="AV175" s="14" t="s">
        <v>86</v>
      </c>
      <c r="AW175" s="14" t="s">
        <v>29</v>
      </c>
      <c r="AX175" s="14" t="s">
        <v>73</v>
      </c>
      <c r="AY175" s="196" t="s">
        <v>189</v>
      </c>
    </row>
    <row r="176" spans="1:65" s="13" customFormat="1" ht="11.25">
      <c r="B176" s="187"/>
      <c r="D176" s="188" t="s">
        <v>683</v>
      </c>
      <c r="E176" s="189" t="s">
        <v>1</v>
      </c>
      <c r="F176" s="190" t="s">
        <v>1179</v>
      </c>
      <c r="H176" s="189" t="s">
        <v>1</v>
      </c>
      <c r="I176" s="191"/>
      <c r="L176" s="187"/>
      <c r="M176" s="192"/>
      <c r="N176" s="193"/>
      <c r="O176" s="193"/>
      <c r="P176" s="193"/>
      <c r="Q176" s="193"/>
      <c r="R176" s="193"/>
      <c r="S176" s="193"/>
      <c r="T176" s="194"/>
      <c r="AT176" s="189" t="s">
        <v>683</v>
      </c>
      <c r="AU176" s="189" t="s">
        <v>86</v>
      </c>
      <c r="AV176" s="13" t="s">
        <v>80</v>
      </c>
      <c r="AW176" s="13" t="s">
        <v>29</v>
      </c>
      <c r="AX176" s="13" t="s">
        <v>73</v>
      </c>
      <c r="AY176" s="189" t="s">
        <v>189</v>
      </c>
    </row>
    <row r="177" spans="1:65" s="14" customFormat="1" ht="11.25">
      <c r="B177" s="195"/>
      <c r="D177" s="188" t="s">
        <v>683</v>
      </c>
      <c r="E177" s="196" t="s">
        <v>1</v>
      </c>
      <c r="F177" s="197" t="s">
        <v>1190</v>
      </c>
      <c r="H177" s="198">
        <v>247.33</v>
      </c>
      <c r="I177" s="199"/>
      <c r="L177" s="195"/>
      <c r="M177" s="200"/>
      <c r="N177" s="201"/>
      <c r="O177" s="201"/>
      <c r="P177" s="201"/>
      <c r="Q177" s="201"/>
      <c r="R177" s="201"/>
      <c r="S177" s="201"/>
      <c r="T177" s="202"/>
      <c r="AT177" s="196" t="s">
        <v>683</v>
      </c>
      <c r="AU177" s="196" t="s">
        <v>86</v>
      </c>
      <c r="AV177" s="14" t="s">
        <v>86</v>
      </c>
      <c r="AW177" s="14" t="s">
        <v>29</v>
      </c>
      <c r="AX177" s="14" t="s">
        <v>73</v>
      </c>
      <c r="AY177" s="196" t="s">
        <v>189</v>
      </c>
    </row>
    <row r="178" spans="1:65" s="13" customFormat="1" ht="11.25">
      <c r="B178" s="187"/>
      <c r="D178" s="188" t="s">
        <v>683</v>
      </c>
      <c r="E178" s="189" t="s">
        <v>1</v>
      </c>
      <c r="F178" s="190" t="s">
        <v>1214</v>
      </c>
      <c r="H178" s="189" t="s">
        <v>1</v>
      </c>
      <c r="I178" s="191"/>
      <c r="L178" s="187"/>
      <c r="M178" s="192"/>
      <c r="N178" s="193"/>
      <c r="O178" s="193"/>
      <c r="P178" s="193"/>
      <c r="Q178" s="193"/>
      <c r="R178" s="193"/>
      <c r="S178" s="193"/>
      <c r="T178" s="194"/>
      <c r="AT178" s="189" t="s">
        <v>683</v>
      </c>
      <c r="AU178" s="189" t="s">
        <v>86</v>
      </c>
      <c r="AV178" s="13" t="s">
        <v>80</v>
      </c>
      <c r="AW178" s="13" t="s">
        <v>29</v>
      </c>
      <c r="AX178" s="13" t="s">
        <v>73</v>
      </c>
      <c r="AY178" s="189" t="s">
        <v>189</v>
      </c>
    </row>
    <row r="179" spans="1:65" s="14" customFormat="1" ht="11.25">
      <c r="B179" s="195"/>
      <c r="D179" s="188" t="s">
        <v>683</v>
      </c>
      <c r="E179" s="196" t="s">
        <v>1</v>
      </c>
      <c r="F179" s="197" t="s">
        <v>1215</v>
      </c>
      <c r="H179" s="198">
        <v>42.25</v>
      </c>
      <c r="I179" s="199"/>
      <c r="L179" s="195"/>
      <c r="M179" s="200"/>
      <c r="N179" s="201"/>
      <c r="O179" s="201"/>
      <c r="P179" s="201"/>
      <c r="Q179" s="201"/>
      <c r="R179" s="201"/>
      <c r="S179" s="201"/>
      <c r="T179" s="202"/>
      <c r="AT179" s="196" t="s">
        <v>683</v>
      </c>
      <c r="AU179" s="196" t="s">
        <v>86</v>
      </c>
      <c r="AV179" s="14" t="s">
        <v>86</v>
      </c>
      <c r="AW179" s="14" t="s">
        <v>29</v>
      </c>
      <c r="AX179" s="14" t="s">
        <v>73</v>
      </c>
      <c r="AY179" s="196" t="s">
        <v>189</v>
      </c>
    </row>
    <row r="180" spans="1:65" s="15" customFormat="1" ht="11.25">
      <c r="B180" s="206"/>
      <c r="D180" s="188" t="s">
        <v>683</v>
      </c>
      <c r="E180" s="207" t="s">
        <v>1</v>
      </c>
      <c r="F180" s="208" t="s">
        <v>824</v>
      </c>
      <c r="H180" s="209">
        <v>338.33</v>
      </c>
      <c r="I180" s="210"/>
      <c r="L180" s="206"/>
      <c r="M180" s="211"/>
      <c r="N180" s="212"/>
      <c r="O180" s="212"/>
      <c r="P180" s="212"/>
      <c r="Q180" s="212"/>
      <c r="R180" s="212"/>
      <c r="S180" s="212"/>
      <c r="T180" s="213"/>
      <c r="AT180" s="207" t="s">
        <v>683</v>
      </c>
      <c r="AU180" s="207" t="s">
        <v>86</v>
      </c>
      <c r="AV180" s="15" t="s">
        <v>130</v>
      </c>
      <c r="AW180" s="15" t="s">
        <v>29</v>
      </c>
      <c r="AX180" s="15" t="s">
        <v>80</v>
      </c>
      <c r="AY180" s="207" t="s">
        <v>189</v>
      </c>
    </row>
    <row r="181" spans="1:65" s="2" customFormat="1" ht="33" customHeight="1">
      <c r="A181" s="32"/>
      <c r="B181" s="155"/>
      <c r="C181" s="170" t="s">
        <v>214</v>
      </c>
      <c r="D181" s="170" t="s">
        <v>226</v>
      </c>
      <c r="E181" s="171" t="s">
        <v>1216</v>
      </c>
      <c r="F181" s="172" t="s">
        <v>1217</v>
      </c>
      <c r="G181" s="173" t="s">
        <v>373</v>
      </c>
      <c r="H181" s="174">
        <v>389.07900000000001</v>
      </c>
      <c r="I181" s="175"/>
      <c r="J181" s="176">
        <f>ROUND(I181*H181,2)</f>
        <v>0</v>
      </c>
      <c r="K181" s="177"/>
      <c r="L181" s="178"/>
      <c r="M181" s="179" t="s">
        <v>1</v>
      </c>
      <c r="N181" s="180" t="s">
        <v>39</v>
      </c>
      <c r="O181" s="61"/>
      <c r="P181" s="166">
        <f>O181*H181</f>
        <v>0</v>
      </c>
      <c r="Q181" s="166">
        <v>1.9E-3</v>
      </c>
      <c r="R181" s="166">
        <f>Q181*H181</f>
        <v>0.73925010000000002</v>
      </c>
      <c r="S181" s="166">
        <v>0</v>
      </c>
      <c r="T181" s="167">
        <f>S181*H181</f>
        <v>0</v>
      </c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R181" s="168" t="s">
        <v>247</v>
      </c>
      <c r="AT181" s="168" t="s">
        <v>226</v>
      </c>
      <c r="AU181" s="168" t="s">
        <v>86</v>
      </c>
      <c r="AY181" s="17" t="s">
        <v>189</v>
      </c>
      <c r="BE181" s="169">
        <f>IF(N181="základná",J181,0)</f>
        <v>0</v>
      </c>
      <c r="BF181" s="169">
        <f>IF(N181="znížená",J181,0)</f>
        <v>0</v>
      </c>
      <c r="BG181" s="169">
        <f>IF(N181="zákl. prenesená",J181,0)</f>
        <v>0</v>
      </c>
      <c r="BH181" s="169">
        <f>IF(N181="zníž. prenesená",J181,0)</f>
        <v>0</v>
      </c>
      <c r="BI181" s="169">
        <f>IF(N181="nulová",J181,0)</f>
        <v>0</v>
      </c>
      <c r="BJ181" s="17" t="s">
        <v>86</v>
      </c>
      <c r="BK181" s="169">
        <f>ROUND(I181*H181,2)</f>
        <v>0</v>
      </c>
      <c r="BL181" s="17" t="s">
        <v>214</v>
      </c>
      <c r="BM181" s="168" t="s">
        <v>1218</v>
      </c>
    </row>
    <row r="182" spans="1:65" s="2" customFormat="1" ht="24.2" customHeight="1">
      <c r="A182" s="32"/>
      <c r="B182" s="155"/>
      <c r="C182" s="170" t="s">
        <v>248</v>
      </c>
      <c r="D182" s="170" t="s">
        <v>226</v>
      </c>
      <c r="E182" s="171" t="s">
        <v>1219</v>
      </c>
      <c r="F182" s="172" t="s">
        <v>1182</v>
      </c>
      <c r="G182" s="173" t="s">
        <v>238</v>
      </c>
      <c r="H182" s="174">
        <v>1062.5160000000001</v>
      </c>
      <c r="I182" s="175"/>
      <c r="J182" s="176">
        <f>ROUND(I182*H182,2)</f>
        <v>0</v>
      </c>
      <c r="K182" s="177"/>
      <c r="L182" s="178"/>
      <c r="M182" s="179" t="s">
        <v>1</v>
      </c>
      <c r="N182" s="180" t="s">
        <v>39</v>
      </c>
      <c r="O182" s="61"/>
      <c r="P182" s="166">
        <f>O182*H182</f>
        <v>0</v>
      </c>
      <c r="Q182" s="166">
        <v>4.0000000000000002E-4</v>
      </c>
      <c r="R182" s="166">
        <f>Q182*H182</f>
        <v>0.42500640000000006</v>
      </c>
      <c r="S182" s="166">
        <v>0</v>
      </c>
      <c r="T182" s="167">
        <f>S182*H182</f>
        <v>0</v>
      </c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R182" s="168" t="s">
        <v>247</v>
      </c>
      <c r="AT182" s="168" t="s">
        <v>226</v>
      </c>
      <c r="AU182" s="168" t="s">
        <v>86</v>
      </c>
      <c r="AY182" s="17" t="s">
        <v>189</v>
      </c>
      <c r="BE182" s="169">
        <f>IF(N182="základná",J182,0)</f>
        <v>0</v>
      </c>
      <c r="BF182" s="169">
        <f>IF(N182="znížená",J182,0)</f>
        <v>0</v>
      </c>
      <c r="BG182" s="169">
        <f>IF(N182="zákl. prenesená",J182,0)</f>
        <v>0</v>
      </c>
      <c r="BH182" s="169">
        <f>IF(N182="zníž. prenesená",J182,0)</f>
        <v>0</v>
      </c>
      <c r="BI182" s="169">
        <f>IF(N182="nulová",J182,0)</f>
        <v>0</v>
      </c>
      <c r="BJ182" s="17" t="s">
        <v>86</v>
      </c>
      <c r="BK182" s="169">
        <f>ROUND(I182*H182,2)</f>
        <v>0</v>
      </c>
      <c r="BL182" s="17" t="s">
        <v>214</v>
      </c>
      <c r="BM182" s="168" t="s">
        <v>1220</v>
      </c>
    </row>
    <row r="183" spans="1:65" s="2" customFormat="1" ht="33" customHeight="1">
      <c r="A183" s="32"/>
      <c r="B183" s="155"/>
      <c r="C183" s="156" t="s">
        <v>219</v>
      </c>
      <c r="D183" s="156" t="s">
        <v>191</v>
      </c>
      <c r="E183" s="157" t="s">
        <v>1221</v>
      </c>
      <c r="F183" s="158" t="s">
        <v>1222</v>
      </c>
      <c r="G183" s="159" t="s">
        <v>373</v>
      </c>
      <c r="H183" s="160">
        <v>37.19</v>
      </c>
      <c r="I183" s="161"/>
      <c r="J183" s="162">
        <f>ROUND(I183*H183,2)</f>
        <v>0</v>
      </c>
      <c r="K183" s="163"/>
      <c r="L183" s="33"/>
      <c r="M183" s="164" t="s">
        <v>1</v>
      </c>
      <c r="N183" s="165" t="s">
        <v>39</v>
      </c>
      <c r="O183" s="61"/>
      <c r="P183" s="166">
        <f>O183*H183</f>
        <v>0</v>
      </c>
      <c r="Q183" s="166">
        <v>0</v>
      </c>
      <c r="R183" s="166">
        <f>Q183*H183</f>
        <v>0</v>
      </c>
      <c r="S183" s="166">
        <v>0</v>
      </c>
      <c r="T183" s="167">
        <f>S183*H183</f>
        <v>0</v>
      </c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R183" s="168" t="s">
        <v>214</v>
      </c>
      <c r="AT183" s="168" t="s">
        <v>191</v>
      </c>
      <c r="AU183" s="168" t="s">
        <v>86</v>
      </c>
      <c r="AY183" s="17" t="s">
        <v>189</v>
      </c>
      <c r="BE183" s="169">
        <f>IF(N183="základná",J183,0)</f>
        <v>0</v>
      </c>
      <c r="BF183" s="169">
        <f>IF(N183="znížená",J183,0)</f>
        <v>0</v>
      </c>
      <c r="BG183" s="169">
        <f>IF(N183="zákl. prenesená",J183,0)</f>
        <v>0</v>
      </c>
      <c r="BH183" s="169">
        <f>IF(N183="zníž. prenesená",J183,0)</f>
        <v>0</v>
      </c>
      <c r="BI183" s="169">
        <f>IF(N183="nulová",J183,0)</f>
        <v>0</v>
      </c>
      <c r="BJ183" s="17" t="s">
        <v>86</v>
      </c>
      <c r="BK183" s="169">
        <f>ROUND(I183*H183,2)</f>
        <v>0</v>
      </c>
      <c r="BL183" s="17" t="s">
        <v>214</v>
      </c>
      <c r="BM183" s="168" t="s">
        <v>1223</v>
      </c>
    </row>
    <row r="184" spans="1:65" s="13" customFormat="1" ht="11.25">
      <c r="B184" s="187"/>
      <c r="D184" s="188" t="s">
        <v>683</v>
      </c>
      <c r="E184" s="189" t="s">
        <v>1</v>
      </c>
      <c r="F184" s="190" t="s">
        <v>1158</v>
      </c>
      <c r="H184" s="189" t="s">
        <v>1</v>
      </c>
      <c r="I184" s="191"/>
      <c r="L184" s="187"/>
      <c r="M184" s="192"/>
      <c r="N184" s="193"/>
      <c r="O184" s="193"/>
      <c r="P184" s="193"/>
      <c r="Q184" s="193"/>
      <c r="R184" s="193"/>
      <c r="S184" s="193"/>
      <c r="T184" s="194"/>
      <c r="AT184" s="189" t="s">
        <v>683</v>
      </c>
      <c r="AU184" s="189" t="s">
        <v>86</v>
      </c>
      <c r="AV184" s="13" t="s">
        <v>80</v>
      </c>
      <c r="AW184" s="13" t="s">
        <v>29</v>
      </c>
      <c r="AX184" s="13" t="s">
        <v>73</v>
      </c>
      <c r="AY184" s="189" t="s">
        <v>189</v>
      </c>
    </row>
    <row r="185" spans="1:65" s="14" customFormat="1" ht="11.25">
      <c r="B185" s="195"/>
      <c r="D185" s="188" t="s">
        <v>683</v>
      </c>
      <c r="E185" s="196" t="s">
        <v>1</v>
      </c>
      <c r="F185" s="197" t="s">
        <v>1159</v>
      </c>
      <c r="H185" s="198">
        <v>37.19</v>
      </c>
      <c r="I185" s="199"/>
      <c r="L185" s="195"/>
      <c r="M185" s="200"/>
      <c r="N185" s="201"/>
      <c r="O185" s="201"/>
      <c r="P185" s="201"/>
      <c r="Q185" s="201"/>
      <c r="R185" s="201"/>
      <c r="S185" s="201"/>
      <c r="T185" s="202"/>
      <c r="AT185" s="196" t="s">
        <v>683</v>
      </c>
      <c r="AU185" s="196" t="s">
        <v>86</v>
      </c>
      <c r="AV185" s="14" t="s">
        <v>86</v>
      </c>
      <c r="AW185" s="14" t="s">
        <v>29</v>
      </c>
      <c r="AX185" s="14" t="s">
        <v>80</v>
      </c>
      <c r="AY185" s="196" t="s">
        <v>189</v>
      </c>
    </row>
    <row r="186" spans="1:65" s="2" customFormat="1" ht="37.9" customHeight="1">
      <c r="A186" s="32"/>
      <c r="B186" s="155"/>
      <c r="C186" s="170" t="s">
        <v>255</v>
      </c>
      <c r="D186" s="170" t="s">
        <v>226</v>
      </c>
      <c r="E186" s="171" t="s">
        <v>1224</v>
      </c>
      <c r="F186" s="172" t="s">
        <v>1225</v>
      </c>
      <c r="G186" s="173" t="s">
        <v>373</v>
      </c>
      <c r="H186" s="174">
        <v>42.768999999999998</v>
      </c>
      <c r="I186" s="175"/>
      <c r="J186" s="176">
        <f>ROUND(I186*H186,2)</f>
        <v>0</v>
      </c>
      <c r="K186" s="177"/>
      <c r="L186" s="178"/>
      <c r="M186" s="179" t="s">
        <v>1</v>
      </c>
      <c r="N186" s="180" t="s">
        <v>39</v>
      </c>
      <c r="O186" s="61"/>
      <c r="P186" s="166">
        <f>O186*H186</f>
        <v>0</v>
      </c>
      <c r="Q186" s="166">
        <v>1E-3</v>
      </c>
      <c r="R186" s="166">
        <f>Q186*H186</f>
        <v>4.2769000000000001E-2</v>
      </c>
      <c r="S186" s="166">
        <v>0</v>
      </c>
      <c r="T186" s="167">
        <f>S186*H186</f>
        <v>0</v>
      </c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R186" s="168" t="s">
        <v>247</v>
      </c>
      <c r="AT186" s="168" t="s">
        <v>226</v>
      </c>
      <c r="AU186" s="168" t="s">
        <v>86</v>
      </c>
      <c r="AY186" s="17" t="s">
        <v>189</v>
      </c>
      <c r="BE186" s="169">
        <f>IF(N186="základná",J186,0)</f>
        <v>0</v>
      </c>
      <c r="BF186" s="169">
        <f>IF(N186="znížená",J186,0)</f>
        <v>0</v>
      </c>
      <c r="BG186" s="169">
        <f>IF(N186="zákl. prenesená",J186,0)</f>
        <v>0</v>
      </c>
      <c r="BH186" s="169">
        <f>IF(N186="zníž. prenesená",J186,0)</f>
        <v>0</v>
      </c>
      <c r="BI186" s="169">
        <f>IF(N186="nulová",J186,0)</f>
        <v>0</v>
      </c>
      <c r="BJ186" s="17" t="s">
        <v>86</v>
      </c>
      <c r="BK186" s="169">
        <f>ROUND(I186*H186,2)</f>
        <v>0</v>
      </c>
      <c r="BL186" s="17" t="s">
        <v>214</v>
      </c>
      <c r="BM186" s="168" t="s">
        <v>1226</v>
      </c>
    </row>
    <row r="187" spans="1:65" s="14" customFormat="1" ht="11.25">
      <c r="B187" s="195"/>
      <c r="D187" s="188" t="s">
        <v>683</v>
      </c>
      <c r="F187" s="197" t="s">
        <v>1163</v>
      </c>
      <c r="H187" s="198">
        <v>42.768999999999998</v>
      </c>
      <c r="I187" s="199"/>
      <c r="L187" s="195"/>
      <c r="M187" s="200"/>
      <c r="N187" s="201"/>
      <c r="O187" s="201"/>
      <c r="P187" s="201"/>
      <c r="Q187" s="201"/>
      <c r="R187" s="201"/>
      <c r="S187" s="201"/>
      <c r="T187" s="202"/>
      <c r="AT187" s="196" t="s">
        <v>683</v>
      </c>
      <c r="AU187" s="196" t="s">
        <v>86</v>
      </c>
      <c r="AV187" s="14" t="s">
        <v>86</v>
      </c>
      <c r="AW187" s="14" t="s">
        <v>3</v>
      </c>
      <c r="AX187" s="14" t="s">
        <v>80</v>
      </c>
      <c r="AY187" s="196" t="s">
        <v>189</v>
      </c>
    </row>
    <row r="188" spans="1:65" s="2" customFormat="1" ht="24.2" customHeight="1">
      <c r="A188" s="32"/>
      <c r="B188" s="155"/>
      <c r="C188" s="156" t="s">
        <v>7</v>
      </c>
      <c r="D188" s="156" t="s">
        <v>191</v>
      </c>
      <c r="E188" s="157" t="s">
        <v>1227</v>
      </c>
      <c r="F188" s="158" t="s">
        <v>1228</v>
      </c>
      <c r="G188" s="159" t="s">
        <v>373</v>
      </c>
      <c r="H188" s="160">
        <v>37.19</v>
      </c>
      <c r="I188" s="161"/>
      <c r="J188" s="162">
        <f>ROUND(I188*H188,2)</f>
        <v>0</v>
      </c>
      <c r="K188" s="163"/>
      <c r="L188" s="33"/>
      <c r="M188" s="164" t="s">
        <v>1</v>
      </c>
      <c r="N188" s="165" t="s">
        <v>39</v>
      </c>
      <c r="O188" s="61"/>
      <c r="P188" s="166">
        <f>O188*H188</f>
        <v>0</v>
      </c>
      <c r="Q188" s="166">
        <v>0</v>
      </c>
      <c r="R188" s="166">
        <f>Q188*H188</f>
        <v>0</v>
      </c>
      <c r="S188" s="166">
        <v>0</v>
      </c>
      <c r="T188" s="167">
        <f>S188*H188</f>
        <v>0</v>
      </c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R188" s="168" t="s">
        <v>214</v>
      </c>
      <c r="AT188" s="168" t="s">
        <v>191</v>
      </c>
      <c r="AU188" s="168" t="s">
        <v>86</v>
      </c>
      <c r="AY188" s="17" t="s">
        <v>189</v>
      </c>
      <c r="BE188" s="169">
        <f>IF(N188="základná",J188,0)</f>
        <v>0</v>
      </c>
      <c r="BF188" s="169">
        <f>IF(N188="znížená",J188,0)</f>
        <v>0</v>
      </c>
      <c r="BG188" s="169">
        <f>IF(N188="zákl. prenesená",J188,0)</f>
        <v>0</v>
      </c>
      <c r="BH188" s="169">
        <f>IF(N188="zníž. prenesená",J188,0)</f>
        <v>0</v>
      </c>
      <c r="BI188" s="169">
        <f>IF(N188="nulová",J188,0)</f>
        <v>0</v>
      </c>
      <c r="BJ188" s="17" t="s">
        <v>86</v>
      </c>
      <c r="BK188" s="169">
        <f>ROUND(I188*H188,2)</f>
        <v>0</v>
      </c>
      <c r="BL188" s="17" t="s">
        <v>214</v>
      </c>
      <c r="BM188" s="168" t="s">
        <v>1229</v>
      </c>
    </row>
    <row r="189" spans="1:65" s="13" customFormat="1" ht="11.25">
      <c r="B189" s="187"/>
      <c r="D189" s="188" t="s">
        <v>683</v>
      </c>
      <c r="E189" s="189" t="s">
        <v>1</v>
      </c>
      <c r="F189" s="190" t="s">
        <v>1158</v>
      </c>
      <c r="H189" s="189" t="s">
        <v>1</v>
      </c>
      <c r="I189" s="191"/>
      <c r="L189" s="187"/>
      <c r="M189" s="192"/>
      <c r="N189" s="193"/>
      <c r="O189" s="193"/>
      <c r="P189" s="193"/>
      <c r="Q189" s="193"/>
      <c r="R189" s="193"/>
      <c r="S189" s="193"/>
      <c r="T189" s="194"/>
      <c r="AT189" s="189" t="s">
        <v>683</v>
      </c>
      <c r="AU189" s="189" t="s">
        <v>86</v>
      </c>
      <c r="AV189" s="13" t="s">
        <v>80</v>
      </c>
      <c r="AW189" s="13" t="s">
        <v>29</v>
      </c>
      <c r="AX189" s="13" t="s">
        <v>73</v>
      </c>
      <c r="AY189" s="189" t="s">
        <v>189</v>
      </c>
    </row>
    <row r="190" spans="1:65" s="14" customFormat="1" ht="11.25">
      <c r="B190" s="195"/>
      <c r="D190" s="188" t="s">
        <v>683</v>
      </c>
      <c r="E190" s="196" t="s">
        <v>1</v>
      </c>
      <c r="F190" s="197" t="s">
        <v>1159</v>
      </c>
      <c r="H190" s="198">
        <v>37.19</v>
      </c>
      <c r="I190" s="199"/>
      <c r="L190" s="195"/>
      <c r="M190" s="200"/>
      <c r="N190" s="201"/>
      <c r="O190" s="201"/>
      <c r="P190" s="201"/>
      <c r="Q190" s="201"/>
      <c r="R190" s="201"/>
      <c r="S190" s="201"/>
      <c r="T190" s="202"/>
      <c r="AT190" s="196" t="s">
        <v>683</v>
      </c>
      <c r="AU190" s="196" t="s">
        <v>86</v>
      </c>
      <c r="AV190" s="14" t="s">
        <v>86</v>
      </c>
      <c r="AW190" s="14" t="s">
        <v>29</v>
      </c>
      <c r="AX190" s="14" t="s">
        <v>80</v>
      </c>
      <c r="AY190" s="196" t="s">
        <v>189</v>
      </c>
    </row>
    <row r="191" spans="1:65" s="2" customFormat="1" ht="37.9" customHeight="1">
      <c r="A191" s="32"/>
      <c r="B191" s="155"/>
      <c r="C191" s="170" t="s">
        <v>262</v>
      </c>
      <c r="D191" s="170" t="s">
        <v>226</v>
      </c>
      <c r="E191" s="171" t="s">
        <v>1230</v>
      </c>
      <c r="F191" s="172" t="s">
        <v>1231</v>
      </c>
      <c r="G191" s="173" t="s">
        <v>373</v>
      </c>
      <c r="H191" s="174">
        <v>42.768999999999998</v>
      </c>
      <c r="I191" s="175"/>
      <c r="J191" s="176">
        <f>ROUND(I191*H191,2)</f>
        <v>0</v>
      </c>
      <c r="K191" s="177"/>
      <c r="L191" s="178"/>
      <c r="M191" s="179" t="s">
        <v>1</v>
      </c>
      <c r="N191" s="180" t="s">
        <v>39</v>
      </c>
      <c r="O191" s="61"/>
      <c r="P191" s="166">
        <f>O191*H191</f>
        <v>0</v>
      </c>
      <c r="Q191" s="166">
        <v>5.0000000000000001E-4</v>
      </c>
      <c r="R191" s="166">
        <f>Q191*H191</f>
        <v>2.1384500000000001E-2</v>
      </c>
      <c r="S191" s="166">
        <v>0</v>
      </c>
      <c r="T191" s="167">
        <f>S191*H191</f>
        <v>0</v>
      </c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R191" s="168" t="s">
        <v>247</v>
      </c>
      <c r="AT191" s="168" t="s">
        <v>226</v>
      </c>
      <c r="AU191" s="168" t="s">
        <v>86</v>
      </c>
      <c r="AY191" s="17" t="s">
        <v>189</v>
      </c>
      <c r="BE191" s="169">
        <f>IF(N191="základná",J191,0)</f>
        <v>0</v>
      </c>
      <c r="BF191" s="169">
        <f>IF(N191="znížená",J191,0)</f>
        <v>0</v>
      </c>
      <c r="BG191" s="169">
        <f>IF(N191="zákl. prenesená",J191,0)</f>
        <v>0</v>
      </c>
      <c r="BH191" s="169">
        <f>IF(N191="zníž. prenesená",J191,0)</f>
        <v>0</v>
      </c>
      <c r="BI191" s="169">
        <f>IF(N191="nulová",J191,0)</f>
        <v>0</v>
      </c>
      <c r="BJ191" s="17" t="s">
        <v>86</v>
      </c>
      <c r="BK191" s="169">
        <f>ROUND(I191*H191,2)</f>
        <v>0</v>
      </c>
      <c r="BL191" s="17" t="s">
        <v>214</v>
      </c>
      <c r="BM191" s="168" t="s">
        <v>1232</v>
      </c>
    </row>
    <row r="192" spans="1:65" s="14" customFormat="1" ht="11.25">
      <c r="B192" s="195"/>
      <c r="D192" s="188" t="s">
        <v>683</v>
      </c>
      <c r="F192" s="197" t="s">
        <v>1163</v>
      </c>
      <c r="H192" s="198">
        <v>42.768999999999998</v>
      </c>
      <c r="I192" s="199"/>
      <c r="L192" s="195"/>
      <c r="M192" s="200"/>
      <c r="N192" s="201"/>
      <c r="O192" s="201"/>
      <c r="P192" s="201"/>
      <c r="Q192" s="201"/>
      <c r="R192" s="201"/>
      <c r="S192" s="201"/>
      <c r="T192" s="202"/>
      <c r="AT192" s="196" t="s">
        <v>683</v>
      </c>
      <c r="AU192" s="196" t="s">
        <v>86</v>
      </c>
      <c r="AV192" s="14" t="s">
        <v>86</v>
      </c>
      <c r="AW192" s="14" t="s">
        <v>3</v>
      </c>
      <c r="AX192" s="14" t="s">
        <v>80</v>
      </c>
      <c r="AY192" s="196" t="s">
        <v>189</v>
      </c>
    </row>
    <row r="193" spans="1:65" s="2" customFormat="1" ht="21.75" customHeight="1">
      <c r="A193" s="32"/>
      <c r="B193" s="155"/>
      <c r="C193" s="156" t="s">
        <v>225</v>
      </c>
      <c r="D193" s="156" t="s">
        <v>191</v>
      </c>
      <c r="E193" s="157" t="s">
        <v>1233</v>
      </c>
      <c r="F193" s="158" t="s">
        <v>1234</v>
      </c>
      <c r="G193" s="159" t="s">
        <v>238</v>
      </c>
      <c r="H193" s="160">
        <v>5</v>
      </c>
      <c r="I193" s="161"/>
      <c r="J193" s="162">
        <f>ROUND(I193*H193,2)</f>
        <v>0</v>
      </c>
      <c r="K193" s="163"/>
      <c r="L193" s="33"/>
      <c r="M193" s="164" t="s">
        <v>1</v>
      </c>
      <c r="N193" s="165" t="s">
        <v>39</v>
      </c>
      <c r="O193" s="61"/>
      <c r="P193" s="166">
        <f>O193*H193</f>
        <v>0</v>
      </c>
      <c r="Q193" s="166">
        <v>6.0000000000000002E-5</v>
      </c>
      <c r="R193" s="166">
        <f>Q193*H193</f>
        <v>3.0000000000000003E-4</v>
      </c>
      <c r="S193" s="166">
        <v>0</v>
      </c>
      <c r="T193" s="167">
        <f>S193*H193</f>
        <v>0</v>
      </c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R193" s="168" t="s">
        <v>214</v>
      </c>
      <c r="AT193" s="168" t="s">
        <v>191</v>
      </c>
      <c r="AU193" s="168" t="s">
        <v>86</v>
      </c>
      <c r="AY193" s="17" t="s">
        <v>189</v>
      </c>
      <c r="BE193" s="169">
        <f>IF(N193="základná",J193,0)</f>
        <v>0</v>
      </c>
      <c r="BF193" s="169">
        <f>IF(N193="znížená",J193,0)</f>
        <v>0</v>
      </c>
      <c r="BG193" s="169">
        <f>IF(N193="zákl. prenesená",J193,0)</f>
        <v>0</v>
      </c>
      <c r="BH193" s="169">
        <f>IF(N193="zníž. prenesená",J193,0)</f>
        <v>0</v>
      </c>
      <c r="BI193" s="169">
        <f>IF(N193="nulová",J193,0)</f>
        <v>0</v>
      </c>
      <c r="BJ193" s="17" t="s">
        <v>86</v>
      </c>
      <c r="BK193" s="169">
        <f>ROUND(I193*H193,2)</f>
        <v>0</v>
      </c>
      <c r="BL193" s="17" t="s">
        <v>214</v>
      </c>
      <c r="BM193" s="168" t="s">
        <v>1235</v>
      </c>
    </row>
    <row r="194" spans="1:65" s="13" customFormat="1" ht="11.25">
      <c r="B194" s="187"/>
      <c r="D194" s="188" t="s">
        <v>683</v>
      </c>
      <c r="E194" s="189" t="s">
        <v>1</v>
      </c>
      <c r="F194" s="190" t="s">
        <v>1236</v>
      </c>
      <c r="H194" s="189" t="s">
        <v>1</v>
      </c>
      <c r="I194" s="191"/>
      <c r="L194" s="187"/>
      <c r="M194" s="192"/>
      <c r="N194" s="193"/>
      <c r="O194" s="193"/>
      <c r="P194" s="193"/>
      <c r="Q194" s="193"/>
      <c r="R194" s="193"/>
      <c r="S194" s="193"/>
      <c r="T194" s="194"/>
      <c r="AT194" s="189" t="s">
        <v>683</v>
      </c>
      <c r="AU194" s="189" t="s">
        <v>86</v>
      </c>
      <c r="AV194" s="13" t="s">
        <v>80</v>
      </c>
      <c r="AW194" s="13" t="s">
        <v>29</v>
      </c>
      <c r="AX194" s="13" t="s">
        <v>73</v>
      </c>
      <c r="AY194" s="189" t="s">
        <v>189</v>
      </c>
    </row>
    <row r="195" spans="1:65" s="14" customFormat="1" ht="11.25">
      <c r="B195" s="195"/>
      <c r="D195" s="188" t="s">
        <v>683</v>
      </c>
      <c r="E195" s="196" t="s">
        <v>1</v>
      </c>
      <c r="F195" s="197" t="s">
        <v>133</v>
      </c>
      <c r="H195" s="198">
        <v>5</v>
      </c>
      <c r="I195" s="199"/>
      <c r="L195" s="195"/>
      <c r="M195" s="200"/>
      <c r="N195" s="201"/>
      <c r="O195" s="201"/>
      <c r="P195" s="201"/>
      <c r="Q195" s="201"/>
      <c r="R195" s="201"/>
      <c r="S195" s="201"/>
      <c r="T195" s="202"/>
      <c r="AT195" s="196" t="s">
        <v>683</v>
      </c>
      <c r="AU195" s="196" t="s">
        <v>86</v>
      </c>
      <c r="AV195" s="14" t="s">
        <v>86</v>
      </c>
      <c r="AW195" s="14" t="s">
        <v>29</v>
      </c>
      <c r="AX195" s="14" t="s">
        <v>80</v>
      </c>
      <c r="AY195" s="196" t="s">
        <v>189</v>
      </c>
    </row>
    <row r="196" spans="1:65" s="2" customFormat="1" ht="24.2" customHeight="1">
      <c r="A196" s="32"/>
      <c r="B196" s="155"/>
      <c r="C196" s="170" t="s">
        <v>269</v>
      </c>
      <c r="D196" s="170" t="s">
        <v>226</v>
      </c>
      <c r="E196" s="171" t="s">
        <v>1237</v>
      </c>
      <c r="F196" s="172" t="s">
        <v>1238</v>
      </c>
      <c r="G196" s="173" t="s">
        <v>238</v>
      </c>
      <c r="H196" s="174">
        <v>5</v>
      </c>
      <c r="I196" s="175"/>
      <c r="J196" s="176">
        <f>ROUND(I196*H196,2)</f>
        <v>0</v>
      </c>
      <c r="K196" s="177"/>
      <c r="L196" s="178"/>
      <c r="M196" s="179" t="s">
        <v>1</v>
      </c>
      <c r="N196" s="180" t="s">
        <v>39</v>
      </c>
      <c r="O196" s="61"/>
      <c r="P196" s="166">
        <f>O196*H196</f>
        <v>0</v>
      </c>
      <c r="Q196" s="166">
        <v>3.5E-4</v>
      </c>
      <c r="R196" s="166">
        <f>Q196*H196</f>
        <v>1.75E-3</v>
      </c>
      <c r="S196" s="166">
        <v>0</v>
      </c>
      <c r="T196" s="167">
        <f>S196*H196</f>
        <v>0</v>
      </c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R196" s="168" t="s">
        <v>247</v>
      </c>
      <c r="AT196" s="168" t="s">
        <v>226</v>
      </c>
      <c r="AU196" s="168" t="s">
        <v>86</v>
      </c>
      <c r="AY196" s="17" t="s">
        <v>189</v>
      </c>
      <c r="BE196" s="169">
        <f>IF(N196="základná",J196,0)</f>
        <v>0</v>
      </c>
      <c r="BF196" s="169">
        <f>IF(N196="znížená",J196,0)</f>
        <v>0</v>
      </c>
      <c r="BG196" s="169">
        <f>IF(N196="zákl. prenesená",J196,0)</f>
        <v>0</v>
      </c>
      <c r="BH196" s="169">
        <f>IF(N196="zníž. prenesená",J196,0)</f>
        <v>0</v>
      </c>
      <c r="BI196" s="169">
        <f>IF(N196="nulová",J196,0)</f>
        <v>0</v>
      </c>
      <c r="BJ196" s="17" t="s">
        <v>86</v>
      </c>
      <c r="BK196" s="169">
        <f>ROUND(I196*H196,2)</f>
        <v>0</v>
      </c>
      <c r="BL196" s="17" t="s">
        <v>214</v>
      </c>
      <c r="BM196" s="168" t="s">
        <v>1239</v>
      </c>
    </row>
    <row r="197" spans="1:65" s="2" customFormat="1" ht="16.5" customHeight="1">
      <c r="A197" s="32"/>
      <c r="B197" s="155"/>
      <c r="C197" s="170" t="s">
        <v>229</v>
      </c>
      <c r="D197" s="170" t="s">
        <v>226</v>
      </c>
      <c r="E197" s="171" t="s">
        <v>1240</v>
      </c>
      <c r="F197" s="172" t="s">
        <v>1241</v>
      </c>
      <c r="G197" s="173" t="s">
        <v>238</v>
      </c>
      <c r="H197" s="174">
        <v>25</v>
      </c>
      <c r="I197" s="175"/>
      <c r="J197" s="176">
        <f>ROUND(I197*H197,2)</f>
        <v>0</v>
      </c>
      <c r="K197" s="177"/>
      <c r="L197" s="178"/>
      <c r="M197" s="179" t="s">
        <v>1</v>
      </c>
      <c r="N197" s="180" t="s">
        <v>39</v>
      </c>
      <c r="O197" s="61"/>
      <c r="P197" s="166">
        <f>O197*H197</f>
        <v>0</v>
      </c>
      <c r="Q197" s="166">
        <v>2.5000000000000001E-4</v>
      </c>
      <c r="R197" s="166">
        <f>Q197*H197</f>
        <v>6.2500000000000003E-3</v>
      </c>
      <c r="S197" s="166">
        <v>0</v>
      </c>
      <c r="T197" s="167">
        <f>S197*H197</f>
        <v>0</v>
      </c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R197" s="168" t="s">
        <v>247</v>
      </c>
      <c r="AT197" s="168" t="s">
        <v>226</v>
      </c>
      <c r="AU197" s="168" t="s">
        <v>86</v>
      </c>
      <c r="AY197" s="17" t="s">
        <v>189</v>
      </c>
      <c r="BE197" s="169">
        <f>IF(N197="základná",J197,0)</f>
        <v>0</v>
      </c>
      <c r="BF197" s="169">
        <f>IF(N197="znížená",J197,0)</f>
        <v>0</v>
      </c>
      <c r="BG197" s="169">
        <f>IF(N197="zákl. prenesená",J197,0)</f>
        <v>0</v>
      </c>
      <c r="BH197" s="169">
        <f>IF(N197="zníž. prenesená",J197,0)</f>
        <v>0</v>
      </c>
      <c r="BI197" s="169">
        <f>IF(N197="nulová",J197,0)</f>
        <v>0</v>
      </c>
      <c r="BJ197" s="17" t="s">
        <v>86</v>
      </c>
      <c r="BK197" s="169">
        <f>ROUND(I197*H197,2)</f>
        <v>0</v>
      </c>
      <c r="BL197" s="17" t="s">
        <v>214</v>
      </c>
      <c r="BM197" s="168" t="s">
        <v>1242</v>
      </c>
    </row>
    <row r="198" spans="1:65" s="2" customFormat="1" ht="24.2" customHeight="1">
      <c r="A198" s="32"/>
      <c r="B198" s="155"/>
      <c r="C198" s="156" t="s">
        <v>276</v>
      </c>
      <c r="D198" s="156" t="s">
        <v>191</v>
      </c>
      <c r="E198" s="157" t="s">
        <v>1243</v>
      </c>
      <c r="F198" s="158" t="s">
        <v>1244</v>
      </c>
      <c r="G198" s="159" t="s">
        <v>373</v>
      </c>
      <c r="H198" s="160">
        <v>388.64</v>
      </c>
      <c r="I198" s="161"/>
      <c r="J198" s="162">
        <f>ROUND(I198*H198,2)</f>
        <v>0</v>
      </c>
      <c r="K198" s="163"/>
      <c r="L198" s="33"/>
      <c r="M198" s="164" t="s">
        <v>1</v>
      </c>
      <c r="N198" s="165" t="s">
        <v>39</v>
      </c>
      <c r="O198" s="61"/>
      <c r="P198" s="166">
        <f>O198*H198</f>
        <v>0</v>
      </c>
      <c r="Q198" s="166">
        <v>0</v>
      </c>
      <c r="R198" s="166">
        <f>Q198*H198</f>
        <v>0</v>
      </c>
      <c r="S198" s="166">
        <v>0</v>
      </c>
      <c r="T198" s="167">
        <f>S198*H198</f>
        <v>0</v>
      </c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R198" s="168" t="s">
        <v>214</v>
      </c>
      <c r="AT198" s="168" t="s">
        <v>191</v>
      </c>
      <c r="AU198" s="168" t="s">
        <v>86</v>
      </c>
      <c r="AY198" s="17" t="s">
        <v>189</v>
      </c>
      <c r="BE198" s="169">
        <f>IF(N198="základná",J198,0)</f>
        <v>0</v>
      </c>
      <c r="BF198" s="169">
        <f>IF(N198="znížená",J198,0)</f>
        <v>0</v>
      </c>
      <c r="BG198" s="169">
        <f>IF(N198="zákl. prenesená",J198,0)</f>
        <v>0</v>
      </c>
      <c r="BH198" s="169">
        <f>IF(N198="zníž. prenesená",J198,0)</f>
        <v>0</v>
      </c>
      <c r="BI198" s="169">
        <f>IF(N198="nulová",J198,0)</f>
        <v>0</v>
      </c>
      <c r="BJ198" s="17" t="s">
        <v>86</v>
      </c>
      <c r="BK198" s="169">
        <f>ROUND(I198*H198,2)</f>
        <v>0</v>
      </c>
      <c r="BL198" s="17" t="s">
        <v>214</v>
      </c>
      <c r="BM198" s="168" t="s">
        <v>1245</v>
      </c>
    </row>
    <row r="199" spans="1:65" s="13" customFormat="1" ht="11.25">
      <c r="B199" s="187"/>
      <c r="D199" s="188" t="s">
        <v>683</v>
      </c>
      <c r="E199" s="189" t="s">
        <v>1</v>
      </c>
      <c r="F199" s="190" t="s">
        <v>1212</v>
      </c>
      <c r="H199" s="189" t="s">
        <v>1</v>
      </c>
      <c r="I199" s="191"/>
      <c r="L199" s="187"/>
      <c r="M199" s="192"/>
      <c r="N199" s="193"/>
      <c r="O199" s="193"/>
      <c r="P199" s="193"/>
      <c r="Q199" s="193"/>
      <c r="R199" s="193"/>
      <c r="S199" s="193"/>
      <c r="T199" s="194"/>
      <c r="AT199" s="189" t="s">
        <v>683</v>
      </c>
      <c r="AU199" s="189" t="s">
        <v>86</v>
      </c>
      <c r="AV199" s="13" t="s">
        <v>80</v>
      </c>
      <c r="AW199" s="13" t="s">
        <v>29</v>
      </c>
      <c r="AX199" s="13" t="s">
        <v>73</v>
      </c>
      <c r="AY199" s="189" t="s">
        <v>189</v>
      </c>
    </row>
    <row r="200" spans="1:65" s="14" customFormat="1" ht="11.25">
      <c r="B200" s="195"/>
      <c r="D200" s="188" t="s">
        <v>683</v>
      </c>
      <c r="E200" s="196" t="s">
        <v>1</v>
      </c>
      <c r="F200" s="197" t="s">
        <v>1213</v>
      </c>
      <c r="H200" s="198">
        <v>48.75</v>
      </c>
      <c r="I200" s="199"/>
      <c r="L200" s="195"/>
      <c r="M200" s="200"/>
      <c r="N200" s="201"/>
      <c r="O200" s="201"/>
      <c r="P200" s="201"/>
      <c r="Q200" s="201"/>
      <c r="R200" s="201"/>
      <c r="S200" s="201"/>
      <c r="T200" s="202"/>
      <c r="AT200" s="196" t="s">
        <v>683</v>
      </c>
      <c r="AU200" s="196" t="s">
        <v>86</v>
      </c>
      <c r="AV200" s="14" t="s">
        <v>86</v>
      </c>
      <c r="AW200" s="14" t="s">
        <v>29</v>
      </c>
      <c r="AX200" s="14" t="s">
        <v>73</v>
      </c>
      <c r="AY200" s="196" t="s">
        <v>189</v>
      </c>
    </row>
    <row r="201" spans="1:65" s="13" customFormat="1" ht="11.25">
      <c r="B201" s="187"/>
      <c r="D201" s="188" t="s">
        <v>683</v>
      </c>
      <c r="E201" s="189" t="s">
        <v>1</v>
      </c>
      <c r="F201" s="190" t="s">
        <v>1179</v>
      </c>
      <c r="H201" s="189" t="s">
        <v>1</v>
      </c>
      <c r="I201" s="191"/>
      <c r="L201" s="187"/>
      <c r="M201" s="192"/>
      <c r="N201" s="193"/>
      <c r="O201" s="193"/>
      <c r="P201" s="193"/>
      <c r="Q201" s="193"/>
      <c r="R201" s="193"/>
      <c r="S201" s="193"/>
      <c r="T201" s="194"/>
      <c r="AT201" s="189" t="s">
        <v>683</v>
      </c>
      <c r="AU201" s="189" t="s">
        <v>86</v>
      </c>
      <c r="AV201" s="13" t="s">
        <v>80</v>
      </c>
      <c r="AW201" s="13" t="s">
        <v>29</v>
      </c>
      <c r="AX201" s="13" t="s">
        <v>73</v>
      </c>
      <c r="AY201" s="189" t="s">
        <v>189</v>
      </c>
    </row>
    <row r="202" spans="1:65" s="14" customFormat="1" ht="11.25">
      <c r="B202" s="195"/>
      <c r="D202" s="188" t="s">
        <v>683</v>
      </c>
      <c r="E202" s="196" t="s">
        <v>1</v>
      </c>
      <c r="F202" s="197" t="s">
        <v>1190</v>
      </c>
      <c r="H202" s="198">
        <v>247.33</v>
      </c>
      <c r="I202" s="199"/>
      <c r="L202" s="195"/>
      <c r="M202" s="200"/>
      <c r="N202" s="201"/>
      <c r="O202" s="201"/>
      <c r="P202" s="201"/>
      <c r="Q202" s="201"/>
      <c r="R202" s="201"/>
      <c r="S202" s="201"/>
      <c r="T202" s="202"/>
      <c r="AT202" s="196" t="s">
        <v>683</v>
      </c>
      <c r="AU202" s="196" t="s">
        <v>86</v>
      </c>
      <c r="AV202" s="14" t="s">
        <v>86</v>
      </c>
      <c r="AW202" s="14" t="s">
        <v>29</v>
      </c>
      <c r="AX202" s="14" t="s">
        <v>73</v>
      </c>
      <c r="AY202" s="196" t="s">
        <v>189</v>
      </c>
    </row>
    <row r="203" spans="1:65" s="13" customFormat="1" ht="11.25">
      <c r="B203" s="187"/>
      <c r="D203" s="188" t="s">
        <v>683</v>
      </c>
      <c r="E203" s="189" t="s">
        <v>1</v>
      </c>
      <c r="F203" s="190" t="s">
        <v>1214</v>
      </c>
      <c r="H203" s="189" t="s">
        <v>1</v>
      </c>
      <c r="I203" s="191"/>
      <c r="L203" s="187"/>
      <c r="M203" s="192"/>
      <c r="N203" s="193"/>
      <c r="O203" s="193"/>
      <c r="P203" s="193"/>
      <c r="Q203" s="193"/>
      <c r="R203" s="193"/>
      <c r="S203" s="193"/>
      <c r="T203" s="194"/>
      <c r="AT203" s="189" t="s">
        <v>683</v>
      </c>
      <c r="AU203" s="189" t="s">
        <v>86</v>
      </c>
      <c r="AV203" s="13" t="s">
        <v>80</v>
      </c>
      <c r="AW203" s="13" t="s">
        <v>29</v>
      </c>
      <c r="AX203" s="13" t="s">
        <v>73</v>
      </c>
      <c r="AY203" s="189" t="s">
        <v>189</v>
      </c>
    </row>
    <row r="204" spans="1:65" s="14" customFormat="1" ht="11.25">
      <c r="B204" s="195"/>
      <c r="D204" s="188" t="s">
        <v>683</v>
      </c>
      <c r="E204" s="196" t="s">
        <v>1</v>
      </c>
      <c r="F204" s="197" t="s">
        <v>1215</v>
      </c>
      <c r="H204" s="198">
        <v>42.25</v>
      </c>
      <c r="I204" s="199"/>
      <c r="L204" s="195"/>
      <c r="M204" s="200"/>
      <c r="N204" s="201"/>
      <c r="O204" s="201"/>
      <c r="P204" s="201"/>
      <c r="Q204" s="201"/>
      <c r="R204" s="201"/>
      <c r="S204" s="201"/>
      <c r="T204" s="202"/>
      <c r="AT204" s="196" t="s">
        <v>683</v>
      </c>
      <c r="AU204" s="196" t="s">
        <v>86</v>
      </c>
      <c r="AV204" s="14" t="s">
        <v>86</v>
      </c>
      <c r="AW204" s="14" t="s">
        <v>29</v>
      </c>
      <c r="AX204" s="14" t="s">
        <v>73</v>
      </c>
      <c r="AY204" s="196" t="s">
        <v>189</v>
      </c>
    </row>
    <row r="205" spans="1:65" s="13" customFormat="1" ht="11.25">
      <c r="B205" s="187"/>
      <c r="D205" s="188" t="s">
        <v>683</v>
      </c>
      <c r="E205" s="189" t="s">
        <v>1</v>
      </c>
      <c r="F205" s="190" t="s">
        <v>1158</v>
      </c>
      <c r="H205" s="189" t="s">
        <v>1</v>
      </c>
      <c r="I205" s="191"/>
      <c r="L205" s="187"/>
      <c r="M205" s="192"/>
      <c r="N205" s="193"/>
      <c r="O205" s="193"/>
      <c r="P205" s="193"/>
      <c r="Q205" s="193"/>
      <c r="R205" s="193"/>
      <c r="S205" s="193"/>
      <c r="T205" s="194"/>
      <c r="AT205" s="189" t="s">
        <v>683</v>
      </c>
      <c r="AU205" s="189" t="s">
        <v>86</v>
      </c>
      <c r="AV205" s="13" t="s">
        <v>80</v>
      </c>
      <c r="AW205" s="13" t="s">
        <v>29</v>
      </c>
      <c r="AX205" s="13" t="s">
        <v>73</v>
      </c>
      <c r="AY205" s="189" t="s">
        <v>189</v>
      </c>
    </row>
    <row r="206" spans="1:65" s="14" customFormat="1" ht="11.25">
      <c r="B206" s="195"/>
      <c r="D206" s="188" t="s">
        <v>683</v>
      </c>
      <c r="E206" s="196" t="s">
        <v>1</v>
      </c>
      <c r="F206" s="197" t="s">
        <v>1198</v>
      </c>
      <c r="H206" s="198">
        <v>50.31</v>
      </c>
      <c r="I206" s="199"/>
      <c r="L206" s="195"/>
      <c r="M206" s="200"/>
      <c r="N206" s="201"/>
      <c r="O206" s="201"/>
      <c r="P206" s="201"/>
      <c r="Q206" s="201"/>
      <c r="R206" s="201"/>
      <c r="S206" s="201"/>
      <c r="T206" s="202"/>
      <c r="AT206" s="196" t="s">
        <v>683</v>
      </c>
      <c r="AU206" s="196" t="s">
        <v>86</v>
      </c>
      <c r="AV206" s="14" t="s">
        <v>86</v>
      </c>
      <c r="AW206" s="14" t="s">
        <v>29</v>
      </c>
      <c r="AX206" s="14" t="s">
        <v>73</v>
      </c>
      <c r="AY206" s="196" t="s">
        <v>189</v>
      </c>
    </row>
    <row r="207" spans="1:65" s="15" customFormat="1" ht="11.25">
      <c r="B207" s="206"/>
      <c r="D207" s="188" t="s">
        <v>683</v>
      </c>
      <c r="E207" s="207" t="s">
        <v>1</v>
      </c>
      <c r="F207" s="208" t="s">
        <v>824</v>
      </c>
      <c r="H207" s="209">
        <v>388.64</v>
      </c>
      <c r="I207" s="210"/>
      <c r="L207" s="206"/>
      <c r="M207" s="211"/>
      <c r="N207" s="212"/>
      <c r="O207" s="212"/>
      <c r="P207" s="212"/>
      <c r="Q207" s="212"/>
      <c r="R207" s="212"/>
      <c r="S207" s="212"/>
      <c r="T207" s="213"/>
      <c r="AT207" s="207" t="s">
        <v>683</v>
      </c>
      <c r="AU207" s="207" t="s">
        <v>86</v>
      </c>
      <c r="AV207" s="15" t="s">
        <v>130</v>
      </c>
      <c r="AW207" s="15" t="s">
        <v>29</v>
      </c>
      <c r="AX207" s="15" t="s">
        <v>80</v>
      </c>
      <c r="AY207" s="207" t="s">
        <v>189</v>
      </c>
    </row>
    <row r="208" spans="1:65" s="2" customFormat="1" ht="24.2" customHeight="1">
      <c r="A208" s="32"/>
      <c r="B208" s="155"/>
      <c r="C208" s="170" t="s">
        <v>234</v>
      </c>
      <c r="D208" s="170" t="s">
        <v>226</v>
      </c>
      <c r="E208" s="171" t="s">
        <v>1246</v>
      </c>
      <c r="F208" s="172" t="s">
        <v>1247</v>
      </c>
      <c r="G208" s="173" t="s">
        <v>373</v>
      </c>
      <c r="H208" s="174">
        <v>446.93599999999998</v>
      </c>
      <c r="I208" s="175"/>
      <c r="J208" s="176">
        <f>ROUND(I208*H208,2)</f>
        <v>0</v>
      </c>
      <c r="K208" s="177"/>
      <c r="L208" s="178"/>
      <c r="M208" s="179" t="s">
        <v>1</v>
      </c>
      <c r="N208" s="180" t="s">
        <v>39</v>
      </c>
      <c r="O208" s="61"/>
      <c r="P208" s="166">
        <f>O208*H208</f>
        <v>0</v>
      </c>
      <c r="Q208" s="166">
        <v>2.9999999999999997E-4</v>
      </c>
      <c r="R208" s="166">
        <f>Q208*H208</f>
        <v>0.13408079999999997</v>
      </c>
      <c r="S208" s="166">
        <v>0</v>
      </c>
      <c r="T208" s="167">
        <f>S208*H208</f>
        <v>0</v>
      </c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R208" s="168" t="s">
        <v>247</v>
      </c>
      <c r="AT208" s="168" t="s">
        <v>226</v>
      </c>
      <c r="AU208" s="168" t="s">
        <v>86</v>
      </c>
      <c r="AY208" s="17" t="s">
        <v>189</v>
      </c>
      <c r="BE208" s="169">
        <f>IF(N208="základná",J208,0)</f>
        <v>0</v>
      </c>
      <c r="BF208" s="169">
        <f>IF(N208="znížená",J208,0)</f>
        <v>0</v>
      </c>
      <c r="BG208" s="169">
        <f>IF(N208="zákl. prenesená",J208,0)</f>
        <v>0</v>
      </c>
      <c r="BH208" s="169">
        <f>IF(N208="zníž. prenesená",J208,0)</f>
        <v>0</v>
      </c>
      <c r="BI208" s="169">
        <f>IF(N208="nulová",J208,0)</f>
        <v>0</v>
      </c>
      <c r="BJ208" s="17" t="s">
        <v>86</v>
      </c>
      <c r="BK208" s="169">
        <f>ROUND(I208*H208,2)</f>
        <v>0</v>
      </c>
      <c r="BL208" s="17" t="s">
        <v>214</v>
      </c>
      <c r="BM208" s="168" t="s">
        <v>1248</v>
      </c>
    </row>
    <row r="209" spans="1:65" s="14" customFormat="1" ht="11.25">
      <c r="B209" s="195"/>
      <c r="D209" s="188" t="s">
        <v>683</v>
      </c>
      <c r="F209" s="197" t="s">
        <v>1249</v>
      </c>
      <c r="H209" s="198">
        <v>446.93599999999998</v>
      </c>
      <c r="I209" s="199"/>
      <c r="L209" s="195"/>
      <c r="M209" s="200"/>
      <c r="N209" s="201"/>
      <c r="O209" s="201"/>
      <c r="P209" s="201"/>
      <c r="Q209" s="201"/>
      <c r="R209" s="201"/>
      <c r="S209" s="201"/>
      <c r="T209" s="202"/>
      <c r="AT209" s="196" t="s">
        <v>683</v>
      </c>
      <c r="AU209" s="196" t="s">
        <v>86</v>
      </c>
      <c r="AV209" s="14" t="s">
        <v>86</v>
      </c>
      <c r="AW209" s="14" t="s">
        <v>3</v>
      </c>
      <c r="AX209" s="14" t="s">
        <v>80</v>
      </c>
      <c r="AY209" s="196" t="s">
        <v>189</v>
      </c>
    </row>
    <row r="210" spans="1:65" s="2" customFormat="1" ht="33" customHeight="1">
      <c r="A210" s="32"/>
      <c r="B210" s="155"/>
      <c r="C210" s="156" t="s">
        <v>283</v>
      </c>
      <c r="D210" s="156" t="s">
        <v>191</v>
      </c>
      <c r="E210" s="157" t="s">
        <v>1250</v>
      </c>
      <c r="F210" s="158" t="s">
        <v>1251</v>
      </c>
      <c r="G210" s="159" t="s">
        <v>243</v>
      </c>
      <c r="H210" s="160">
        <v>76.849999999999994</v>
      </c>
      <c r="I210" s="161"/>
      <c r="J210" s="162">
        <f>ROUND(I210*H210,2)</f>
        <v>0</v>
      </c>
      <c r="K210" s="163"/>
      <c r="L210" s="33"/>
      <c r="M210" s="164" t="s">
        <v>1</v>
      </c>
      <c r="N210" s="165" t="s">
        <v>39</v>
      </c>
      <c r="O210" s="61"/>
      <c r="P210" s="166">
        <f>O210*H210</f>
        <v>0</v>
      </c>
      <c r="Q210" s="166">
        <v>3.2943E-5</v>
      </c>
      <c r="R210" s="166">
        <f>Q210*H210</f>
        <v>2.5316695499999998E-3</v>
      </c>
      <c r="S210" s="166">
        <v>0</v>
      </c>
      <c r="T210" s="167">
        <f>S210*H210</f>
        <v>0</v>
      </c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R210" s="168" t="s">
        <v>214</v>
      </c>
      <c r="AT210" s="168" t="s">
        <v>191</v>
      </c>
      <c r="AU210" s="168" t="s">
        <v>86</v>
      </c>
      <c r="AY210" s="17" t="s">
        <v>189</v>
      </c>
      <c r="BE210" s="169">
        <f>IF(N210="základná",J210,0)</f>
        <v>0</v>
      </c>
      <c r="BF210" s="169">
        <f>IF(N210="znížená",J210,0)</f>
        <v>0</v>
      </c>
      <c r="BG210" s="169">
        <f>IF(N210="zákl. prenesená",J210,0)</f>
        <v>0</v>
      </c>
      <c r="BH210" s="169">
        <f>IF(N210="zníž. prenesená",J210,0)</f>
        <v>0</v>
      </c>
      <c r="BI210" s="169">
        <f>IF(N210="nulová",J210,0)</f>
        <v>0</v>
      </c>
      <c r="BJ210" s="17" t="s">
        <v>86</v>
      </c>
      <c r="BK210" s="169">
        <f>ROUND(I210*H210,2)</f>
        <v>0</v>
      </c>
      <c r="BL210" s="17" t="s">
        <v>214</v>
      </c>
      <c r="BM210" s="168" t="s">
        <v>1252</v>
      </c>
    </row>
    <row r="211" spans="1:65" s="13" customFormat="1" ht="11.25">
      <c r="B211" s="187"/>
      <c r="D211" s="188" t="s">
        <v>683</v>
      </c>
      <c r="E211" s="189" t="s">
        <v>1</v>
      </c>
      <c r="F211" s="190" t="s">
        <v>1214</v>
      </c>
      <c r="H211" s="189" t="s">
        <v>1</v>
      </c>
      <c r="I211" s="191"/>
      <c r="L211" s="187"/>
      <c r="M211" s="192"/>
      <c r="N211" s="193"/>
      <c r="O211" s="193"/>
      <c r="P211" s="193"/>
      <c r="Q211" s="193"/>
      <c r="R211" s="193"/>
      <c r="S211" s="193"/>
      <c r="T211" s="194"/>
      <c r="AT211" s="189" t="s">
        <v>683</v>
      </c>
      <c r="AU211" s="189" t="s">
        <v>86</v>
      </c>
      <c r="AV211" s="13" t="s">
        <v>80</v>
      </c>
      <c r="AW211" s="13" t="s">
        <v>29</v>
      </c>
      <c r="AX211" s="13" t="s">
        <v>73</v>
      </c>
      <c r="AY211" s="189" t="s">
        <v>189</v>
      </c>
    </row>
    <row r="212" spans="1:65" s="14" customFormat="1" ht="11.25">
      <c r="B212" s="195"/>
      <c r="D212" s="188" t="s">
        <v>683</v>
      </c>
      <c r="E212" s="196" t="s">
        <v>1</v>
      </c>
      <c r="F212" s="197" t="s">
        <v>1253</v>
      </c>
      <c r="H212" s="198">
        <v>76.849999999999994</v>
      </c>
      <c r="I212" s="199"/>
      <c r="L212" s="195"/>
      <c r="M212" s="200"/>
      <c r="N212" s="201"/>
      <c r="O212" s="201"/>
      <c r="P212" s="201"/>
      <c r="Q212" s="201"/>
      <c r="R212" s="201"/>
      <c r="S212" s="201"/>
      <c r="T212" s="202"/>
      <c r="AT212" s="196" t="s">
        <v>683</v>
      </c>
      <c r="AU212" s="196" t="s">
        <v>86</v>
      </c>
      <c r="AV212" s="14" t="s">
        <v>86</v>
      </c>
      <c r="AW212" s="14" t="s">
        <v>29</v>
      </c>
      <c r="AX212" s="14" t="s">
        <v>80</v>
      </c>
      <c r="AY212" s="196" t="s">
        <v>189</v>
      </c>
    </row>
    <row r="213" spans="1:65" s="2" customFormat="1" ht="16.5" customHeight="1">
      <c r="A213" s="32"/>
      <c r="B213" s="155"/>
      <c r="C213" s="170" t="s">
        <v>239</v>
      </c>
      <c r="D213" s="170" t="s">
        <v>226</v>
      </c>
      <c r="E213" s="171" t="s">
        <v>1254</v>
      </c>
      <c r="F213" s="172" t="s">
        <v>1241</v>
      </c>
      <c r="G213" s="173" t="s">
        <v>238</v>
      </c>
      <c r="H213" s="174">
        <v>614.79999999999995</v>
      </c>
      <c r="I213" s="175"/>
      <c r="J213" s="176">
        <f>ROUND(I213*H213,2)</f>
        <v>0</v>
      </c>
      <c r="K213" s="177"/>
      <c r="L213" s="178"/>
      <c r="M213" s="179" t="s">
        <v>1</v>
      </c>
      <c r="N213" s="180" t="s">
        <v>39</v>
      </c>
      <c r="O213" s="61"/>
      <c r="P213" s="166">
        <f>O213*H213</f>
        <v>0</v>
      </c>
      <c r="Q213" s="166">
        <v>2.0000000000000001E-4</v>
      </c>
      <c r="R213" s="166">
        <f>Q213*H213</f>
        <v>0.12296</v>
      </c>
      <c r="S213" s="166">
        <v>0</v>
      </c>
      <c r="T213" s="167">
        <f>S213*H213</f>
        <v>0</v>
      </c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R213" s="168" t="s">
        <v>247</v>
      </c>
      <c r="AT213" s="168" t="s">
        <v>226</v>
      </c>
      <c r="AU213" s="168" t="s">
        <v>86</v>
      </c>
      <c r="AY213" s="17" t="s">
        <v>189</v>
      </c>
      <c r="BE213" s="169">
        <f>IF(N213="základná",J213,0)</f>
        <v>0</v>
      </c>
      <c r="BF213" s="169">
        <f>IF(N213="znížená",J213,0)</f>
        <v>0</v>
      </c>
      <c r="BG213" s="169">
        <f>IF(N213="zákl. prenesená",J213,0)</f>
        <v>0</v>
      </c>
      <c r="BH213" s="169">
        <f>IF(N213="zníž. prenesená",J213,0)</f>
        <v>0</v>
      </c>
      <c r="BI213" s="169">
        <f>IF(N213="nulová",J213,0)</f>
        <v>0</v>
      </c>
      <c r="BJ213" s="17" t="s">
        <v>86</v>
      </c>
      <c r="BK213" s="169">
        <f>ROUND(I213*H213,2)</f>
        <v>0</v>
      </c>
      <c r="BL213" s="17" t="s">
        <v>214</v>
      </c>
      <c r="BM213" s="168" t="s">
        <v>1255</v>
      </c>
    </row>
    <row r="214" spans="1:65" s="2" customFormat="1" ht="16.5" customHeight="1">
      <c r="A214" s="32"/>
      <c r="B214" s="155"/>
      <c r="C214" s="170" t="s">
        <v>290</v>
      </c>
      <c r="D214" s="170" t="s">
        <v>226</v>
      </c>
      <c r="E214" s="171" t="s">
        <v>1256</v>
      </c>
      <c r="F214" s="172" t="s">
        <v>1257</v>
      </c>
      <c r="G214" s="173" t="s">
        <v>373</v>
      </c>
      <c r="H214" s="174">
        <v>47.646999999999998</v>
      </c>
      <c r="I214" s="175"/>
      <c r="J214" s="176">
        <f>ROUND(I214*H214,2)</f>
        <v>0</v>
      </c>
      <c r="K214" s="177"/>
      <c r="L214" s="178"/>
      <c r="M214" s="179" t="s">
        <v>1</v>
      </c>
      <c r="N214" s="180" t="s">
        <v>39</v>
      </c>
      <c r="O214" s="61"/>
      <c r="P214" s="166">
        <f>O214*H214</f>
        <v>0</v>
      </c>
      <c r="Q214" s="166">
        <v>7.92E-3</v>
      </c>
      <c r="R214" s="166">
        <f>Q214*H214</f>
        <v>0.37736423999999996</v>
      </c>
      <c r="S214" s="166">
        <v>0</v>
      </c>
      <c r="T214" s="167">
        <f>S214*H214</f>
        <v>0</v>
      </c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R214" s="168" t="s">
        <v>247</v>
      </c>
      <c r="AT214" s="168" t="s">
        <v>226</v>
      </c>
      <c r="AU214" s="168" t="s">
        <v>86</v>
      </c>
      <c r="AY214" s="17" t="s">
        <v>189</v>
      </c>
      <c r="BE214" s="169">
        <f>IF(N214="základná",J214,0)</f>
        <v>0</v>
      </c>
      <c r="BF214" s="169">
        <f>IF(N214="znížená",J214,0)</f>
        <v>0</v>
      </c>
      <c r="BG214" s="169">
        <f>IF(N214="zákl. prenesená",J214,0)</f>
        <v>0</v>
      </c>
      <c r="BH214" s="169">
        <f>IF(N214="zníž. prenesená",J214,0)</f>
        <v>0</v>
      </c>
      <c r="BI214" s="169">
        <f>IF(N214="nulová",J214,0)</f>
        <v>0</v>
      </c>
      <c r="BJ214" s="17" t="s">
        <v>86</v>
      </c>
      <c r="BK214" s="169">
        <f>ROUND(I214*H214,2)</f>
        <v>0</v>
      </c>
      <c r="BL214" s="17" t="s">
        <v>214</v>
      </c>
      <c r="BM214" s="168" t="s">
        <v>1258</v>
      </c>
    </row>
    <row r="215" spans="1:65" s="2" customFormat="1" ht="16.5" customHeight="1">
      <c r="A215" s="32"/>
      <c r="B215" s="155"/>
      <c r="C215" s="156" t="s">
        <v>244</v>
      </c>
      <c r="D215" s="156" t="s">
        <v>191</v>
      </c>
      <c r="E215" s="157" t="s">
        <v>1259</v>
      </c>
      <c r="F215" s="158" t="s">
        <v>1260</v>
      </c>
      <c r="G215" s="159" t="s">
        <v>243</v>
      </c>
      <c r="H215" s="160">
        <v>76.849999999999994</v>
      </c>
      <c r="I215" s="161"/>
      <c r="J215" s="162">
        <f>ROUND(I215*H215,2)</f>
        <v>0</v>
      </c>
      <c r="K215" s="163"/>
      <c r="L215" s="33"/>
      <c r="M215" s="164" t="s">
        <v>1</v>
      </c>
      <c r="N215" s="165" t="s">
        <v>39</v>
      </c>
      <c r="O215" s="61"/>
      <c r="P215" s="166">
        <f>O215*H215</f>
        <v>0</v>
      </c>
      <c r="Q215" s="166">
        <v>0</v>
      </c>
      <c r="R215" s="166">
        <f>Q215*H215</f>
        <v>0</v>
      </c>
      <c r="S215" s="166">
        <v>0</v>
      </c>
      <c r="T215" s="167">
        <f>S215*H215</f>
        <v>0</v>
      </c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R215" s="168" t="s">
        <v>214</v>
      </c>
      <c r="AT215" s="168" t="s">
        <v>191</v>
      </c>
      <c r="AU215" s="168" t="s">
        <v>86</v>
      </c>
      <c r="AY215" s="17" t="s">
        <v>189</v>
      </c>
      <c r="BE215" s="169">
        <f>IF(N215="základná",J215,0)</f>
        <v>0</v>
      </c>
      <c r="BF215" s="169">
        <f>IF(N215="znížená",J215,0)</f>
        <v>0</v>
      </c>
      <c r="BG215" s="169">
        <f>IF(N215="zákl. prenesená",J215,0)</f>
        <v>0</v>
      </c>
      <c r="BH215" s="169">
        <f>IF(N215="zníž. prenesená",J215,0)</f>
        <v>0</v>
      </c>
      <c r="BI215" s="169">
        <f>IF(N215="nulová",J215,0)</f>
        <v>0</v>
      </c>
      <c r="BJ215" s="17" t="s">
        <v>86</v>
      </c>
      <c r="BK215" s="169">
        <f>ROUND(I215*H215,2)</f>
        <v>0</v>
      </c>
      <c r="BL215" s="17" t="s">
        <v>214</v>
      </c>
      <c r="BM215" s="168" t="s">
        <v>1261</v>
      </c>
    </row>
    <row r="216" spans="1:65" s="13" customFormat="1" ht="11.25">
      <c r="B216" s="187"/>
      <c r="D216" s="188" t="s">
        <v>683</v>
      </c>
      <c r="E216" s="189" t="s">
        <v>1</v>
      </c>
      <c r="F216" s="190" t="s">
        <v>1214</v>
      </c>
      <c r="H216" s="189" t="s">
        <v>1</v>
      </c>
      <c r="I216" s="191"/>
      <c r="L216" s="187"/>
      <c r="M216" s="192"/>
      <c r="N216" s="193"/>
      <c r="O216" s="193"/>
      <c r="P216" s="193"/>
      <c r="Q216" s="193"/>
      <c r="R216" s="193"/>
      <c r="S216" s="193"/>
      <c r="T216" s="194"/>
      <c r="AT216" s="189" t="s">
        <v>683</v>
      </c>
      <c r="AU216" s="189" t="s">
        <v>86</v>
      </c>
      <c r="AV216" s="13" t="s">
        <v>80</v>
      </c>
      <c r="AW216" s="13" t="s">
        <v>29</v>
      </c>
      <c r="AX216" s="13" t="s">
        <v>73</v>
      </c>
      <c r="AY216" s="189" t="s">
        <v>189</v>
      </c>
    </row>
    <row r="217" spans="1:65" s="14" customFormat="1" ht="11.25">
      <c r="B217" s="195"/>
      <c r="D217" s="188" t="s">
        <v>683</v>
      </c>
      <c r="E217" s="196" t="s">
        <v>1</v>
      </c>
      <c r="F217" s="197" t="s">
        <v>1253</v>
      </c>
      <c r="H217" s="198">
        <v>76.849999999999994</v>
      </c>
      <c r="I217" s="199"/>
      <c r="L217" s="195"/>
      <c r="M217" s="200"/>
      <c r="N217" s="201"/>
      <c r="O217" s="201"/>
      <c r="P217" s="201"/>
      <c r="Q217" s="201"/>
      <c r="R217" s="201"/>
      <c r="S217" s="201"/>
      <c r="T217" s="202"/>
      <c r="AT217" s="196" t="s">
        <v>683</v>
      </c>
      <c r="AU217" s="196" t="s">
        <v>86</v>
      </c>
      <c r="AV217" s="14" t="s">
        <v>86</v>
      </c>
      <c r="AW217" s="14" t="s">
        <v>29</v>
      </c>
      <c r="AX217" s="14" t="s">
        <v>80</v>
      </c>
      <c r="AY217" s="196" t="s">
        <v>189</v>
      </c>
    </row>
    <row r="218" spans="1:65" s="2" customFormat="1" ht="24.2" customHeight="1">
      <c r="A218" s="32"/>
      <c r="B218" s="155"/>
      <c r="C218" s="170" t="s">
        <v>297</v>
      </c>
      <c r="D218" s="170" t="s">
        <v>226</v>
      </c>
      <c r="E218" s="171" t="s">
        <v>1262</v>
      </c>
      <c r="F218" s="172" t="s">
        <v>1263</v>
      </c>
      <c r="G218" s="173" t="s">
        <v>194</v>
      </c>
      <c r="H218" s="174">
        <v>0.92200000000000004</v>
      </c>
      <c r="I218" s="175"/>
      <c r="J218" s="176">
        <f>ROUND(I218*H218,2)</f>
        <v>0</v>
      </c>
      <c r="K218" s="177"/>
      <c r="L218" s="178"/>
      <c r="M218" s="179" t="s">
        <v>1</v>
      </c>
      <c r="N218" s="180" t="s">
        <v>39</v>
      </c>
      <c r="O218" s="61"/>
      <c r="P218" s="166">
        <f>O218*H218</f>
        <v>0</v>
      </c>
      <c r="Q218" s="166">
        <v>2.4500000000000001E-2</v>
      </c>
      <c r="R218" s="166">
        <f>Q218*H218</f>
        <v>2.2589000000000001E-2</v>
      </c>
      <c r="S218" s="166">
        <v>0</v>
      </c>
      <c r="T218" s="167">
        <f>S218*H218</f>
        <v>0</v>
      </c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R218" s="168" t="s">
        <v>247</v>
      </c>
      <c r="AT218" s="168" t="s">
        <v>226</v>
      </c>
      <c r="AU218" s="168" t="s">
        <v>86</v>
      </c>
      <c r="AY218" s="17" t="s">
        <v>189</v>
      </c>
      <c r="BE218" s="169">
        <f>IF(N218="základná",J218,0)</f>
        <v>0</v>
      </c>
      <c r="BF218" s="169">
        <f>IF(N218="znížená",J218,0)</f>
        <v>0</v>
      </c>
      <c r="BG218" s="169">
        <f>IF(N218="zákl. prenesená",J218,0)</f>
        <v>0</v>
      </c>
      <c r="BH218" s="169">
        <f>IF(N218="zníž. prenesená",J218,0)</f>
        <v>0</v>
      </c>
      <c r="BI218" s="169">
        <f>IF(N218="nulová",J218,0)</f>
        <v>0</v>
      </c>
      <c r="BJ218" s="17" t="s">
        <v>86</v>
      </c>
      <c r="BK218" s="169">
        <f>ROUND(I218*H218,2)</f>
        <v>0</v>
      </c>
      <c r="BL218" s="17" t="s">
        <v>214</v>
      </c>
      <c r="BM218" s="168" t="s">
        <v>1264</v>
      </c>
    </row>
    <row r="219" spans="1:65" s="14" customFormat="1" ht="11.25">
      <c r="B219" s="195"/>
      <c r="D219" s="188" t="s">
        <v>683</v>
      </c>
      <c r="F219" s="197" t="s">
        <v>1265</v>
      </c>
      <c r="H219" s="198">
        <v>0.92200000000000004</v>
      </c>
      <c r="I219" s="199"/>
      <c r="L219" s="195"/>
      <c r="M219" s="200"/>
      <c r="N219" s="201"/>
      <c r="O219" s="201"/>
      <c r="P219" s="201"/>
      <c r="Q219" s="201"/>
      <c r="R219" s="201"/>
      <c r="S219" s="201"/>
      <c r="T219" s="202"/>
      <c r="AT219" s="196" t="s">
        <v>683</v>
      </c>
      <c r="AU219" s="196" t="s">
        <v>86</v>
      </c>
      <c r="AV219" s="14" t="s">
        <v>86</v>
      </c>
      <c r="AW219" s="14" t="s">
        <v>3</v>
      </c>
      <c r="AX219" s="14" t="s">
        <v>80</v>
      </c>
      <c r="AY219" s="196" t="s">
        <v>189</v>
      </c>
    </row>
    <row r="220" spans="1:65" s="2" customFormat="1" ht="24.2" customHeight="1">
      <c r="A220" s="32"/>
      <c r="B220" s="155"/>
      <c r="C220" s="156" t="s">
        <v>247</v>
      </c>
      <c r="D220" s="156" t="s">
        <v>191</v>
      </c>
      <c r="E220" s="157" t="s">
        <v>1266</v>
      </c>
      <c r="F220" s="158" t="s">
        <v>1267</v>
      </c>
      <c r="G220" s="159" t="s">
        <v>218</v>
      </c>
      <c r="H220" s="160">
        <v>2.5870000000000002</v>
      </c>
      <c r="I220" s="161"/>
      <c r="J220" s="162">
        <f>ROUND(I220*H220,2)</f>
        <v>0</v>
      </c>
      <c r="K220" s="163"/>
      <c r="L220" s="33"/>
      <c r="M220" s="164" t="s">
        <v>1</v>
      </c>
      <c r="N220" s="165" t="s">
        <v>39</v>
      </c>
      <c r="O220" s="61"/>
      <c r="P220" s="166">
        <f>O220*H220</f>
        <v>0</v>
      </c>
      <c r="Q220" s="166">
        <v>0</v>
      </c>
      <c r="R220" s="166">
        <f>Q220*H220</f>
        <v>0</v>
      </c>
      <c r="S220" s="166">
        <v>0</v>
      </c>
      <c r="T220" s="167">
        <f>S220*H220</f>
        <v>0</v>
      </c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R220" s="168" t="s">
        <v>214</v>
      </c>
      <c r="AT220" s="168" t="s">
        <v>191</v>
      </c>
      <c r="AU220" s="168" t="s">
        <v>86</v>
      </c>
      <c r="AY220" s="17" t="s">
        <v>189</v>
      </c>
      <c r="BE220" s="169">
        <f>IF(N220="základná",J220,0)</f>
        <v>0</v>
      </c>
      <c r="BF220" s="169">
        <f>IF(N220="znížená",J220,0)</f>
        <v>0</v>
      </c>
      <c r="BG220" s="169">
        <f>IF(N220="zákl. prenesená",J220,0)</f>
        <v>0</v>
      </c>
      <c r="BH220" s="169">
        <f>IF(N220="zníž. prenesená",J220,0)</f>
        <v>0</v>
      </c>
      <c r="BI220" s="169">
        <f>IF(N220="nulová",J220,0)</f>
        <v>0</v>
      </c>
      <c r="BJ220" s="17" t="s">
        <v>86</v>
      </c>
      <c r="BK220" s="169">
        <f>ROUND(I220*H220,2)</f>
        <v>0</v>
      </c>
      <c r="BL220" s="17" t="s">
        <v>214</v>
      </c>
      <c r="BM220" s="168" t="s">
        <v>1268</v>
      </c>
    </row>
    <row r="221" spans="1:65" s="12" customFormat="1" ht="22.9" customHeight="1">
      <c r="B221" s="142"/>
      <c r="D221" s="143" t="s">
        <v>72</v>
      </c>
      <c r="E221" s="153" t="s">
        <v>1269</v>
      </c>
      <c r="F221" s="153" t="s">
        <v>1270</v>
      </c>
      <c r="I221" s="145"/>
      <c r="J221" s="154">
        <f>BK221</f>
        <v>0</v>
      </c>
      <c r="L221" s="142"/>
      <c r="M221" s="147"/>
      <c r="N221" s="148"/>
      <c r="O221" s="148"/>
      <c r="P221" s="149">
        <f>SUM(P222:P253)</f>
        <v>0</v>
      </c>
      <c r="Q221" s="148"/>
      <c r="R221" s="149">
        <f>SUM(R222:R253)</f>
        <v>2.7217072900000003</v>
      </c>
      <c r="S221" s="148"/>
      <c r="T221" s="150">
        <f>SUM(T222:T253)</f>
        <v>0</v>
      </c>
      <c r="AR221" s="143" t="s">
        <v>86</v>
      </c>
      <c r="AT221" s="151" t="s">
        <v>72</v>
      </c>
      <c r="AU221" s="151" t="s">
        <v>80</v>
      </c>
      <c r="AY221" s="143" t="s">
        <v>189</v>
      </c>
      <c r="BK221" s="152">
        <f>SUM(BK222:BK253)</f>
        <v>0</v>
      </c>
    </row>
    <row r="222" spans="1:65" s="2" customFormat="1" ht="24.2" customHeight="1">
      <c r="A222" s="32"/>
      <c r="B222" s="155"/>
      <c r="C222" s="156" t="s">
        <v>304</v>
      </c>
      <c r="D222" s="156" t="s">
        <v>191</v>
      </c>
      <c r="E222" s="157" t="s">
        <v>1271</v>
      </c>
      <c r="F222" s="158" t="s">
        <v>1272</v>
      </c>
      <c r="G222" s="159" t="s">
        <v>373</v>
      </c>
      <c r="H222" s="160">
        <v>37.19</v>
      </c>
      <c r="I222" s="161"/>
      <c r="J222" s="162">
        <f>ROUND(I222*H222,2)</f>
        <v>0</v>
      </c>
      <c r="K222" s="163"/>
      <c r="L222" s="33"/>
      <c r="M222" s="164" t="s">
        <v>1</v>
      </c>
      <c r="N222" s="165" t="s">
        <v>39</v>
      </c>
      <c r="O222" s="61"/>
      <c r="P222" s="166">
        <f>O222*H222</f>
        <v>0</v>
      </c>
      <c r="Q222" s="166">
        <v>0</v>
      </c>
      <c r="R222" s="166">
        <f>Q222*H222</f>
        <v>0</v>
      </c>
      <c r="S222" s="166">
        <v>0</v>
      </c>
      <c r="T222" s="167">
        <f>S222*H222</f>
        <v>0</v>
      </c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R222" s="168" t="s">
        <v>214</v>
      </c>
      <c r="AT222" s="168" t="s">
        <v>191</v>
      </c>
      <c r="AU222" s="168" t="s">
        <v>86</v>
      </c>
      <c r="AY222" s="17" t="s">
        <v>189</v>
      </c>
      <c r="BE222" s="169">
        <f>IF(N222="základná",J222,0)</f>
        <v>0</v>
      </c>
      <c r="BF222" s="169">
        <f>IF(N222="znížená",J222,0)</f>
        <v>0</v>
      </c>
      <c r="BG222" s="169">
        <f>IF(N222="zákl. prenesená",J222,0)</f>
        <v>0</v>
      </c>
      <c r="BH222" s="169">
        <f>IF(N222="zníž. prenesená",J222,0)</f>
        <v>0</v>
      </c>
      <c r="BI222" s="169">
        <f>IF(N222="nulová",J222,0)</f>
        <v>0</v>
      </c>
      <c r="BJ222" s="17" t="s">
        <v>86</v>
      </c>
      <c r="BK222" s="169">
        <f>ROUND(I222*H222,2)</f>
        <v>0</v>
      </c>
      <c r="BL222" s="17" t="s">
        <v>214</v>
      </c>
      <c r="BM222" s="168" t="s">
        <v>1273</v>
      </c>
    </row>
    <row r="223" spans="1:65" s="13" customFormat="1" ht="11.25">
      <c r="B223" s="187"/>
      <c r="D223" s="188" t="s">
        <v>683</v>
      </c>
      <c r="E223" s="189" t="s">
        <v>1</v>
      </c>
      <c r="F223" s="190" t="s">
        <v>1158</v>
      </c>
      <c r="H223" s="189" t="s">
        <v>1</v>
      </c>
      <c r="I223" s="191"/>
      <c r="L223" s="187"/>
      <c r="M223" s="192"/>
      <c r="N223" s="193"/>
      <c r="O223" s="193"/>
      <c r="P223" s="193"/>
      <c r="Q223" s="193"/>
      <c r="R223" s="193"/>
      <c r="S223" s="193"/>
      <c r="T223" s="194"/>
      <c r="AT223" s="189" t="s">
        <v>683</v>
      </c>
      <c r="AU223" s="189" t="s">
        <v>86</v>
      </c>
      <c r="AV223" s="13" t="s">
        <v>80</v>
      </c>
      <c r="AW223" s="13" t="s">
        <v>29</v>
      </c>
      <c r="AX223" s="13" t="s">
        <v>73</v>
      </c>
      <c r="AY223" s="189" t="s">
        <v>189</v>
      </c>
    </row>
    <row r="224" spans="1:65" s="14" customFormat="1" ht="11.25">
      <c r="B224" s="195"/>
      <c r="D224" s="188" t="s">
        <v>683</v>
      </c>
      <c r="E224" s="196" t="s">
        <v>1</v>
      </c>
      <c r="F224" s="197" t="s">
        <v>1159</v>
      </c>
      <c r="H224" s="198">
        <v>37.19</v>
      </c>
      <c r="I224" s="199"/>
      <c r="L224" s="195"/>
      <c r="M224" s="200"/>
      <c r="N224" s="201"/>
      <c r="O224" s="201"/>
      <c r="P224" s="201"/>
      <c r="Q224" s="201"/>
      <c r="R224" s="201"/>
      <c r="S224" s="201"/>
      <c r="T224" s="202"/>
      <c r="AT224" s="196" t="s">
        <v>683</v>
      </c>
      <c r="AU224" s="196" t="s">
        <v>86</v>
      </c>
      <c r="AV224" s="14" t="s">
        <v>86</v>
      </c>
      <c r="AW224" s="14" t="s">
        <v>29</v>
      </c>
      <c r="AX224" s="14" t="s">
        <v>80</v>
      </c>
      <c r="AY224" s="196" t="s">
        <v>189</v>
      </c>
    </row>
    <row r="225" spans="1:65" s="2" customFormat="1" ht="37.9" customHeight="1">
      <c r="A225" s="32"/>
      <c r="B225" s="155"/>
      <c r="C225" s="170" t="s">
        <v>251</v>
      </c>
      <c r="D225" s="170" t="s">
        <v>226</v>
      </c>
      <c r="E225" s="171" t="s">
        <v>1274</v>
      </c>
      <c r="F225" s="172" t="s">
        <v>1275</v>
      </c>
      <c r="G225" s="173" t="s">
        <v>373</v>
      </c>
      <c r="H225" s="174">
        <v>37.933999999999997</v>
      </c>
      <c r="I225" s="175"/>
      <c r="J225" s="176">
        <f>ROUND(I225*H225,2)</f>
        <v>0</v>
      </c>
      <c r="K225" s="177"/>
      <c r="L225" s="178"/>
      <c r="M225" s="179" t="s">
        <v>1</v>
      </c>
      <c r="N225" s="180" t="s">
        <v>39</v>
      </c>
      <c r="O225" s="61"/>
      <c r="P225" s="166">
        <f>O225*H225</f>
        <v>0</v>
      </c>
      <c r="Q225" s="166">
        <v>8.6E-3</v>
      </c>
      <c r="R225" s="166">
        <f>Q225*H225</f>
        <v>0.32623239999999998</v>
      </c>
      <c r="S225" s="166">
        <v>0</v>
      </c>
      <c r="T225" s="167">
        <f>S225*H225</f>
        <v>0</v>
      </c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R225" s="168" t="s">
        <v>247</v>
      </c>
      <c r="AT225" s="168" t="s">
        <v>226</v>
      </c>
      <c r="AU225" s="168" t="s">
        <v>86</v>
      </c>
      <c r="AY225" s="17" t="s">
        <v>189</v>
      </c>
      <c r="BE225" s="169">
        <f>IF(N225="základná",J225,0)</f>
        <v>0</v>
      </c>
      <c r="BF225" s="169">
        <f>IF(N225="znížená",J225,0)</f>
        <v>0</v>
      </c>
      <c r="BG225" s="169">
        <f>IF(N225="zákl. prenesená",J225,0)</f>
        <v>0</v>
      </c>
      <c r="BH225" s="169">
        <f>IF(N225="zníž. prenesená",J225,0)</f>
        <v>0</v>
      </c>
      <c r="BI225" s="169">
        <f>IF(N225="nulová",J225,0)</f>
        <v>0</v>
      </c>
      <c r="BJ225" s="17" t="s">
        <v>86</v>
      </c>
      <c r="BK225" s="169">
        <f>ROUND(I225*H225,2)</f>
        <v>0</v>
      </c>
      <c r="BL225" s="17" t="s">
        <v>214</v>
      </c>
      <c r="BM225" s="168" t="s">
        <v>1276</v>
      </c>
    </row>
    <row r="226" spans="1:65" s="14" customFormat="1" ht="11.25">
      <c r="B226" s="195"/>
      <c r="D226" s="188" t="s">
        <v>683</v>
      </c>
      <c r="F226" s="197" t="s">
        <v>1277</v>
      </c>
      <c r="H226" s="198">
        <v>37.933999999999997</v>
      </c>
      <c r="I226" s="199"/>
      <c r="L226" s="195"/>
      <c r="M226" s="200"/>
      <c r="N226" s="201"/>
      <c r="O226" s="201"/>
      <c r="P226" s="201"/>
      <c r="Q226" s="201"/>
      <c r="R226" s="201"/>
      <c r="S226" s="201"/>
      <c r="T226" s="202"/>
      <c r="AT226" s="196" t="s">
        <v>683</v>
      </c>
      <c r="AU226" s="196" t="s">
        <v>86</v>
      </c>
      <c r="AV226" s="14" t="s">
        <v>86</v>
      </c>
      <c r="AW226" s="14" t="s">
        <v>3</v>
      </c>
      <c r="AX226" s="14" t="s">
        <v>80</v>
      </c>
      <c r="AY226" s="196" t="s">
        <v>189</v>
      </c>
    </row>
    <row r="227" spans="1:65" s="2" customFormat="1" ht="24.2" customHeight="1">
      <c r="A227" s="32"/>
      <c r="B227" s="155"/>
      <c r="C227" s="156" t="s">
        <v>311</v>
      </c>
      <c r="D227" s="156" t="s">
        <v>191</v>
      </c>
      <c r="E227" s="157" t="s">
        <v>1278</v>
      </c>
      <c r="F227" s="158" t="s">
        <v>1279</v>
      </c>
      <c r="G227" s="159" t="s">
        <v>373</v>
      </c>
      <c r="H227" s="160">
        <v>48.75</v>
      </c>
      <c r="I227" s="161"/>
      <c r="J227" s="162">
        <f>ROUND(I227*H227,2)</f>
        <v>0</v>
      </c>
      <c r="K227" s="163"/>
      <c r="L227" s="33"/>
      <c r="M227" s="164" t="s">
        <v>1</v>
      </c>
      <c r="N227" s="165" t="s">
        <v>39</v>
      </c>
      <c r="O227" s="61"/>
      <c r="P227" s="166">
        <f>O227*H227</f>
        <v>0</v>
      </c>
      <c r="Q227" s="166">
        <v>1.1590000000000001E-3</v>
      </c>
      <c r="R227" s="166">
        <f>Q227*H227</f>
        <v>5.6501250000000003E-2</v>
      </c>
      <c r="S227" s="166">
        <v>0</v>
      </c>
      <c r="T227" s="167">
        <f>S227*H227</f>
        <v>0</v>
      </c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R227" s="168" t="s">
        <v>214</v>
      </c>
      <c r="AT227" s="168" t="s">
        <v>191</v>
      </c>
      <c r="AU227" s="168" t="s">
        <v>86</v>
      </c>
      <c r="AY227" s="17" t="s">
        <v>189</v>
      </c>
      <c r="BE227" s="169">
        <f>IF(N227="základná",J227,0)</f>
        <v>0</v>
      </c>
      <c r="BF227" s="169">
        <f>IF(N227="znížená",J227,0)</f>
        <v>0</v>
      </c>
      <c r="BG227" s="169">
        <f>IF(N227="zákl. prenesená",J227,0)</f>
        <v>0</v>
      </c>
      <c r="BH227" s="169">
        <f>IF(N227="zníž. prenesená",J227,0)</f>
        <v>0</v>
      </c>
      <c r="BI227" s="169">
        <f>IF(N227="nulová",J227,0)</f>
        <v>0</v>
      </c>
      <c r="BJ227" s="17" t="s">
        <v>86</v>
      </c>
      <c r="BK227" s="169">
        <f>ROUND(I227*H227,2)</f>
        <v>0</v>
      </c>
      <c r="BL227" s="17" t="s">
        <v>214</v>
      </c>
      <c r="BM227" s="168" t="s">
        <v>1280</v>
      </c>
    </row>
    <row r="228" spans="1:65" s="13" customFormat="1" ht="11.25">
      <c r="B228" s="187"/>
      <c r="D228" s="188" t="s">
        <v>683</v>
      </c>
      <c r="E228" s="189" t="s">
        <v>1</v>
      </c>
      <c r="F228" s="190" t="s">
        <v>1212</v>
      </c>
      <c r="H228" s="189" t="s">
        <v>1</v>
      </c>
      <c r="I228" s="191"/>
      <c r="L228" s="187"/>
      <c r="M228" s="192"/>
      <c r="N228" s="193"/>
      <c r="O228" s="193"/>
      <c r="P228" s="193"/>
      <c r="Q228" s="193"/>
      <c r="R228" s="193"/>
      <c r="S228" s="193"/>
      <c r="T228" s="194"/>
      <c r="AT228" s="189" t="s">
        <v>683</v>
      </c>
      <c r="AU228" s="189" t="s">
        <v>86</v>
      </c>
      <c r="AV228" s="13" t="s">
        <v>80</v>
      </c>
      <c r="AW228" s="13" t="s">
        <v>29</v>
      </c>
      <c r="AX228" s="13" t="s">
        <v>73</v>
      </c>
      <c r="AY228" s="189" t="s">
        <v>189</v>
      </c>
    </row>
    <row r="229" spans="1:65" s="14" customFormat="1" ht="11.25">
      <c r="B229" s="195"/>
      <c r="D229" s="188" t="s">
        <v>683</v>
      </c>
      <c r="E229" s="196" t="s">
        <v>1</v>
      </c>
      <c r="F229" s="197" t="s">
        <v>1213</v>
      </c>
      <c r="H229" s="198">
        <v>48.75</v>
      </c>
      <c r="I229" s="199"/>
      <c r="L229" s="195"/>
      <c r="M229" s="200"/>
      <c r="N229" s="201"/>
      <c r="O229" s="201"/>
      <c r="P229" s="201"/>
      <c r="Q229" s="201"/>
      <c r="R229" s="201"/>
      <c r="S229" s="201"/>
      <c r="T229" s="202"/>
      <c r="AT229" s="196" t="s">
        <v>683</v>
      </c>
      <c r="AU229" s="196" t="s">
        <v>86</v>
      </c>
      <c r="AV229" s="14" t="s">
        <v>86</v>
      </c>
      <c r="AW229" s="14" t="s">
        <v>29</v>
      </c>
      <c r="AX229" s="14" t="s">
        <v>80</v>
      </c>
      <c r="AY229" s="196" t="s">
        <v>189</v>
      </c>
    </row>
    <row r="230" spans="1:65" s="2" customFormat="1" ht="16.5" customHeight="1">
      <c r="A230" s="32"/>
      <c r="B230" s="155"/>
      <c r="C230" s="170" t="s">
        <v>254</v>
      </c>
      <c r="D230" s="170" t="s">
        <v>226</v>
      </c>
      <c r="E230" s="171" t="s">
        <v>1281</v>
      </c>
      <c r="F230" s="172" t="s">
        <v>1282</v>
      </c>
      <c r="G230" s="173" t="s">
        <v>373</v>
      </c>
      <c r="H230" s="174">
        <v>49.725000000000001</v>
      </c>
      <c r="I230" s="175"/>
      <c r="J230" s="176">
        <f>ROUND(I230*H230,2)</f>
        <v>0</v>
      </c>
      <c r="K230" s="177"/>
      <c r="L230" s="178"/>
      <c r="M230" s="179" t="s">
        <v>1</v>
      </c>
      <c r="N230" s="180" t="s">
        <v>39</v>
      </c>
      <c r="O230" s="61"/>
      <c r="P230" s="166">
        <f>O230*H230</f>
        <v>0</v>
      </c>
      <c r="Q230" s="166">
        <v>1.4499999999999999E-3</v>
      </c>
      <c r="R230" s="166">
        <f>Q230*H230</f>
        <v>7.2101249999999992E-2</v>
      </c>
      <c r="S230" s="166">
        <v>0</v>
      </c>
      <c r="T230" s="167">
        <f>S230*H230</f>
        <v>0</v>
      </c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R230" s="168" t="s">
        <v>247</v>
      </c>
      <c r="AT230" s="168" t="s">
        <v>226</v>
      </c>
      <c r="AU230" s="168" t="s">
        <v>86</v>
      </c>
      <c r="AY230" s="17" t="s">
        <v>189</v>
      </c>
      <c r="BE230" s="169">
        <f>IF(N230="základná",J230,0)</f>
        <v>0</v>
      </c>
      <c r="BF230" s="169">
        <f>IF(N230="znížená",J230,0)</f>
        <v>0</v>
      </c>
      <c r="BG230" s="169">
        <f>IF(N230="zákl. prenesená",J230,0)</f>
        <v>0</v>
      </c>
      <c r="BH230" s="169">
        <f>IF(N230="zníž. prenesená",J230,0)</f>
        <v>0</v>
      </c>
      <c r="BI230" s="169">
        <f>IF(N230="nulová",J230,0)</f>
        <v>0</v>
      </c>
      <c r="BJ230" s="17" t="s">
        <v>86</v>
      </c>
      <c r="BK230" s="169">
        <f>ROUND(I230*H230,2)</f>
        <v>0</v>
      </c>
      <c r="BL230" s="17" t="s">
        <v>214</v>
      </c>
      <c r="BM230" s="168" t="s">
        <v>1283</v>
      </c>
    </row>
    <row r="231" spans="1:65" s="14" customFormat="1" ht="11.25">
      <c r="B231" s="195"/>
      <c r="D231" s="188" t="s">
        <v>683</v>
      </c>
      <c r="F231" s="197" t="s">
        <v>1284</v>
      </c>
      <c r="H231" s="198">
        <v>49.725000000000001</v>
      </c>
      <c r="I231" s="199"/>
      <c r="L231" s="195"/>
      <c r="M231" s="200"/>
      <c r="N231" s="201"/>
      <c r="O231" s="201"/>
      <c r="P231" s="201"/>
      <c r="Q231" s="201"/>
      <c r="R231" s="201"/>
      <c r="S231" s="201"/>
      <c r="T231" s="202"/>
      <c r="AT231" s="196" t="s">
        <v>683</v>
      </c>
      <c r="AU231" s="196" t="s">
        <v>86</v>
      </c>
      <c r="AV231" s="14" t="s">
        <v>86</v>
      </c>
      <c r="AW231" s="14" t="s">
        <v>3</v>
      </c>
      <c r="AX231" s="14" t="s">
        <v>80</v>
      </c>
      <c r="AY231" s="196" t="s">
        <v>189</v>
      </c>
    </row>
    <row r="232" spans="1:65" s="2" customFormat="1" ht="33" customHeight="1">
      <c r="A232" s="32"/>
      <c r="B232" s="155"/>
      <c r="C232" s="156" t="s">
        <v>318</v>
      </c>
      <c r="D232" s="156" t="s">
        <v>191</v>
      </c>
      <c r="E232" s="157" t="s">
        <v>1285</v>
      </c>
      <c r="F232" s="158" t="s">
        <v>1286</v>
      </c>
      <c r="G232" s="159" t="s">
        <v>373</v>
      </c>
      <c r="H232" s="160">
        <v>284.52</v>
      </c>
      <c r="I232" s="161"/>
      <c r="J232" s="162">
        <f>ROUND(I232*H232,2)</f>
        <v>0</v>
      </c>
      <c r="K232" s="163"/>
      <c r="L232" s="33"/>
      <c r="M232" s="164" t="s">
        <v>1</v>
      </c>
      <c r="N232" s="165" t="s">
        <v>39</v>
      </c>
      <c r="O232" s="61"/>
      <c r="P232" s="166">
        <f>O232*H232</f>
        <v>0</v>
      </c>
      <c r="Q232" s="166">
        <v>0</v>
      </c>
      <c r="R232" s="166">
        <f>Q232*H232</f>
        <v>0</v>
      </c>
      <c r="S232" s="166">
        <v>0</v>
      </c>
      <c r="T232" s="167">
        <f>S232*H232</f>
        <v>0</v>
      </c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R232" s="168" t="s">
        <v>214</v>
      </c>
      <c r="AT232" s="168" t="s">
        <v>191</v>
      </c>
      <c r="AU232" s="168" t="s">
        <v>86</v>
      </c>
      <c r="AY232" s="17" t="s">
        <v>189</v>
      </c>
      <c r="BE232" s="169">
        <f>IF(N232="základná",J232,0)</f>
        <v>0</v>
      </c>
      <c r="BF232" s="169">
        <f>IF(N232="znížená",J232,0)</f>
        <v>0</v>
      </c>
      <c r="BG232" s="169">
        <f>IF(N232="zákl. prenesená",J232,0)</f>
        <v>0</v>
      </c>
      <c r="BH232" s="169">
        <f>IF(N232="zníž. prenesená",J232,0)</f>
        <v>0</v>
      </c>
      <c r="BI232" s="169">
        <f>IF(N232="nulová",J232,0)</f>
        <v>0</v>
      </c>
      <c r="BJ232" s="17" t="s">
        <v>86</v>
      </c>
      <c r="BK232" s="169">
        <f>ROUND(I232*H232,2)</f>
        <v>0</v>
      </c>
      <c r="BL232" s="17" t="s">
        <v>214</v>
      </c>
      <c r="BM232" s="168" t="s">
        <v>1287</v>
      </c>
    </row>
    <row r="233" spans="1:65" s="13" customFormat="1" ht="11.25">
      <c r="B233" s="187"/>
      <c r="D233" s="188" t="s">
        <v>683</v>
      </c>
      <c r="E233" s="189" t="s">
        <v>1</v>
      </c>
      <c r="F233" s="190" t="s">
        <v>1179</v>
      </c>
      <c r="H233" s="189" t="s">
        <v>1</v>
      </c>
      <c r="I233" s="191"/>
      <c r="L233" s="187"/>
      <c r="M233" s="192"/>
      <c r="N233" s="193"/>
      <c r="O233" s="193"/>
      <c r="P233" s="193"/>
      <c r="Q233" s="193"/>
      <c r="R233" s="193"/>
      <c r="S233" s="193"/>
      <c r="T233" s="194"/>
      <c r="AT233" s="189" t="s">
        <v>683</v>
      </c>
      <c r="AU233" s="189" t="s">
        <v>86</v>
      </c>
      <c r="AV233" s="13" t="s">
        <v>80</v>
      </c>
      <c r="AW233" s="13" t="s">
        <v>29</v>
      </c>
      <c r="AX233" s="13" t="s">
        <v>73</v>
      </c>
      <c r="AY233" s="189" t="s">
        <v>189</v>
      </c>
    </row>
    <row r="234" spans="1:65" s="14" customFormat="1" ht="11.25">
      <c r="B234" s="195"/>
      <c r="D234" s="188" t="s">
        <v>683</v>
      </c>
      <c r="E234" s="196" t="s">
        <v>1</v>
      </c>
      <c r="F234" s="197" t="s">
        <v>1190</v>
      </c>
      <c r="H234" s="198">
        <v>247.33</v>
      </c>
      <c r="I234" s="199"/>
      <c r="L234" s="195"/>
      <c r="M234" s="200"/>
      <c r="N234" s="201"/>
      <c r="O234" s="201"/>
      <c r="P234" s="201"/>
      <c r="Q234" s="201"/>
      <c r="R234" s="201"/>
      <c r="S234" s="201"/>
      <c r="T234" s="202"/>
      <c r="AT234" s="196" t="s">
        <v>683</v>
      </c>
      <c r="AU234" s="196" t="s">
        <v>86</v>
      </c>
      <c r="AV234" s="14" t="s">
        <v>86</v>
      </c>
      <c r="AW234" s="14" t="s">
        <v>29</v>
      </c>
      <c r="AX234" s="14" t="s">
        <v>73</v>
      </c>
      <c r="AY234" s="196" t="s">
        <v>189</v>
      </c>
    </row>
    <row r="235" spans="1:65" s="13" customFormat="1" ht="11.25">
      <c r="B235" s="187"/>
      <c r="D235" s="188" t="s">
        <v>683</v>
      </c>
      <c r="E235" s="189" t="s">
        <v>1</v>
      </c>
      <c r="F235" s="190" t="s">
        <v>1158</v>
      </c>
      <c r="H235" s="189" t="s">
        <v>1</v>
      </c>
      <c r="I235" s="191"/>
      <c r="L235" s="187"/>
      <c r="M235" s="192"/>
      <c r="N235" s="193"/>
      <c r="O235" s="193"/>
      <c r="P235" s="193"/>
      <c r="Q235" s="193"/>
      <c r="R235" s="193"/>
      <c r="S235" s="193"/>
      <c r="T235" s="194"/>
      <c r="AT235" s="189" t="s">
        <v>683</v>
      </c>
      <c r="AU235" s="189" t="s">
        <v>86</v>
      </c>
      <c r="AV235" s="13" t="s">
        <v>80</v>
      </c>
      <c r="AW235" s="13" t="s">
        <v>29</v>
      </c>
      <c r="AX235" s="13" t="s">
        <v>73</v>
      </c>
      <c r="AY235" s="189" t="s">
        <v>189</v>
      </c>
    </row>
    <row r="236" spans="1:65" s="14" customFormat="1" ht="11.25">
      <c r="B236" s="195"/>
      <c r="D236" s="188" t="s">
        <v>683</v>
      </c>
      <c r="E236" s="196" t="s">
        <v>1</v>
      </c>
      <c r="F236" s="197" t="s">
        <v>1159</v>
      </c>
      <c r="H236" s="198">
        <v>37.19</v>
      </c>
      <c r="I236" s="199"/>
      <c r="L236" s="195"/>
      <c r="M236" s="200"/>
      <c r="N236" s="201"/>
      <c r="O236" s="201"/>
      <c r="P236" s="201"/>
      <c r="Q236" s="201"/>
      <c r="R236" s="201"/>
      <c r="S236" s="201"/>
      <c r="T236" s="202"/>
      <c r="AT236" s="196" t="s">
        <v>683</v>
      </c>
      <c r="AU236" s="196" t="s">
        <v>86</v>
      </c>
      <c r="AV236" s="14" t="s">
        <v>86</v>
      </c>
      <c r="AW236" s="14" t="s">
        <v>29</v>
      </c>
      <c r="AX236" s="14" t="s">
        <v>73</v>
      </c>
      <c r="AY236" s="196" t="s">
        <v>189</v>
      </c>
    </row>
    <row r="237" spans="1:65" s="15" customFormat="1" ht="11.25">
      <c r="B237" s="206"/>
      <c r="D237" s="188" t="s">
        <v>683</v>
      </c>
      <c r="E237" s="207" t="s">
        <v>1</v>
      </c>
      <c r="F237" s="208" t="s">
        <v>824</v>
      </c>
      <c r="H237" s="209">
        <v>284.52</v>
      </c>
      <c r="I237" s="210"/>
      <c r="L237" s="206"/>
      <c r="M237" s="211"/>
      <c r="N237" s="212"/>
      <c r="O237" s="212"/>
      <c r="P237" s="212"/>
      <c r="Q237" s="212"/>
      <c r="R237" s="212"/>
      <c r="S237" s="212"/>
      <c r="T237" s="213"/>
      <c r="AT237" s="207" t="s">
        <v>683</v>
      </c>
      <c r="AU237" s="207" t="s">
        <v>86</v>
      </c>
      <c r="AV237" s="15" t="s">
        <v>130</v>
      </c>
      <c r="AW237" s="15" t="s">
        <v>29</v>
      </c>
      <c r="AX237" s="15" t="s">
        <v>80</v>
      </c>
      <c r="AY237" s="207" t="s">
        <v>189</v>
      </c>
    </row>
    <row r="238" spans="1:65" s="2" customFormat="1" ht="24.2" customHeight="1">
      <c r="A238" s="32"/>
      <c r="B238" s="155"/>
      <c r="C238" s="170" t="s">
        <v>258</v>
      </c>
      <c r="D238" s="170" t="s">
        <v>226</v>
      </c>
      <c r="E238" s="171" t="s">
        <v>1288</v>
      </c>
      <c r="F238" s="172" t="s">
        <v>1289</v>
      </c>
      <c r="G238" s="173" t="s">
        <v>194</v>
      </c>
      <c r="H238" s="174">
        <v>32.895000000000003</v>
      </c>
      <c r="I238" s="175"/>
      <c r="J238" s="176">
        <f>ROUND(I238*H238,2)</f>
        <v>0</v>
      </c>
      <c r="K238" s="177"/>
      <c r="L238" s="178"/>
      <c r="M238" s="179" t="s">
        <v>1</v>
      </c>
      <c r="N238" s="180" t="s">
        <v>39</v>
      </c>
      <c r="O238" s="61"/>
      <c r="P238" s="166">
        <f>O238*H238</f>
        <v>0</v>
      </c>
      <c r="Q238" s="166">
        <v>2.4500000000000001E-2</v>
      </c>
      <c r="R238" s="166">
        <f>Q238*H238</f>
        <v>0.80592750000000013</v>
      </c>
      <c r="S238" s="166">
        <v>0</v>
      </c>
      <c r="T238" s="167">
        <f>S238*H238</f>
        <v>0</v>
      </c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R238" s="168" t="s">
        <v>247</v>
      </c>
      <c r="AT238" s="168" t="s">
        <v>226</v>
      </c>
      <c r="AU238" s="168" t="s">
        <v>86</v>
      </c>
      <c r="AY238" s="17" t="s">
        <v>189</v>
      </c>
      <c r="BE238" s="169">
        <f>IF(N238="základná",J238,0)</f>
        <v>0</v>
      </c>
      <c r="BF238" s="169">
        <f>IF(N238="znížená",J238,0)</f>
        <v>0</v>
      </c>
      <c r="BG238" s="169">
        <f>IF(N238="zákl. prenesená",J238,0)</f>
        <v>0</v>
      </c>
      <c r="BH238" s="169">
        <f>IF(N238="zníž. prenesená",J238,0)</f>
        <v>0</v>
      </c>
      <c r="BI238" s="169">
        <f>IF(N238="nulová",J238,0)</f>
        <v>0</v>
      </c>
      <c r="BJ238" s="17" t="s">
        <v>86</v>
      </c>
      <c r="BK238" s="169">
        <f>ROUND(I238*H238,2)</f>
        <v>0</v>
      </c>
      <c r="BL238" s="17" t="s">
        <v>214</v>
      </c>
      <c r="BM238" s="168" t="s">
        <v>1290</v>
      </c>
    </row>
    <row r="239" spans="1:65" s="13" customFormat="1" ht="11.25">
      <c r="B239" s="187"/>
      <c r="D239" s="188" t="s">
        <v>683</v>
      </c>
      <c r="E239" s="189" t="s">
        <v>1</v>
      </c>
      <c r="F239" s="190" t="s">
        <v>1179</v>
      </c>
      <c r="H239" s="189" t="s">
        <v>1</v>
      </c>
      <c r="I239" s="191"/>
      <c r="L239" s="187"/>
      <c r="M239" s="192"/>
      <c r="N239" s="193"/>
      <c r="O239" s="193"/>
      <c r="P239" s="193"/>
      <c r="Q239" s="193"/>
      <c r="R239" s="193"/>
      <c r="S239" s="193"/>
      <c r="T239" s="194"/>
      <c r="AT239" s="189" t="s">
        <v>683</v>
      </c>
      <c r="AU239" s="189" t="s">
        <v>86</v>
      </c>
      <c r="AV239" s="13" t="s">
        <v>80</v>
      </c>
      <c r="AW239" s="13" t="s">
        <v>29</v>
      </c>
      <c r="AX239" s="13" t="s">
        <v>73</v>
      </c>
      <c r="AY239" s="189" t="s">
        <v>189</v>
      </c>
    </row>
    <row r="240" spans="1:65" s="14" customFormat="1" ht="11.25">
      <c r="B240" s="195"/>
      <c r="D240" s="188" t="s">
        <v>683</v>
      </c>
      <c r="E240" s="196" t="s">
        <v>1</v>
      </c>
      <c r="F240" s="197" t="s">
        <v>1190</v>
      </c>
      <c r="H240" s="198">
        <v>247.33</v>
      </c>
      <c r="I240" s="199"/>
      <c r="L240" s="195"/>
      <c r="M240" s="200"/>
      <c r="N240" s="201"/>
      <c r="O240" s="201"/>
      <c r="P240" s="201"/>
      <c r="Q240" s="201"/>
      <c r="R240" s="201"/>
      <c r="S240" s="201"/>
      <c r="T240" s="202"/>
      <c r="AT240" s="196" t="s">
        <v>683</v>
      </c>
      <c r="AU240" s="196" t="s">
        <v>86</v>
      </c>
      <c r="AV240" s="14" t="s">
        <v>86</v>
      </c>
      <c r="AW240" s="14" t="s">
        <v>29</v>
      </c>
      <c r="AX240" s="14" t="s">
        <v>80</v>
      </c>
      <c r="AY240" s="196" t="s">
        <v>189</v>
      </c>
    </row>
    <row r="241" spans="1:65" s="14" customFormat="1" ht="11.25">
      <c r="B241" s="195"/>
      <c r="D241" s="188" t="s">
        <v>683</v>
      </c>
      <c r="F241" s="197" t="s">
        <v>1291</v>
      </c>
      <c r="H241" s="198">
        <v>32.895000000000003</v>
      </c>
      <c r="I241" s="199"/>
      <c r="L241" s="195"/>
      <c r="M241" s="200"/>
      <c r="N241" s="201"/>
      <c r="O241" s="201"/>
      <c r="P241" s="201"/>
      <c r="Q241" s="201"/>
      <c r="R241" s="201"/>
      <c r="S241" s="201"/>
      <c r="T241" s="202"/>
      <c r="AT241" s="196" t="s">
        <v>683</v>
      </c>
      <c r="AU241" s="196" t="s">
        <v>86</v>
      </c>
      <c r="AV241" s="14" t="s">
        <v>86</v>
      </c>
      <c r="AW241" s="14" t="s">
        <v>3</v>
      </c>
      <c r="AX241" s="14" t="s">
        <v>80</v>
      </c>
      <c r="AY241" s="196" t="s">
        <v>189</v>
      </c>
    </row>
    <row r="242" spans="1:65" s="2" customFormat="1" ht="24.2" customHeight="1">
      <c r="A242" s="32"/>
      <c r="B242" s="155"/>
      <c r="C242" s="170" t="s">
        <v>325</v>
      </c>
      <c r="D242" s="170" t="s">
        <v>226</v>
      </c>
      <c r="E242" s="171" t="s">
        <v>1292</v>
      </c>
      <c r="F242" s="172" t="s">
        <v>1289</v>
      </c>
      <c r="G242" s="173" t="s">
        <v>194</v>
      </c>
      <c r="H242" s="174">
        <v>2.2759999999999998</v>
      </c>
      <c r="I242" s="175"/>
      <c r="J242" s="176">
        <f>ROUND(I242*H242,2)</f>
        <v>0</v>
      </c>
      <c r="K242" s="177"/>
      <c r="L242" s="178"/>
      <c r="M242" s="179" t="s">
        <v>1</v>
      </c>
      <c r="N242" s="180" t="s">
        <v>39</v>
      </c>
      <c r="O242" s="61"/>
      <c r="P242" s="166">
        <f>O242*H242</f>
        <v>0</v>
      </c>
      <c r="Q242" s="166">
        <v>2.4500000000000001E-2</v>
      </c>
      <c r="R242" s="166">
        <f>Q242*H242</f>
        <v>5.5761999999999999E-2</v>
      </c>
      <c r="S242" s="166">
        <v>0</v>
      </c>
      <c r="T242" s="167">
        <f>S242*H242</f>
        <v>0</v>
      </c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R242" s="168" t="s">
        <v>247</v>
      </c>
      <c r="AT242" s="168" t="s">
        <v>226</v>
      </c>
      <c r="AU242" s="168" t="s">
        <v>86</v>
      </c>
      <c r="AY242" s="17" t="s">
        <v>189</v>
      </c>
      <c r="BE242" s="169">
        <f>IF(N242="základná",J242,0)</f>
        <v>0</v>
      </c>
      <c r="BF242" s="169">
        <f>IF(N242="znížená",J242,0)</f>
        <v>0</v>
      </c>
      <c r="BG242" s="169">
        <f>IF(N242="zákl. prenesená",J242,0)</f>
        <v>0</v>
      </c>
      <c r="BH242" s="169">
        <f>IF(N242="zníž. prenesená",J242,0)</f>
        <v>0</v>
      </c>
      <c r="BI242" s="169">
        <f>IF(N242="nulová",J242,0)</f>
        <v>0</v>
      </c>
      <c r="BJ242" s="17" t="s">
        <v>86</v>
      </c>
      <c r="BK242" s="169">
        <f>ROUND(I242*H242,2)</f>
        <v>0</v>
      </c>
      <c r="BL242" s="17" t="s">
        <v>214</v>
      </c>
      <c r="BM242" s="168" t="s">
        <v>1293</v>
      </c>
    </row>
    <row r="243" spans="1:65" s="13" customFormat="1" ht="11.25">
      <c r="B243" s="187"/>
      <c r="D243" s="188" t="s">
        <v>683</v>
      </c>
      <c r="E243" s="189" t="s">
        <v>1</v>
      </c>
      <c r="F243" s="190" t="s">
        <v>1158</v>
      </c>
      <c r="H243" s="189" t="s">
        <v>1</v>
      </c>
      <c r="I243" s="191"/>
      <c r="L243" s="187"/>
      <c r="M243" s="192"/>
      <c r="N243" s="193"/>
      <c r="O243" s="193"/>
      <c r="P243" s="193"/>
      <c r="Q243" s="193"/>
      <c r="R243" s="193"/>
      <c r="S243" s="193"/>
      <c r="T243" s="194"/>
      <c r="AT243" s="189" t="s">
        <v>683</v>
      </c>
      <c r="AU243" s="189" t="s">
        <v>86</v>
      </c>
      <c r="AV243" s="13" t="s">
        <v>80</v>
      </c>
      <c r="AW243" s="13" t="s">
        <v>29</v>
      </c>
      <c r="AX243" s="13" t="s">
        <v>73</v>
      </c>
      <c r="AY243" s="189" t="s">
        <v>189</v>
      </c>
    </row>
    <row r="244" spans="1:65" s="14" customFormat="1" ht="11.25">
      <c r="B244" s="195"/>
      <c r="D244" s="188" t="s">
        <v>683</v>
      </c>
      <c r="E244" s="196" t="s">
        <v>1</v>
      </c>
      <c r="F244" s="197" t="s">
        <v>1159</v>
      </c>
      <c r="H244" s="198">
        <v>37.19</v>
      </c>
      <c r="I244" s="199"/>
      <c r="L244" s="195"/>
      <c r="M244" s="200"/>
      <c r="N244" s="201"/>
      <c r="O244" s="201"/>
      <c r="P244" s="201"/>
      <c r="Q244" s="201"/>
      <c r="R244" s="201"/>
      <c r="S244" s="201"/>
      <c r="T244" s="202"/>
      <c r="AT244" s="196" t="s">
        <v>683</v>
      </c>
      <c r="AU244" s="196" t="s">
        <v>86</v>
      </c>
      <c r="AV244" s="14" t="s">
        <v>86</v>
      </c>
      <c r="AW244" s="14" t="s">
        <v>29</v>
      </c>
      <c r="AX244" s="14" t="s">
        <v>80</v>
      </c>
      <c r="AY244" s="196" t="s">
        <v>189</v>
      </c>
    </row>
    <row r="245" spans="1:65" s="14" customFormat="1" ht="11.25">
      <c r="B245" s="195"/>
      <c r="D245" s="188" t="s">
        <v>683</v>
      </c>
      <c r="F245" s="197" t="s">
        <v>1294</v>
      </c>
      <c r="H245" s="198">
        <v>2.2759999999999998</v>
      </c>
      <c r="I245" s="199"/>
      <c r="L245" s="195"/>
      <c r="M245" s="200"/>
      <c r="N245" s="201"/>
      <c r="O245" s="201"/>
      <c r="P245" s="201"/>
      <c r="Q245" s="201"/>
      <c r="R245" s="201"/>
      <c r="S245" s="201"/>
      <c r="T245" s="202"/>
      <c r="AT245" s="196" t="s">
        <v>683</v>
      </c>
      <c r="AU245" s="196" t="s">
        <v>86</v>
      </c>
      <c r="AV245" s="14" t="s">
        <v>86</v>
      </c>
      <c r="AW245" s="14" t="s">
        <v>3</v>
      </c>
      <c r="AX245" s="14" t="s">
        <v>80</v>
      </c>
      <c r="AY245" s="196" t="s">
        <v>189</v>
      </c>
    </row>
    <row r="246" spans="1:65" s="2" customFormat="1" ht="24.2" customHeight="1">
      <c r="A246" s="32"/>
      <c r="B246" s="155"/>
      <c r="C246" s="156" t="s">
        <v>261</v>
      </c>
      <c r="D246" s="156" t="s">
        <v>191</v>
      </c>
      <c r="E246" s="157" t="s">
        <v>1295</v>
      </c>
      <c r="F246" s="158" t="s">
        <v>1296</v>
      </c>
      <c r="G246" s="159" t="s">
        <v>373</v>
      </c>
      <c r="H246" s="160">
        <v>247.33</v>
      </c>
      <c r="I246" s="161"/>
      <c r="J246" s="162">
        <f>ROUND(I246*H246,2)</f>
        <v>0</v>
      </c>
      <c r="K246" s="163"/>
      <c r="L246" s="33"/>
      <c r="M246" s="164" t="s">
        <v>1</v>
      </c>
      <c r="N246" s="165" t="s">
        <v>39</v>
      </c>
      <c r="O246" s="61"/>
      <c r="P246" s="166">
        <f>O246*H246</f>
        <v>0</v>
      </c>
      <c r="Q246" s="166">
        <v>0</v>
      </c>
      <c r="R246" s="166">
        <f>Q246*H246</f>
        <v>0</v>
      </c>
      <c r="S246" s="166">
        <v>0</v>
      </c>
      <c r="T246" s="167">
        <f>S246*H246</f>
        <v>0</v>
      </c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R246" s="168" t="s">
        <v>214</v>
      </c>
      <c r="AT246" s="168" t="s">
        <v>191</v>
      </c>
      <c r="AU246" s="168" t="s">
        <v>86</v>
      </c>
      <c r="AY246" s="17" t="s">
        <v>189</v>
      </c>
      <c r="BE246" s="169">
        <f>IF(N246="základná",J246,0)</f>
        <v>0</v>
      </c>
      <c r="BF246" s="169">
        <f>IF(N246="znížená",J246,0)</f>
        <v>0</v>
      </c>
      <c r="BG246" s="169">
        <f>IF(N246="zákl. prenesená",J246,0)</f>
        <v>0</v>
      </c>
      <c r="BH246" s="169">
        <f>IF(N246="zníž. prenesená",J246,0)</f>
        <v>0</v>
      </c>
      <c r="BI246" s="169">
        <f>IF(N246="nulová",J246,0)</f>
        <v>0</v>
      </c>
      <c r="BJ246" s="17" t="s">
        <v>86</v>
      </c>
      <c r="BK246" s="169">
        <f>ROUND(I246*H246,2)</f>
        <v>0</v>
      </c>
      <c r="BL246" s="17" t="s">
        <v>214</v>
      </c>
      <c r="BM246" s="168" t="s">
        <v>1297</v>
      </c>
    </row>
    <row r="247" spans="1:65" s="13" customFormat="1" ht="11.25">
      <c r="B247" s="187"/>
      <c r="D247" s="188" t="s">
        <v>683</v>
      </c>
      <c r="E247" s="189" t="s">
        <v>1</v>
      </c>
      <c r="F247" s="190" t="s">
        <v>1179</v>
      </c>
      <c r="H247" s="189" t="s">
        <v>1</v>
      </c>
      <c r="I247" s="191"/>
      <c r="L247" s="187"/>
      <c r="M247" s="192"/>
      <c r="N247" s="193"/>
      <c r="O247" s="193"/>
      <c r="P247" s="193"/>
      <c r="Q247" s="193"/>
      <c r="R247" s="193"/>
      <c r="S247" s="193"/>
      <c r="T247" s="194"/>
      <c r="AT247" s="189" t="s">
        <v>683</v>
      </c>
      <c r="AU247" s="189" t="s">
        <v>86</v>
      </c>
      <c r="AV247" s="13" t="s">
        <v>80</v>
      </c>
      <c r="AW247" s="13" t="s">
        <v>29</v>
      </c>
      <c r="AX247" s="13" t="s">
        <v>73</v>
      </c>
      <c r="AY247" s="189" t="s">
        <v>189</v>
      </c>
    </row>
    <row r="248" spans="1:65" s="14" customFormat="1" ht="11.25">
      <c r="B248" s="195"/>
      <c r="D248" s="188" t="s">
        <v>683</v>
      </c>
      <c r="E248" s="196" t="s">
        <v>1</v>
      </c>
      <c r="F248" s="197" t="s">
        <v>1190</v>
      </c>
      <c r="H248" s="198">
        <v>247.33</v>
      </c>
      <c r="I248" s="199"/>
      <c r="L248" s="195"/>
      <c r="M248" s="200"/>
      <c r="N248" s="201"/>
      <c r="O248" s="201"/>
      <c r="P248" s="201"/>
      <c r="Q248" s="201"/>
      <c r="R248" s="201"/>
      <c r="S248" s="201"/>
      <c r="T248" s="202"/>
      <c r="AT248" s="196" t="s">
        <v>683</v>
      </c>
      <c r="AU248" s="196" t="s">
        <v>86</v>
      </c>
      <c r="AV248" s="14" t="s">
        <v>86</v>
      </c>
      <c r="AW248" s="14" t="s">
        <v>29</v>
      </c>
      <c r="AX248" s="14" t="s">
        <v>80</v>
      </c>
      <c r="AY248" s="196" t="s">
        <v>189</v>
      </c>
    </row>
    <row r="249" spans="1:65" s="2" customFormat="1" ht="24.2" customHeight="1">
      <c r="A249" s="32"/>
      <c r="B249" s="155"/>
      <c r="C249" s="170" t="s">
        <v>332</v>
      </c>
      <c r="D249" s="170" t="s">
        <v>226</v>
      </c>
      <c r="E249" s="171" t="s">
        <v>1298</v>
      </c>
      <c r="F249" s="172" t="s">
        <v>1299</v>
      </c>
      <c r="G249" s="173" t="s">
        <v>373</v>
      </c>
      <c r="H249" s="174">
        <v>252.27699999999999</v>
      </c>
      <c r="I249" s="175"/>
      <c r="J249" s="176">
        <f>ROUND(I249*H249,2)</f>
        <v>0</v>
      </c>
      <c r="K249" s="177"/>
      <c r="L249" s="178"/>
      <c r="M249" s="179" t="s">
        <v>1</v>
      </c>
      <c r="N249" s="180" t="s">
        <v>39</v>
      </c>
      <c r="O249" s="61"/>
      <c r="P249" s="166">
        <f>O249*H249</f>
        <v>0</v>
      </c>
      <c r="Q249" s="166">
        <v>2.4499999999999999E-3</v>
      </c>
      <c r="R249" s="166">
        <f>Q249*H249</f>
        <v>0.61807864999999995</v>
      </c>
      <c r="S249" s="166">
        <v>0</v>
      </c>
      <c r="T249" s="167">
        <f>S249*H249</f>
        <v>0</v>
      </c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R249" s="168" t="s">
        <v>247</v>
      </c>
      <c r="AT249" s="168" t="s">
        <v>226</v>
      </c>
      <c r="AU249" s="168" t="s">
        <v>86</v>
      </c>
      <c r="AY249" s="17" t="s">
        <v>189</v>
      </c>
      <c r="BE249" s="169">
        <f>IF(N249="základná",J249,0)</f>
        <v>0</v>
      </c>
      <c r="BF249" s="169">
        <f>IF(N249="znížená",J249,0)</f>
        <v>0</v>
      </c>
      <c r="BG249" s="169">
        <f>IF(N249="zákl. prenesená",J249,0)</f>
        <v>0</v>
      </c>
      <c r="BH249" s="169">
        <f>IF(N249="zníž. prenesená",J249,0)</f>
        <v>0</v>
      </c>
      <c r="BI249" s="169">
        <f>IF(N249="nulová",J249,0)</f>
        <v>0</v>
      </c>
      <c r="BJ249" s="17" t="s">
        <v>86</v>
      </c>
      <c r="BK249" s="169">
        <f>ROUND(I249*H249,2)</f>
        <v>0</v>
      </c>
      <c r="BL249" s="17" t="s">
        <v>214</v>
      </c>
      <c r="BM249" s="168" t="s">
        <v>1300</v>
      </c>
    </row>
    <row r="250" spans="1:65" s="14" customFormat="1" ht="11.25">
      <c r="B250" s="195"/>
      <c r="D250" s="188" t="s">
        <v>683</v>
      </c>
      <c r="F250" s="197" t="s">
        <v>1301</v>
      </c>
      <c r="H250" s="198">
        <v>252.27699999999999</v>
      </c>
      <c r="I250" s="199"/>
      <c r="L250" s="195"/>
      <c r="M250" s="200"/>
      <c r="N250" s="201"/>
      <c r="O250" s="201"/>
      <c r="P250" s="201"/>
      <c r="Q250" s="201"/>
      <c r="R250" s="201"/>
      <c r="S250" s="201"/>
      <c r="T250" s="202"/>
      <c r="AT250" s="196" t="s">
        <v>683</v>
      </c>
      <c r="AU250" s="196" t="s">
        <v>86</v>
      </c>
      <c r="AV250" s="14" t="s">
        <v>86</v>
      </c>
      <c r="AW250" s="14" t="s">
        <v>3</v>
      </c>
      <c r="AX250" s="14" t="s">
        <v>80</v>
      </c>
      <c r="AY250" s="196" t="s">
        <v>189</v>
      </c>
    </row>
    <row r="251" spans="1:65" s="2" customFormat="1" ht="24.2" customHeight="1">
      <c r="A251" s="32"/>
      <c r="B251" s="155"/>
      <c r="C251" s="170" t="s">
        <v>265</v>
      </c>
      <c r="D251" s="170" t="s">
        <v>226</v>
      </c>
      <c r="E251" s="171" t="s">
        <v>1302</v>
      </c>
      <c r="F251" s="172" t="s">
        <v>1303</v>
      </c>
      <c r="G251" s="173" t="s">
        <v>373</v>
      </c>
      <c r="H251" s="174">
        <v>252.27699999999999</v>
      </c>
      <c r="I251" s="175"/>
      <c r="J251" s="176">
        <f>ROUND(I251*H251,2)</f>
        <v>0</v>
      </c>
      <c r="K251" s="177"/>
      <c r="L251" s="178"/>
      <c r="M251" s="179" t="s">
        <v>1</v>
      </c>
      <c r="N251" s="180" t="s">
        <v>39</v>
      </c>
      <c r="O251" s="61"/>
      <c r="P251" s="166">
        <f>O251*H251</f>
        <v>0</v>
      </c>
      <c r="Q251" s="166">
        <v>3.1199999999999999E-3</v>
      </c>
      <c r="R251" s="166">
        <f>Q251*H251</f>
        <v>0.7871042399999999</v>
      </c>
      <c r="S251" s="166">
        <v>0</v>
      </c>
      <c r="T251" s="167">
        <f>S251*H251</f>
        <v>0</v>
      </c>
      <c r="U251" s="32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R251" s="168" t="s">
        <v>247</v>
      </c>
      <c r="AT251" s="168" t="s">
        <v>226</v>
      </c>
      <c r="AU251" s="168" t="s">
        <v>86</v>
      </c>
      <c r="AY251" s="17" t="s">
        <v>189</v>
      </c>
      <c r="BE251" s="169">
        <f>IF(N251="základná",J251,0)</f>
        <v>0</v>
      </c>
      <c r="BF251" s="169">
        <f>IF(N251="znížená",J251,0)</f>
        <v>0</v>
      </c>
      <c r="BG251" s="169">
        <f>IF(N251="zákl. prenesená",J251,0)</f>
        <v>0</v>
      </c>
      <c r="BH251" s="169">
        <f>IF(N251="zníž. prenesená",J251,0)</f>
        <v>0</v>
      </c>
      <c r="BI251" s="169">
        <f>IF(N251="nulová",J251,0)</f>
        <v>0</v>
      </c>
      <c r="BJ251" s="17" t="s">
        <v>86</v>
      </c>
      <c r="BK251" s="169">
        <f>ROUND(I251*H251,2)</f>
        <v>0</v>
      </c>
      <c r="BL251" s="17" t="s">
        <v>214</v>
      </c>
      <c r="BM251" s="168" t="s">
        <v>1304</v>
      </c>
    </row>
    <row r="252" spans="1:65" s="14" customFormat="1" ht="11.25">
      <c r="B252" s="195"/>
      <c r="D252" s="188" t="s">
        <v>683</v>
      </c>
      <c r="F252" s="197" t="s">
        <v>1301</v>
      </c>
      <c r="H252" s="198">
        <v>252.27699999999999</v>
      </c>
      <c r="I252" s="199"/>
      <c r="L252" s="195"/>
      <c r="M252" s="200"/>
      <c r="N252" s="201"/>
      <c r="O252" s="201"/>
      <c r="P252" s="201"/>
      <c r="Q252" s="201"/>
      <c r="R252" s="201"/>
      <c r="S252" s="201"/>
      <c r="T252" s="202"/>
      <c r="AT252" s="196" t="s">
        <v>683</v>
      </c>
      <c r="AU252" s="196" t="s">
        <v>86</v>
      </c>
      <c r="AV252" s="14" t="s">
        <v>86</v>
      </c>
      <c r="AW252" s="14" t="s">
        <v>3</v>
      </c>
      <c r="AX252" s="14" t="s">
        <v>80</v>
      </c>
      <c r="AY252" s="196" t="s">
        <v>189</v>
      </c>
    </row>
    <row r="253" spans="1:65" s="2" customFormat="1" ht="24.2" customHeight="1">
      <c r="A253" s="32"/>
      <c r="B253" s="155"/>
      <c r="C253" s="156" t="s">
        <v>339</v>
      </c>
      <c r="D253" s="156" t="s">
        <v>191</v>
      </c>
      <c r="E253" s="157" t="s">
        <v>1305</v>
      </c>
      <c r="F253" s="158" t="s">
        <v>1306</v>
      </c>
      <c r="G253" s="159" t="s">
        <v>218</v>
      </c>
      <c r="H253" s="160">
        <v>2.722</v>
      </c>
      <c r="I253" s="161"/>
      <c r="J253" s="162">
        <f>ROUND(I253*H253,2)</f>
        <v>0</v>
      </c>
      <c r="K253" s="163"/>
      <c r="L253" s="33"/>
      <c r="M253" s="164" t="s">
        <v>1</v>
      </c>
      <c r="N253" s="165" t="s">
        <v>39</v>
      </c>
      <c r="O253" s="61"/>
      <c r="P253" s="166">
        <f>O253*H253</f>
        <v>0</v>
      </c>
      <c r="Q253" s="166">
        <v>0</v>
      </c>
      <c r="R253" s="166">
        <f>Q253*H253</f>
        <v>0</v>
      </c>
      <c r="S253" s="166">
        <v>0</v>
      </c>
      <c r="T253" s="167">
        <f>S253*H253</f>
        <v>0</v>
      </c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R253" s="168" t="s">
        <v>214</v>
      </c>
      <c r="AT253" s="168" t="s">
        <v>191</v>
      </c>
      <c r="AU253" s="168" t="s">
        <v>86</v>
      </c>
      <c r="AY253" s="17" t="s">
        <v>189</v>
      </c>
      <c r="BE253" s="169">
        <f>IF(N253="základná",J253,0)</f>
        <v>0</v>
      </c>
      <c r="BF253" s="169">
        <f>IF(N253="znížená",J253,0)</f>
        <v>0</v>
      </c>
      <c r="BG253" s="169">
        <f>IF(N253="zákl. prenesená",J253,0)</f>
        <v>0</v>
      </c>
      <c r="BH253" s="169">
        <f>IF(N253="zníž. prenesená",J253,0)</f>
        <v>0</v>
      </c>
      <c r="BI253" s="169">
        <f>IF(N253="nulová",J253,0)</f>
        <v>0</v>
      </c>
      <c r="BJ253" s="17" t="s">
        <v>86</v>
      </c>
      <c r="BK253" s="169">
        <f>ROUND(I253*H253,2)</f>
        <v>0</v>
      </c>
      <c r="BL253" s="17" t="s">
        <v>214</v>
      </c>
      <c r="BM253" s="168" t="s">
        <v>1307</v>
      </c>
    </row>
    <row r="254" spans="1:65" s="12" customFormat="1" ht="22.9" customHeight="1">
      <c r="B254" s="142"/>
      <c r="D254" s="143" t="s">
        <v>72</v>
      </c>
      <c r="E254" s="153" t="s">
        <v>1308</v>
      </c>
      <c r="F254" s="153" t="s">
        <v>1309</v>
      </c>
      <c r="I254" s="145"/>
      <c r="J254" s="154">
        <f>BK254</f>
        <v>0</v>
      </c>
      <c r="L254" s="142"/>
      <c r="M254" s="147"/>
      <c r="N254" s="148"/>
      <c r="O254" s="148"/>
      <c r="P254" s="149">
        <f>SUM(P255:P271)</f>
        <v>0</v>
      </c>
      <c r="Q254" s="148"/>
      <c r="R254" s="149">
        <f>SUM(R255:R271)</f>
        <v>1.0847634000000002</v>
      </c>
      <c r="S254" s="148"/>
      <c r="T254" s="150">
        <f>SUM(T255:T271)</f>
        <v>0</v>
      </c>
      <c r="AR254" s="143" t="s">
        <v>86</v>
      </c>
      <c r="AT254" s="151" t="s">
        <v>72</v>
      </c>
      <c r="AU254" s="151" t="s">
        <v>80</v>
      </c>
      <c r="AY254" s="143" t="s">
        <v>189</v>
      </c>
      <c r="BK254" s="152">
        <f>SUM(BK255:BK271)</f>
        <v>0</v>
      </c>
    </row>
    <row r="255" spans="1:65" s="2" customFormat="1" ht="24.2" customHeight="1">
      <c r="A255" s="32"/>
      <c r="B255" s="155"/>
      <c r="C255" s="156" t="s">
        <v>268</v>
      </c>
      <c r="D255" s="156" t="s">
        <v>191</v>
      </c>
      <c r="E255" s="157" t="s">
        <v>1310</v>
      </c>
      <c r="F255" s="158" t="s">
        <v>1311</v>
      </c>
      <c r="G255" s="159" t="s">
        <v>243</v>
      </c>
      <c r="H255" s="160">
        <v>50.25</v>
      </c>
      <c r="I255" s="161"/>
      <c r="J255" s="162">
        <f>ROUND(I255*H255,2)</f>
        <v>0</v>
      </c>
      <c r="K255" s="163"/>
      <c r="L255" s="33"/>
      <c r="M255" s="164" t="s">
        <v>1</v>
      </c>
      <c r="N255" s="165" t="s">
        <v>39</v>
      </c>
      <c r="O255" s="61"/>
      <c r="P255" s="166">
        <f>O255*H255</f>
        <v>0</v>
      </c>
      <c r="Q255" s="166">
        <v>2.5999999999999998E-4</v>
      </c>
      <c r="R255" s="166">
        <f>Q255*H255</f>
        <v>1.3064999999999998E-2</v>
      </c>
      <c r="S255" s="166">
        <v>0</v>
      </c>
      <c r="T255" s="167">
        <f>S255*H255</f>
        <v>0</v>
      </c>
      <c r="U255" s="3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R255" s="168" t="s">
        <v>214</v>
      </c>
      <c r="AT255" s="168" t="s">
        <v>191</v>
      </c>
      <c r="AU255" s="168" t="s">
        <v>86</v>
      </c>
      <c r="AY255" s="17" t="s">
        <v>189</v>
      </c>
      <c r="BE255" s="169">
        <f>IF(N255="základná",J255,0)</f>
        <v>0</v>
      </c>
      <c r="BF255" s="169">
        <f>IF(N255="znížená",J255,0)</f>
        <v>0</v>
      </c>
      <c r="BG255" s="169">
        <f>IF(N255="zákl. prenesená",J255,0)</f>
        <v>0</v>
      </c>
      <c r="BH255" s="169">
        <f>IF(N255="zníž. prenesená",J255,0)</f>
        <v>0</v>
      </c>
      <c r="BI255" s="169">
        <f>IF(N255="nulová",J255,0)</f>
        <v>0</v>
      </c>
      <c r="BJ255" s="17" t="s">
        <v>86</v>
      </c>
      <c r="BK255" s="169">
        <f>ROUND(I255*H255,2)</f>
        <v>0</v>
      </c>
      <c r="BL255" s="17" t="s">
        <v>214</v>
      </c>
      <c r="BM255" s="168" t="s">
        <v>1312</v>
      </c>
    </row>
    <row r="256" spans="1:65" s="13" customFormat="1" ht="11.25">
      <c r="B256" s="187"/>
      <c r="D256" s="188" t="s">
        <v>683</v>
      </c>
      <c r="E256" s="189" t="s">
        <v>1</v>
      </c>
      <c r="F256" s="190" t="s">
        <v>1171</v>
      </c>
      <c r="H256" s="189" t="s">
        <v>1</v>
      </c>
      <c r="I256" s="191"/>
      <c r="L256" s="187"/>
      <c r="M256" s="192"/>
      <c r="N256" s="193"/>
      <c r="O256" s="193"/>
      <c r="P256" s="193"/>
      <c r="Q256" s="193"/>
      <c r="R256" s="193"/>
      <c r="S256" s="193"/>
      <c r="T256" s="194"/>
      <c r="AT256" s="189" t="s">
        <v>683</v>
      </c>
      <c r="AU256" s="189" t="s">
        <v>86</v>
      </c>
      <c r="AV256" s="13" t="s">
        <v>80</v>
      </c>
      <c r="AW256" s="13" t="s">
        <v>29</v>
      </c>
      <c r="AX256" s="13" t="s">
        <v>73</v>
      </c>
      <c r="AY256" s="189" t="s">
        <v>189</v>
      </c>
    </row>
    <row r="257" spans="1:65" s="14" customFormat="1" ht="11.25">
      <c r="B257" s="195"/>
      <c r="D257" s="188" t="s">
        <v>683</v>
      </c>
      <c r="E257" s="196" t="s">
        <v>1</v>
      </c>
      <c r="F257" s="197" t="s">
        <v>1313</v>
      </c>
      <c r="H257" s="198">
        <v>50.25</v>
      </c>
      <c r="I257" s="199"/>
      <c r="L257" s="195"/>
      <c r="M257" s="200"/>
      <c r="N257" s="201"/>
      <c r="O257" s="201"/>
      <c r="P257" s="201"/>
      <c r="Q257" s="201"/>
      <c r="R257" s="201"/>
      <c r="S257" s="201"/>
      <c r="T257" s="202"/>
      <c r="AT257" s="196" t="s">
        <v>683</v>
      </c>
      <c r="AU257" s="196" t="s">
        <v>86</v>
      </c>
      <c r="AV257" s="14" t="s">
        <v>86</v>
      </c>
      <c r="AW257" s="14" t="s">
        <v>29</v>
      </c>
      <c r="AX257" s="14" t="s">
        <v>80</v>
      </c>
      <c r="AY257" s="196" t="s">
        <v>189</v>
      </c>
    </row>
    <row r="258" spans="1:65" s="2" customFormat="1" ht="24.2" customHeight="1">
      <c r="A258" s="32"/>
      <c r="B258" s="155"/>
      <c r="C258" s="156" t="s">
        <v>346</v>
      </c>
      <c r="D258" s="156" t="s">
        <v>191</v>
      </c>
      <c r="E258" s="157" t="s">
        <v>1314</v>
      </c>
      <c r="F258" s="158" t="s">
        <v>1315</v>
      </c>
      <c r="G258" s="159" t="s">
        <v>243</v>
      </c>
      <c r="H258" s="160">
        <v>4.0199999999999996</v>
      </c>
      <c r="I258" s="161"/>
      <c r="J258" s="162">
        <f>ROUND(I258*H258,2)</f>
        <v>0</v>
      </c>
      <c r="K258" s="163"/>
      <c r="L258" s="33"/>
      <c r="M258" s="164" t="s">
        <v>1</v>
      </c>
      <c r="N258" s="165" t="s">
        <v>39</v>
      </c>
      <c r="O258" s="61"/>
      <c r="P258" s="166">
        <f>O258*H258</f>
        <v>0</v>
      </c>
      <c r="Q258" s="166">
        <v>2.5999999999999998E-4</v>
      </c>
      <c r="R258" s="166">
        <f>Q258*H258</f>
        <v>1.0451999999999998E-3</v>
      </c>
      <c r="S258" s="166">
        <v>0</v>
      </c>
      <c r="T258" s="167">
        <f>S258*H258</f>
        <v>0</v>
      </c>
      <c r="U258" s="32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R258" s="168" t="s">
        <v>214</v>
      </c>
      <c r="AT258" s="168" t="s">
        <v>191</v>
      </c>
      <c r="AU258" s="168" t="s">
        <v>86</v>
      </c>
      <c r="AY258" s="17" t="s">
        <v>189</v>
      </c>
      <c r="BE258" s="169">
        <f>IF(N258="základná",J258,0)</f>
        <v>0</v>
      </c>
      <c r="BF258" s="169">
        <f>IF(N258="znížená",J258,0)</f>
        <v>0</v>
      </c>
      <c r="BG258" s="169">
        <f>IF(N258="zákl. prenesená",J258,0)</f>
        <v>0</v>
      </c>
      <c r="BH258" s="169">
        <f>IF(N258="zníž. prenesená",J258,0)</f>
        <v>0</v>
      </c>
      <c r="BI258" s="169">
        <f>IF(N258="nulová",J258,0)</f>
        <v>0</v>
      </c>
      <c r="BJ258" s="17" t="s">
        <v>86</v>
      </c>
      <c r="BK258" s="169">
        <f>ROUND(I258*H258,2)</f>
        <v>0</v>
      </c>
      <c r="BL258" s="17" t="s">
        <v>214</v>
      </c>
      <c r="BM258" s="168" t="s">
        <v>1316</v>
      </c>
    </row>
    <row r="259" spans="1:65" s="13" customFormat="1" ht="11.25">
      <c r="B259" s="187"/>
      <c r="D259" s="188" t="s">
        <v>683</v>
      </c>
      <c r="E259" s="189" t="s">
        <v>1</v>
      </c>
      <c r="F259" s="190" t="s">
        <v>1171</v>
      </c>
      <c r="H259" s="189" t="s">
        <v>1</v>
      </c>
      <c r="I259" s="191"/>
      <c r="L259" s="187"/>
      <c r="M259" s="192"/>
      <c r="N259" s="193"/>
      <c r="O259" s="193"/>
      <c r="P259" s="193"/>
      <c r="Q259" s="193"/>
      <c r="R259" s="193"/>
      <c r="S259" s="193"/>
      <c r="T259" s="194"/>
      <c r="AT259" s="189" t="s">
        <v>683</v>
      </c>
      <c r="AU259" s="189" t="s">
        <v>86</v>
      </c>
      <c r="AV259" s="13" t="s">
        <v>80</v>
      </c>
      <c r="AW259" s="13" t="s">
        <v>29</v>
      </c>
      <c r="AX259" s="13" t="s">
        <v>73</v>
      </c>
      <c r="AY259" s="189" t="s">
        <v>189</v>
      </c>
    </row>
    <row r="260" spans="1:65" s="14" customFormat="1" ht="11.25">
      <c r="B260" s="195"/>
      <c r="D260" s="188" t="s">
        <v>683</v>
      </c>
      <c r="E260" s="196" t="s">
        <v>1</v>
      </c>
      <c r="F260" s="197" t="s">
        <v>1317</v>
      </c>
      <c r="H260" s="198">
        <v>4.0199999999999996</v>
      </c>
      <c r="I260" s="199"/>
      <c r="L260" s="195"/>
      <c r="M260" s="200"/>
      <c r="N260" s="201"/>
      <c r="O260" s="201"/>
      <c r="P260" s="201"/>
      <c r="Q260" s="201"/>
      <c r="R260" s="201"/>
      <c r="S260" s="201"/>
      <c r="T260" s="202"/>
      <c r="AT260" s="196" t="s">
        <v>683</v>
      </c>
      <c r="AU260" s="196" t="s">
        <v>86</v>
      </c>
      <c r="AV260" s="14" t="s">
        <v>86</v>
      </c>
      <c r="AW260" s="14" t="s">
        <v>29</v>
      </c>
      <c r="AX260" s="14" t="s">
        <v>80</v>
      </c>
      <c r="AY260" s="196" t="s">
        <v>189</v>
      </c>
    </row>
    <row r="261" spans="1:65" s="2" customFormat="1" ht="24.2" customHeight="1">
      <c r="A261" s="32"/>
      <c r="B261" s="155"/>
      <c r="C261" s="156" t="s">
        <v>272</v>
      </c>
      <c r="D261" s="156" t="s">
        <v>191</v>
      </c>
      <c r="E261" s="157" t="s">
        <v>1318</v>
      </c>
      <c r="F261" s="158" t="s">
        <v>1319</v>
      </c>
      <c r="G261" s="159" t="s">
        <v>243</v>
      </c>
      <c r="H261" s="160">
        <v>18.66</v>
      </c>
      <c r="I261" s="161"/>
      <c r="J261" s="162">
        <f>ROUND(I261*H261,2)</f>
        <v>0</v>
      </c>
      <c r="K261" s="163"/>
      <c r="L261" s="33"/>
      <c r="M261" s="164" t="s">
        <v>1</v>
      </c>
      <c r="N261" s="165" t="s">
        <v>39</v>
      </c>
      <c r="O261" s="61"/>
      <c r="P261" s="166">
        <f>O261*H261</f>
        <v>0</v>
      </c>
      <c r="Q261" s="166">
        <v>2.5999999999999998E-4</v>
      </c>
      <c r="R261" s="166">
        <f>Q261*H261</f>
        <v>4.8515999999999993E-3</v>
      </c>
      <c r="S261" s="166">
        <v>0</v>
      </c>
      <c r="T261" s="167">
        <f>S261*H261</f>
        <v>0</v>
      </c>
      <c r="U261" s="32"/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  <c r="AR261" s="168" t="s">
        <v>214</v>
      </c>
      <c r="AT261" s="168" t="s">
        <v>191</v>
      </c>
      <c r="AU261" s="168" t="s">
        <v>86</v>
      </c>
      <c r="AY261" s="17" t="s">
        <v>189</v>
      </c>
      <c r="BE261" s="169">
        <f>IF(N261="základná",J261,0)</f>
        <v>0</v>
      </c>
      <c r="BF261" s="169">
        <f>IF(N261="znížená",J261,0)</f>
        <v>0</v>
      </c>
      <c r="BG261" s="169">
        <f>IF(N261="zákl. prenesená",J261,0)</f>
        <v>0</v>
      </c>
      <c r="BH261" s="169">
        <f>IF(N261="zníž. prenesená",J261,0)</f>
        <v>0</v>
      </c>
      <c r="BI261" s="169">
        <f>IF(N261="nulová",J261,0)</f>
        <v>0</v>
      </c>
      <c r="BJ261" s="17" t="s">
        <v>86</v>
      </c>
      <c r="BK261" s="169">
        <f>ROUND(I261*H261,2)</f>
        <v>0</v>
      </c>
      <c r="BL261" s="17" t="s">
        <v>214</v>
      </c>
      <c r="BM261" s="168" t="s">
        <v>1320</v>
      </c>
    </row>
    <row r="262" spans="1:65" s="13" customFormat="1" ht="11.25">
      <c r="B262" s="187"/>
      <c r="D262" s="188" t="s">
        <v>683</v>
      </c>
      <c r="E262" s="189" t="s">
        <v>1</v>
      </c>
      <c r="F262" s="190" t="s">
        <v>1171</v>
      </c>
      <c r="H262" s="189" t="s">
        <v>1</v>
      </c>
      <c r="I262" s="191"/>
      <c r="L262" s="187"/>
      <c r="M262" s="192"/>
      <c r="N262" s="193"/>
      <c r="O262" s="193"/>
      <c r="P262" s="193"/>
      <c r="Q262" s="193"/>
      <c r="R262" s="193"/>
      <c r="S262" s="193"/>
      <c r="T262" s="194"/>
      <c r="AT262" s="189" t="s">
        <v>683</v>
      </c>
      <c r="AU262" s="189" t="s">
        <v>86</v>
      </c>
      <c r="AV262" s="13" t="s">
        <v>80</v>
      </c>
      <c r="AW262" s="13" t="s">
        <v>29</v>
      </c>
      <c r="AX262" s="13" t="s">
        <v>73</v>
      </c>
      <c r="AY262" s="189" t="s">
        <v>189</v>
      </c>
    </row>
    <row r="263" spans="1:65" s="14" customFormat="1" ht="11.25">
      <c r="B263" s="195"/>
      <c r="D263" s="188" t="s">
        <v>683</v>
      </c>
      <c r="E263" s="196" t="s">
        <v>1</v>
      </c>
      <c r="F263" s="197" t="s">
        <v>1321</v>
      </c>
      <c r="H263" s="198">
        <v>18.66</v>
      </c>
      <c r="I263" s="199"/>
      <c r="L263" s="195"/>
      <c r="M263" s="200"/>
      <c r="N263" s="201"/>
      <c r="O263" s="201"/>
      <c r="P263" s="201"/>
      <c r="Q263" s="201"/>
      <c r="R263" s="201"/>
      <c r="S263" s="201"/>
      <c r="T263" s="202"/>
      <c r="AT263" s="196" t="s">
        <v>683</v>
      </c>
      <c r="AU263" s="196" t="s">
        <v>86</v>
      </c>
      <c r="AV263" s="14" t="s">
        <v>86</v>
      </c>
      <c r="AW263" s="14" t="s">
        <v>29</v>
      </c>
      <c r="AX263" s="14" t="s">
        <v>80</v>
      </c>
      <c r="AY263" s="196" t="s">
        <v>189</v>
      </c>
    </row>
    <row r="264" spans="1:65" s="2" customFormat="1" ht="24.2" customHeight="1">
      <c r="A264" s="32"/>
      <c r="B264" s="155"/>
      <c r="C264" s="156" t="s">
        <v>355</v>
      </c>
      <c r="D264" s="156" t="s">
        <v>191</v>
      </c>
      <c r="E264" s="157" t="s">
        <v>1322</v>
      </c>
      <c r="F264" s="158" t="s">
        <v>1323</v>
      </c>
      <c r="G264" s="159" t="s">
        <v>243</v>
      </c>
      <c r="H264" s="160">
        <v>18.66</v>
      </c>
      <c r="I264" s="161"/>
      <c r="J264" s="162">
        <f>ROUND(I264*H264,2)</f>
        <v>0</v>
      </c>
      <c r="K264" s="163"/>
      <c r="L264" s="33"/>
      <c r="M264" s="164" t="s">
        <v>1</v>
      </c>
      <c r="N264" s="165" t="s">
        <v>39</v>
      </c>
      <c r="O264" s="61"/>
      <c r="P264" s="166">
        <f>O264*H264</f>
        <v>0</v>
      </c>
      <c r="Q264" s="166">
        <v>2.5999999999999998E-4</v>
      </c>
      <c r="R264" s="166">
        <f>Q264*H264</f>
        <v>4.8515999999999993E-3</v>
      </c>
      <c r="S264" s="166">
        <v>0</v>
      </c>
      <c r="T264" s="167">
        <f>S264*H264</f>
        <v>0</v>
      </c>
      <c r="U264" s="32"/>
      <c r="V264" s="32"/>
      <c r="W264" s="32"/>
      <c r="X264" s="32"/>
      <c r="Y264" s="32"/>
      <c r="Z264" s="32"/>
      <c r="AA264" s="32"/>
      <c r="AB264" s="32"/>
      <c r="AC264" s="32"/>
      <c r="AD264" s="32"/>
      <c r="AE264" s="32"/>
      <c r="AR264" s="168" t="s">
        <v>214</v>
      </c>
      <c r="AT264" s="168" t="s">
        <v>191</v>
      </c>
      <c r="AU264" s="168" t="s">
        <v>86</v>
      </c>
      <c r="AY264" s="17" t="s">
        <v>189</v>
      </c>
      <c r="BE264" s="169">
        <f>IF(N264="základná",J264,0)</f>
        <v>0</v>
      </c>
      <c r="BF264" s="169">
        <f>IF(N264="znížená",J264,0)</f>
        <v>0</v>
      </c>
      <c r="BG264" s="169">
        <f>IF(N264="zákl. prenesená",J264,0)</f>
        <v>0</v>
      </c>
      <c r="BH264" s="169">
        <f>IF(N264="zníž. prenesená",J264,0)</f>
        <v>0</v>
      </c>
      <c r="BI264" s="169">
        <f>IF(N264="nulová",J264,0)</f>
        <v>0</v>
      </c>
      <c r="BJ264" s="17" t="s">
        <v>86</v>
      </c>
      <c r="BK264" s="169">
        <f>ROUND(I264*H264,2)</f>
        <v>0</v>
      </c>
      <c r="BL264" s="17" t="s">
        <v>214</v>
      </c>
      <c r="BM264" s="168" t="s">
        <v>1324</v>
      </c>
    </row>
    <row r="265" spans="1:65" s="13" customFormat="1" ht="11.25">
      <c r="B265" s="187"/>
      <c r="D265" s="188" t="s">
        <v>683</v>
      </c>
      <c r="E265" s="189" t="s">
        <v>1</v>
      </c>
      <c r="F265" s="190" t="s">
        <v>1171</v>
      </c>
      <c r="H265" s="189" t="s">
        <v>1</v>
      </c>
      <c r="I265" s="191"/>
      <c r="L265" s="187"/>
      <c r="M265" s="192"/>
      <c r="N265" s="193"/>
      <c r="O265" s="193"/>
      <c r="P265" s="193"/>
      <c r="Q265" s="193"/>
      <c r="R265" s="193"/>
      <c r="S265" s="193"/>
      <c r="T265" s="194"/>
      <c r="AT265" s="189" t="s">
        <v>683</v>
      </c>
      <c r="AU265" s="189" t="s">
        <v>86</v>
      </c>
      <c r="AV265" s="13" t="s">
        <v>80</v>
      </c>
      <c r="AW265" s="13" t="s">
        <v>29</v>
      </c>
      <c r="AX265" s="13" t="s">
        <v>73</v>
      </c>
      <c r="AY265" s="189" t="s">
        <v>189</v>
      </c>
    </row>
    <row r="266" spans="1:65" s="14" customFormat="1" ht="11.25">
      <c r="B266" s="195"/>
      <c r="D266" s="188" t="s">
        <v>683</v>
      </c>
      <c r="E266" s="196" t="s">
        <v>1</v>
      </c>
      <c r="F266" s="197" t="s">
        <v>1321</v>
      </c>
      <c r="H266" s="198">
        <v>18.66</v>
      </c>
      <c r="I266" s="199"/>
      <c r="L266" s="195"/>
      <c r="M266" s="200"/>
      <c r="N266" s="201"/>
      <c r="O266" s="201"/>
      <c r="P266" s="201"/>
      <c r="Q266" s="201"/>
      <c r="R266" s="201"/>
      <c r="S266" s="201"/>
      <c r="T266" s="202"/>
      <c r="AT266" s="196" t="s">
        <v>683</v>
      </c>
      <c r="AU266" s="196" t="s">
        <v>86</v>
      </c>
      <c r="AV266" s="14" t="s">
        <v>86</v>
      </c>
      <c r="AW266" s="14" t="s">
        <v>29</v>
      </c>
      <c r="AX266" s="14" t="s">
        <v>80</v>
      </c>
      <c r="AY266" s="196" t="s">
        <v>189</v>
      </c>
    </row>
    <row r="267" spans="1:65" s="2" customFormat="1" ht="21.75" customHeight="1">
      <c r="A267" s="32"/>
      <c r="B267" s="155"/>
      <c r="C267" s="170" t="s">
        <v>275</v>
      </c>
      <c r="D267" s="170" t="s">
        <v>226</v>
      </c>
      <c r="E267" s="171" t="s">
        <v>1325</v>
      </c>
      <c r="F267" s="172" t="s">
        <v>1326</v>
      </c>
      <c r="G267" s="173" t="s">
        <v>194</v>
      </c>
      <c r="H267" s="174">
        <v>1.929</v>
      </c>
      <c r="I267" s="175"/>
      <c r="J267" s="176">
        <f>ROUND(I267*H267,2)</f>
        <v>0</v>
      </c>
      <c r="K267" s="177"/>
      <c r="L267" s="178"/>
      <c r="M267" s="179" t="s">
        <v>1</v>
      </c>
      <c r="N267" s="180" t="s">
        <v>39</v>
      </c>
      <c r="O267" s="61"/>
      <c r="P267" s="166">
        <f>O267*H267</f>
        <v>0</v>
      </c>
      <c r="Q267" s="166">
        <v>0.55000000000000004</v>
      </c>
      <c r="R267" s="166">
        <f>Q267*H267</f>
        <v>1.0609500000000001</v>
      </c>
      <c r="S267" s="166">
        <v>0</v>
      </c>
      <c r="T267" s="167">
        <f>S267*H267</f>
        <v>0</v>
      </c>
      <c r="U267" s="32"/>
      <c r="V267" s="32"/>
      <c r="W267" s="32"/>
      <c r="X267" s="32"/>
      <c r="Y267" s="32"/>
      <c r="Z267" s="32"/>
      <c r="AA267" s="32"/>
      <c r="AB267" s="32"/>
      <c r="AC267" s="32"/>
      <c r="AD267" s="32"/>
      <c r="AE267" s="32"/>
      <c r="AR267" s="168" t="s">
        <v>247</v>
      </c>
      <c r="AT267" s="168" t="s">
        <v>226</v>
      </c>
      <c r="AU267" s="168" t="s">
        <v>86</v>
      </c>
      <c r="AY267" s="17" t="s">
        <v>189</v>
      </c>
      <c r="BE267" s="169">
        <f>IF(N267="základná",J267,0)</f>
        <v>0</v>
      </c>
      <c r="BF267" s="169">
        <f>IF(N267="znížená",J267,0)</f>
        <v>0</v>
      </c>
      <c r="BG267" s="169">
        <f>IF(N267="zákl. prenesená",J267,0)</f>
        <v>0</v>
      </c>
      <c r="BH267" s="169">
        <f>IF(N267="zníž. prenesená",J267,0)</f>
        <v>0</v>
      </c>
      <c r="BI267" s="169">
        <f>IF(N267="nulová",J267,0)</f>
        <v>0</v>
      </c>
      <c r="BJ267" s="17" t="s">
        <v>86</v>
      </c>
      <c r="BK267" s="169">
        <f>ROUND(I267*H267,2)</f>
        <v>0</v>
      </c>
      <c r="BL267" s="17" t="s">
        <v>214</v>
      </c>
      <c r="BM267" s="168" t="s">
        <v>1327</v>
      </c>
    </row>
    <row r="268" spans="1:65" s="13" customFormat="1" ht="11.25">
      <c r="B268" s="187"/>
      <c r="D268" s="188" t="s">
        <v>683</v>
      </c>
      <c r="E268" s="189" t="s">
        <v>1</v>
      </c>
      <c r="F268" s="190" t="s">
        <v>1171</v>
      </c>
      <c r="H268" s="189" t="s">
        <v>1</v>
      </c>
      <c r="I268" s="191"/>
      <c r="L268" s="187"/>
      <c r="M268" s="192"/>
      <c r="N268" s="193"/>
      <c r="O268" s="193"/>
      <c r="P268" s="193"/>
      <c r="Q268" s="193"/>
      <c r="R268" s="193"/>
      <c r="S268" s="193"/>
      <c r="T268" s="194"/>
      <c r="AT268" s="189" t="s">
        <v>683</v>
      </c>
      <c r="AU268" s="189" t="s">
        <v>86</v>
      </c>
      <c r="AV268" s="13" t="s">
        <v>80</v>
      </c>
      <c r="AW268" s="13" t="s">
        <v>29</v>
      </c>
      <c r="AX268" s="13" t="s">
        <v>73</v>
      </c>
      <c r="AY268" s="189" t="s">
        <v>189</v>
      </c>
    </row>
    <row r="269" spans="1:65" s="14" customFormat="1" ht="11.25">
      <c r="B269" s="195"/>
      <c r="D269" s="188" t="s">
        <v>683</v>
      </c>
      <c r="E269" s="196" t="s">
        <v>1</v>
      </c>
      <c r="F269" s="197" t="s">
        <v>1328</v>
      </c>
      <c r="H269" s="198">
        <v>1.754</v>
      </c>
      <c r="I269" s="199"/>
      <c r="L269" s="195"/>
      <c r="M269" s="200"/>
      <c r="N269" s="201"/>
      <c r="O269" s="201"/>
      <c r="P269" s="201"/>
      <c r="Q269" s="201"/>
      <c r="R269" s="201"/>
      <c r="S269" s="201"/>
      <c r="T269" s="202"/>
      <c r="AT269" s="196" t="s">
        <v>683</v>
      </c>
      <c r="AU269" s="196" t="s">
        <v>86</v>
      </c>
      <c r="AV269" s="14" t="s">
        <v>86</v>
      </c>
      <c r="AW269" s="14" t="s">
        <v>29</v>
      </c>
      <c r="AX269" s="14" t="s">
        <v>80</v>
      </c>
      <c r="AY269" s="196" t="s">
        <v>189</v>
      </c>
    </row>
    <row r="270" spans="1:65" s="14" customFormat="1" ht="11.25">
      <c r="B270" s="195"/>
      <c r="D270" s="188" t="s">
        <v>683</v>
      </c>
      <c r="F270" s="197" t="s">
        <v>1329</v>
      </c>
      <c r="H270" s="198">
        <v>1.929</v>
      </c>
      <c r="I270" s="199"/>
      <c r="L270" s="195"/>
      <c r="M270" s="200"/>
      <c r="N270" s="201"/>
      <c r="O270" s="201"/>
      <c r="P270" s="201"/>
      <c r="Q270" s="201"/>
      <c r="R270" s="201"/>
      <c r="S270" s="201"/>
      <c r="T270" s="202"/>
      <c r="AT270" s="196" t="s">
        <v>683</v>
      </c>
      <c r="AU270" s="196" t="s">
        <v>86</v>
      </c>
      <c r="AV270" s="14" t="s">
        <v>86</v>
      </c>
      <c r="AW270" s="14" t="s">
        <v>3</v>
      </c>
      <c r="AX270" s="14" t="s">
        <v>80</v>
      </c>
      <c r="AY270" s="196" t="s">
        <v>189</v>
      </c>
    </row>
    <row r="271" spans="1:65" s="2" customFormat="1" ht="24.2" customHeight="1">
      <c r="A271" s="32"/>
      <c r="B271" s="155"/>
      <c r="C271" s="156" t="s">
        <v>366</v>
      </c>
      <c r="D271" s="156" t="s">
        <v>191</v>
      </c>
      <c r="E271" s="157" t="s">
        <v>1330</v>
      </c>
      <c r="F271" s="158" t="s">
        <v>1331</v>
      </c>
      <c r="G271" s="159" t="s">
        <v>218</v>
      </c>
      <c r="H271" s="160">
        <v>1.085</v>
      </c>
      <c r="I271" s="161"/>
      <c r="J271" s="162">
        <f>ROUND(I271*H271,2)</f>
        <v>0</v>
      </c>
      <c r="K271" s="163"/>
      <c r="L271" s="33"/>
      <c r="M271" s="164" t="s">
        <v>1</v>
      </c>
      <c r="N271" s="165" t="s">
        <v>39</v>
      </c>
      <c r="O271" s="61"/>
      <c r="P271" s="166">
        <f>O271*H271</f>
        <v>0</v>
      </c>
      <c r="Q271" s="166">
        <v>0</v>
      </c>
      <c r="R271" s="166">
        <f>Q271*H271</f>
        <v>0</v>
      </c>
      <c r="S271" s="166">
        <v>0</v>
      </c>
      <c r="T271" s="167">
        <f>S271*H271</f>
        <v>0</v>
      </c>
      <c r="U271" s="32"/>
      <c r="V271" s="32"/>
      <c r="W271" s="32"/>
      <c r="X271" s="32"/>
      <c r="Y271" s="32"/>
      <c r="Z271" s="32"/>
      <c r="AA271" s="32"/>
      <c r="AB271" s="32"/>
      <c r="AC271" s="32"/>
      <c r="AD271" s="32"/>
      <c r="AE271" s="32"/>
      <c r="AR271" s="168" t="s">
        <v>214</v>
      </c>
      <c r="AT271" s="168" t="s">
        <v>191</v>
      </c>
      <c r="AU271" s="168" t="s">
        <v>86</v>
      </c>
      <c r="AY271" s="17" t="s">
        <v>189</v>
      </c>
      <c r="BE271" s="169">
        <f>IF(N271="základná",J271,0)</f>
        <v>0</v>
      </c>
      <c r="BF271" s="169">
        <f>IF(N271="znížená",J271,0)</f>
        <v>0</v>
      </c>
      <c r="BG271" s="169">
        <f>IF(N271="zákl. prenesená",J271,0)</f>
        <v>0</v>
      </c>
      <c r="BH271" s="169">
        <f>IF(N271="zníž. prenesená",J271,0)</f>
        <v>0</v>
      </c>
      <c r="BI271" s="169">
        <f>IF(N271="nulová",J271,0)</f>
        <v>0</v>
      </c>
      <c r="BJ271" s="17" t="s">
        <v>86</v>
      </c>
      <c r="BK271" s="169">
        <f>ROUND(I271*H271,2)</f>
        <v>0</v>
      </c>
      <c r="BL271" s="17" t="s">
        <v>214</v>
      </c>
      <c r="BM271" s="168" t="s">
        <v>1332</v>
      </c>
    </row>
    <row r="272" spans="1:65" s="12" customFormat="1" ht="22.9" customHeight="1">
      <c r="B272" s="142"/>
      <c r="D272" s="143" t="s">
        <v>72</v>
      </c>
      <c r="E272" s="153" t="s">
        <v>1333</v>
      </c>
      <c r="F272" s="153" t="s">
        <v>1334</v>
      </c>
      <c r="I272" s="145"/>
      <c r="J272" s="154">
        <f>BK272</f>
        <v>0</v>
      </c>
      <c r="L272" s="142"/>
      <c r="M272" s="147"/>
      <c r="N272" s="148"/>
      <c r="O272" s="148"/>
      <c r="P272" s="149">
        <f>SUM(P273:P294)</f>
        <v>0</v>
      </c>
      <c r="Q272" s="148"/>
      <c r="R272" s="149">
        <f>SUM(R273:R294)</f>
        <v>0.52967419999999998</v>
      </c>
      <c r="S272" s="148"/>
      <c r="T272" s="150">
        <f>SUM(T273:T294)</f>
        <v>0</v>
      </c>
      <c r="AR272" s="143" t="s">
        <v>86</v>
      </c>
      <c r="AT272" s="151" t="s">
        <v>72</v>
      </c>
      <c r="AU272" s="151" t="s">
        <v>80</v>
      </c>
      <c r="AY272" s="143" t="s">
        <v>189</v>
      </c>
      <c r="BK272" s="152">
        <f>SUM(BK273:BK294)</f>
        <v>0</v>
      </c>
    </row>
    <row r="273" spans="1:65" s="2" customFormat="1" ht="24.2" customHeight="1">
      <c r="A273" s="32"/>
      <c r="B273" s="155"/>
      <c r="C273" s="156" t="s">
        <v>279</v>
      </c>
      <c r="D273" s="156" t="s">
        <v>191</v>
      </c>
      <c r="E273" s="157" t="s">
        <v>1335</v>
      </c>
      <c r="F273" s="158" t="s">
        <v>1336</v>
      </c>
      <c r="G273" s="159" t="s">
        <v>373</v>
      </c>
      <c r="H273" s="160">
        <v>37.19</v>
      </c>
      <c r="I273" s="161"/>
      <c r="J273" s="162">
        <f>ROUND(I273*H273,2)</f>
        <v>0</v>
      </c>
      <c r="K273" s="163"/>
      <c r="L273" s="33"/>
      <c r="M273" s="164" t="s">
        <v>1</v>
      </c>
      <c r="N273" s="165" t="s">
        <v>39</v>
      </c>
      <c r="O273" s="61"/>
      <c r="P273" s="166">
        <f>O273*H273</f>
        <v>0</v>
      </c>
      <c r="Q273" s="166">
        <v>1.0460000000000001E-2</v>
      </c>
      <c r="R273" s="166">
        <f>Q273*H273</f>
        <v>0.3890074</v>
      </c>
      <c r="S273" s="166">
        <v>0</v>
      </c>
      <c r="T273" s="167">
        <f>S273*H273</f>
        <v>0</v>
      </c>
      <c r="U273" s="32"/>
      <c r="V273" s="32"/>
      <c r="W273" s="32"/>
      <c r="X273" s="32"/>
      <c r="Y273" s="32"/>
      <c r="Z273" s="32"/>
      <c r="AA273" s="32"/>
      <c r="AB273" s="32"/>
      <c r="AC273" s="32"/>
      <c r="AD273" s="32"/>
      <c r="AE273" s="32"/>
      <c r="AR273" s="168" t="s">
        <v>214</v>
      </c>
      <c r="AT273" s="168" t="s">
        <v>191</v>
      </c>
      <c r="AU273" s="168" t="s">
        <v>86</v>
      </c>
      <c r="AY273" s="17" t="s">
        <v>189</v>
      </c>
      <c r="BE273" s="169">
        <f>IF(N273="základná",J273,0)</f>
        <v>0</v>
      </c>
      <c r="BF273" s="169">
        <f>IF(N273="znížená",J273,0)</f>
        <v>0</v>
      </c>
      <c r="BG273" s="169">
        <f>IF(N273="zákl. prenesená",J273,0)</f>
        <v>0</v>
      </c>
      <c r="BH273" s="169">
        <f>IF(N273="zníž. prenesená",J273,0)</f>
        <v>0</v>
      </c>
      <c r="BI273" s="169">
        <f>IF(N273="nulová",J273,0)</f>
        <v>0</v>
      </c>
      <c r="BJ273" s="17" t="s">
        <v>86</v>
      </c>
      <c r="BK273" s="169">
        <f>ROUND(I273*H273,2)</f>
        <v>0</v>
      </c>
      <c r="BL273" s="17" t="s">
        <v>214</v>
      </c>
      <c r="BM273" s="168" t="s">
        <v>1337</v>
      </c>
    </row>
    <row r="274" spans="1:65" s="13" customFormat="1" ht="11.25">
      <c r="B274" s="187"/>
      <c r="D274" s="188" t="s">
        <v>683</v>
      </c>
      <c r="E274" s="189" t="s">
        <v>1</v>
      </c>
      <c r="F274" s="190" t="s">
        <v>1158</v>
      </c>
      <c r="H274" s="189" t="s">
        <v>1</v>
      </c>
      <c r="I274" s="191"/>
      <c r="L274" s="187"/>
      <c r="M274" s="192"/>
      <c r="N274" s="193"/>
      <c r="O274" s="193"/>
      <c r="P274" s="193"/>
      <c r="Q274" s="193"/>
      <c r="R274" s="193"/>
      <c r="S274" s="193"/>
      <c r="T274" s="194"/>
      <c r="AT274" s="189" t="s">
        <v>683</v>
      </c>
      <c r="AU274" s="189" t="s">
        <v>86</v>
      </c>
      <c r="AV274" s="13" t="s">
        <v>80</v>
      </c>
      <c r="AW274" s="13" t="s">
        <v>29</v>
      </c>
      <c r="AX274" s="13" t="s">
        <v>73</v>
      </c>
      <c r="AY274" s="189" t="s">
        <v>189</v>
      </c>
    </row>
    <row r="275" spans="1:65" s="14" customFormat="1" ht="11.25">
      <c r="B275" s="195"/>
      <c r="D275" s="188" t="s">
        <v>683</v>
      </c>
      <c r="E275" s="196" t="s">
        <v>1</v>
      </c>
      <c r="F275" s="197" t="s">
        <v>1159</v>
      </c>
      <c r="H275" s="198">
        <v>37.19</v>
      </c>
      <c r="I275" s="199"/>
      <c r="L275" s="195"/>
      <c r="M275" s="200"/>
      <c r="N275" s="201"/>
      <c r="O275" s="201"/>
      <c r="P275" s="201"/>
      <c r="Q275" s="201"/>
      <c r="R275" s="201"/>
      <c r="S275" s="201"/>
      <c r="T275" s="202"/>
      <c r="AT275" s="196" t="s">
        <v>683</v>
      </c>
      <c r="AU275" s="196" t="s">
        <v>86</v>
      </c>
      <c r="AV275" s="14" t="s">
        <v>86</v>
      </c>
      <c r="AW275" s="14" t="s">
        <v>29</v>
      </c>
      <c r="AX275" s="14" t="s">
        <v>80</v>
      </c>
      <c r="AY275" s="196" t="s">
        <v>189</v>
      </c>
    </row>
    <row r="276" spans="1:65" s="2" customFormat="1" ht="24.2" customHeight="1">
      <c r="A276" s="32"/>
      <c r="B276" s="155"/>
      <c r="C276" s="156" t="s">
        <v>375</v>
      </c>
      <c r="D276" s="156" t="s">
        <v>191</v>
      </c>
      <c r="E276" s="157" t="s">
        <v>1338</v>
      </c>
      <c r="F276" s="158" t="s">
        <v>1339</v>
      </c>
      <c r="G276" s="159" t="s">
        <v>243</v>
      </c>
      <c r="H276" s="160">
        <v>1.64</v>
      </c>
      <c r="I276" s="161"/>
      <c r="J276" s="162">
        <f>ROUND(I276*H276,2)</f>
        <v>0</v>
      </c>
      <c r="K276" s="163"/>
      <c r="L276" s="33"/>
      <c r="M276" s="164" t="s">
        <v>1</v>
      </c>
      <c r="N276" s="165" t="s">
        <v>39</v>
      </c>
      <c r="O276" s="61"/>
      <c r="P276" s="166">
        <f>O276*H276</f>
        <v>0</v>
      </c>
      <c r="Q276" s="166">
        <v>5.1999999999999995E-4</v>
      </c>
      <c r="R276" s="166">
        <f>Q276*H276</f>
        <v>8.5279999999999991E-4</v>
      </c>
      <c r="S276" s="166">
        <v>0</v>
      </c>
      <c r="T276" s="167">
        <f>S276*H276</f>
        <v>0</v>
      </c>
      <c r="U276" s="32"/>
      <c r="V276" s="32"/>
      <c r="W276" s="32"/>
      <c r="X276" s="32"/>
      <c r="Y276" s="32"/>
      <c r="Z276" s="32"/>
      <c r="AA276" s="32"/>
      <c r="AB276" s="32"/>
      <c r="AC276" s="32"/>
      <c r="AD276" s="32"/>
      <c r="AE276" s="32"/>
      <c r="AR276" s="168" t="s">
        <v>214</v>
      </c>
      <c r="AT276" s="168" t="s">
        <v>191</v>
      </c>
      <c r="AU276" s="168" t="s">
        <v>86</v>
      </c>
      <c r="AY276" s="17" t="s">
        <v>189</v>
      </c>
      <c r="BE276" s="169">
        <f>IF(N276="základná",J276,0)</f>
        <v>0</v>
      </c>
      <c r="BF276" s="169">
        <f>IF(N276="znížená",J276,0)</f>
        <v>0</v>
      </c>
      <c r="BG276" s="169">
        <f>IF(N276="zákl. prenesená",J276,0)</f>
        <v>0</v>
      </c>
      <c r="BH276" s="169">
        <f>IF(N276="zníž. prenesená",J276,0)</f>
        <v>0</v>
      </c>
      <c r="BI276" s="169">
        <f>IF(N276="nulová",J276,0)</f>
        <v>0</v>
      </c>
      <c r="BJ276" s="17" t="s">
        <v>86</v>
      </c>
      <c r="BK276" s="169">
        <f>ROUND(I276*H276,2)</f>
        <v>0</v>
      </c>
      <c r="BL276" s="17" t="s">
        <v>214</v>
      </c>
      <c r="BM276" s="168" t="s">
        <v>1340</v>
      </c>
    </row>
    <row r="277" spans="1:65" s="13" customFormat="1" ht="11.25">
      <c r="B277" s="187"/>
      <c r="D277" s="188" t="s">
        <v>683</v>
      </c>
      <c r="E277" s="189" t="s">
        <v>1</v>
      </c>
      <c r="F277" s="190" t="s">
        <v>1341</v>
      </c>
      <c r="H277" s="189" t="s">
        <v>1</v>
      </c>
      <c r="I277" s="191"/>
      <c r="L277" s="187"/>
      <c r="M277" s="192"/>
      <c r="N277" s="193"/>
      <c r="O277" s="193"/>
      <c r="P277" s="193"/>
      <c r="Q277" s="193"/>
      <c r="R277" s="193"/>
      <c r="S277" s="193"/>
      <c r="T277" s="194"/>
      <c r="AT277" s="189" t="s">
        <v>683</v>
      </c>
      <c r="AU277" s="189" t="s">
        <v>86</v>
      </c>
      <c r="AV277" s="13" t="s">
        <v>80</v>
      </c>
      <c r="AW277" s="13" t="s">
        <v>29</v>
      </c>
      <c r="AX277" s="13" t="s">
        <v>73</v>
      </c>
      <c r="AY277" s="189" t="s">
        <v>189</v>
      </c>
    </row>
    <row r="278" spans="1:65" s="14" customFormat="1" ht="11.25">
      <c r="B278" s="195"/>
      <c r="D278" s="188" t="s">
        <v>683</v>
      </c>
      <c r="E278" s="196" t="s">
        <v>1</v>
      </c>
      <c r="F278" s="197" t="s">
        <v>1342</v>
      </c>
      <c r="H278" s="198">
        <v>1.64</v>
      </c>
      <c r="I278" s="199"/>
      <c r="L278" s="195"/>
      <c r="M278" s="200"/>
      <c r="N278" s="201"/>
      <c r="O278" s="201"/>
      <c r="P278" s="201"/>
      <c r="Q278" s="201"/>
      <c r="R278" s="201"/>
      <c r="S278" s="201"/>
      <c r="T278" s="202"/>
      <c r="AT278" s="196" t="s">
        <v>683</v>
      </c>
      <c r="AU278" s="196" t="s">
        <v>86</v>
      </c>
      <c r="AV278" s="14" t="s">
        <v>86</v>
      </c>
      <c r="AW278" s="14" t="s">
        <v>29</v>
      </c>
      <c r="AX278" s="14" t="s">
        <v>80</v>
      </c>
      <c r="AY278" s="196" t="s">
        <v>189</v>
      </c>
    </row>
    <row r="279" spans="1:65" s="2" customFormat="1" ht="24.2" customHeight="1">
      <c r="A279" s="32"/>
      <c r="B279" s="155"/>
      <c r="C279" s="156" t="s">
        <v>282</v>
      </c>
      <c r="D279" s="156" t="s">
        <v>191</v>
      </c>
      <c r="E279" s="157" t="s">
        <v>1343</v>
      </c>
      <c r="F279" s="158" t="s">
        <v>1344</v>
      </c>
      <c r="G279" s="159" t="s">
        <v>243</v>
      </c>
      <c r="H279" s="160">
        <v>7.49</v>
      </c>
      <c r="I279" s="161"/>
      <c r="J279" s="162">
        <f>ROUND(I279*H279,2)</f>
        <v>0</v>
      </c>
      <c r="K279" s="163"/>
      <c r="L279" s="33"/>
      <c r="M279" s="164" t="s">
        <v>1</v>
      </c>
      <c r="N279" s="165" t="s">
        <v>39</v>
      </c>
      <c r="O279" s="61"/>
      <c r="P279" s="166">
        <f>O279*H279</f>
        <v>0</v>
      </c>
      <c r="Q279" s="166">
        <v>5.1999999999999995E-4</v>
      </c>
      <c r="R279" s="166">
        <f>Q279*H279</f>
        <v>3.8947999999999999E-3</v>
      </c>
      <c r="S279" s="166">
        <v>0</v>
      </c>
      <c r="T279" s="167">
        <f>S279*H279</f>
        <v>0</v>
      </c>
      <c r="U279" s="32"/>
      <c r="V279" s="32"/>
      <c r="W279" s="32"/>
      <c r="X279" s="32"/>
      <c r="Y279" s="32"/>
      <c r="Z279" s="32"/>
      <c r="AA279" s="32"/>
      <c r="AB279" s="32"/>
      <c r="AC279" s="32"/>
      <c r="AD279" s="32"/>
      <c r="AE279" s="32"/>
      <c r="AR279" s="168" t="s">
        <v>214</v>
      </c>
      <c r="AT279" s="168" t="s">
        <v>191</v>
      </c>
      <c r="AU279" s="168" t="s">
        <v>86</v>
      </c>
      <c r="AY279" s="17" t="s">
        <v>189</v>
      </c>
      <c r="BE279" s="169">
        <f>IF(N279="základná",J279,0)</f>
        <v>0</v>
      </c>
      <c r="BF279" s="169">
        <f>IF(N279="znížená",J279,0)</f>
        <v>0</v>
      </c>
      <c r="BG279" s="169">
        <f>IF(N279="zákl. prenesená",J279,0)</f>
        <v>0</v>
      </c>
      <c r="BH279" s="169">
        <f>IF(N279="zníž. prenesená",J279,0)</f>
        <v>0</v>
      </c>
      <c r="BI279" s="169">
        <f>IF(N279="nulová",J279,0)</f>
        <v>0</v>
      </c>
      <c r="BJ279" s="17" t="s">
        <v>86</v>
      </c>
      <c r="BK279" s="169">
        <f>ROUND(I279*H279,2)</f>
        <v>0</v>
      </c>
      <c r="BL279" s="17" t="s">
        <v>214</v>
      </c>
      <c r="BM279" s="168" t="s">
        <v>1345</v>
      </c>
    </row>
    <row r="280" spans="1:65" s="13" customFormat="1" ht="11.25">
      <c r="B280" s="187"/>
      <c r="D280" s="188" t="s">
        <v>683</v>
      </c>
      <c r="E280" s="189" t="s">
        <v>1</v>
      </c>
      <c r="F280" s="190" t="s">
        <v>1346</v>
      </c>
      <c r="H280" s="189" t="s">
        <v>1</v>
      </c>
      <c r="I280" s="191"/>
      <c r="L280" s="187"/>
      <c r="M280" s="192"/>
      <c r="N280" s="193"/>
      <c r="O280" s="193"/>
      <c r="P280" s="193"/>
      <c r="Q280" s="193"/>
      <c r="R280" s="193"/>
      <c r="S280" s="193"/>
      <c r="T280" s="194"/>
      <c r="AT280" s="189" t="s">
        <v>683</v>
      </c>
      <c r="AU280" s="189" t="s">
        <v>86</v>
      </c>
      <c r="AV280" s="13" t="s">
        <v>80</v>
      </c>
      <c r="AW280" s="13" t="s">
        <v>29</v>
      </c>
      <c r="AX280" s="13" t="s">
        <v>73</v>
      </c>
      <c r="AY280" s="189" t="s">
        <v>189</v>
      </c>
    </row>
    <row r="281" spans="1:65" s="14" customFormat="1" ht="11.25">
      <c r="B281" s="195"/>
      <c r="D281" s="188" t="s">
        <v>683</v>
      </c>
      <c r="E281" s="196" t="s">
        <v>1</v>
      </c>
      <c r="F281" s="197" t="s">
        <v>1347</v>
      </c>
      <c r="H281" s="198">
        <v>7.49</v>
      </c>
      <c r="I281" s="199"/>
      <c r="L281" s="195"/>
      <c r="M281" s="200"/>
      <c r="N281" s="201"/>
      <c r="O281" s="201"/>
      <c r="P281" s="201"/>
      <c r="Q281" s="201"/>
      <c r="R281" s="201"/>
      <c r="S281" s="201"/>
      <c r="T281" s="202"/>
      <c r="AT281" s="196" t="s">
        <v>683</v>
      </c>
      <c r="AU281" s="196" t="s">
        <v>86</v>
      </c>
      <c r="AV281" s="14" t="s">
        <v>86</v>
      </c>
      <c r="AW281" s="14" t="s">
        <v>29</v>
      </c>
      <c r="AX281" s="14" t="s">
        <v>80</v>
      </c>
      <c r="AY281" s="196" t="s">
        <v>189</v>
      </c>
    </row>
    <row r="282" spans="1:65" s="2" customFormat="1" ht="24.2" customHeight="1">
      <c r="A282" s="32"/>
      <c r="B282" s="155"/>
      <c r="C282" s="156" t="s">
        <v>384</v>
      </c>
      <c r="D282" s="156" t="s">
        <v>191</v>
      </c>
      <c r="E282" s="157" t="s">
        <v>1348</v>
      </c>
      <c r="F282" s="158" t="s">
        <v>1349</v>
      </c>
      <c r="G282" s="159" t="s">
        <v>243</v>
      </c>
      <c r="H282" s="160">
        <v>32.75</v>
      </c>
      <c r="I282" s="161"/>
      <c r="J282" s="162">
        <f>ROUND(I282*H282,2)</f>
        <v>0</v>
      </c>
      <c r="K282" s="163"/>
      <c r="L282" s="33"/>
      <c r="M282" s="164" t="s">
        <v>1</v>
      </c>
      <c r="N282" s="165" t="s">
        <v>39</v>
      </c>
      <c r="O282" s="61"/>
      <c r="P282" s="166">
        <f>O282*H282</f>
        <v>0</v>
      </c>
      <c r="Q282" s="166">
        <v>2.3600000000000001E-3</v>
      </c>
      <c r="R282" s="166">
        <f>Q282*H282</f>
        <v>7.7289999999999998E-2</v>
      </c>
      <c r="S282" s="166">
        <v>0</v>
      </c>
      <c r="T282" s="167">
        <f>S282*H282</f>
        <v>0</v>
      </c>
      <c r="U282" s="32"/>
      <c r="V282" s="32"/>
      <c r="W282" s="32"/>
      <c r="X282" s="32"/>
      <c r="Y282" s="32"/>
      <c r="Z282" s="32"/>
      <c r="AA282" s="32"/>
      <c r="AB282" s="32"/>
      <c r="AC282" s="32"/>
      <c r="AD282" s="32"/>
      <c r="AE282" s="32"/>
      <c r="AR282" s="168" t="s">
        <v>214</v>
      </c>
      <c r="AT282" s="168" t="s">
        <v>191</v>
      </c>
      <c r="AU282" s="168" t="s">
        <v>86</v>
      </c>
      <c r="AY282" s="17" t="s">
        <v>189</v>
      </c>
      <c r="BE282" s="169">
        <f>IF(N282="základná",J282,0)</f>
        <v>0</v>
      </c>
      <c r="BF282" s="169">
        <f>IF(N282="znížená",J282,0)</f>
        <v>0</v>
      </c>
      <c r="BG282" s="169">
        <f>IF(N282="zákl. prenesená",J282,0)</f>
        <v>0</v>
      </c>
      <c r="BH282" s="169">
        <f>IF(N282="zníž. prenesená",J282,0)</f>
        <v>0</v>
      </c>
      <c r="BI282" s="169">
        <f>IF(N282="nulová",J282,0)</f>
        <v>0</v>
      </c>
      <c r="BJ282" s="17" t="s">
        <v>86</v>
      </c>
      <c r="BK282" s="169">
        <f>ROUND(I282*H282,2)</f>
        <v>0</v>
      </c>
      <c r="BL282" s="17" t="s">
        <v>214</v>
      </c>
      <c r="BM282" s="168" t="s">
        <v>1350</v>
      </c>
    </row>
    <row r="283" spans="1:65" s="13" customFormat="1" ht="11.25">
      <c r="B283" s="187"/>
      <c r="D283" s="188" t="s">
        <v>683</v>
      </c>
      <c r="E283" s="189" t="s">
        <v>1</v>
      </c>
      <c r="F283" s="190" t="s">
        <v>1351</v>
      </c>
      <c r="H283" s="189" t="s">
        <v>1</v>
      </c>
      <c r="I283" s="191"/>
      <c r="L283" s="187"/>
      <c r="M283" s="192"/>
      <c r="N283" s="193"/>
      <c r="O283" s="193"/>
      <c r="P283" s="193"/>
      <c r="Q283" s="193"/>
      <c r="R283" s="193"/>
      <c r="S283" s="193"/>
      <c r="T283" s="194"/>
      <c r="AT283" s="189" t="s">
        <v>683</v>
      </c>
      <c r="AU283" s="189" t="s">
        <v>86</v>
      </c>
      <c r="AV283" s="13" t="s">
        <v>80</v>
      </c>
      <c r="AW283" s="13" t="s">
        <v>29</v>
      </c>
      <c r="AX283" s="13" t="s">
        <v>73</v>
      </c>
      <c r="AY283" s="189" t="s">
        <v>189</v>
      </c>
    </row>
    <row r="284" spans="1:65" s="14" customFormat="1" ht="11.25">
      <c r="B284" s="195"/>
      <c r="D284" s="188" t="s">
        <v>683</v>
      </c>
      <c r="E284" s="196" t="s">
        <v>1</v>
      </c>
      <c r="F284" s="197" t="s">
        <v>1352</v>
      </c>
      <c r="H284" s="198">
        <v>32.75</v>
      </c>
      <c r="I284" s="199"/>
      <c r="L284" s="195"/>
      <c r="M284" s="200"/>
      <c r="N284" s="201"/>
      <c r="O284" s="201"/>
      <c r="P284" s="201"/>
      <c r="Q284" s="201"/>
      <c r="R284" s="201"/>
      <c r="S284" s="201"/>
      <c r="T284" s="202"/>
      <c r="AT284" s="196" t="s">
        <v>683</v>
      </c>
      <c r="AU284" s="196" t="s">
        <v>86</v>
      </c>
      <c r="AV284" s="14" t="s">
        <v>86</v>
      </c>
      <c r="AW284" s="14" t="s">
        <v>29</v>
      </c>
      <c r="AX284" s="14" t="s">
        <v>80</v>
      </c>
      <c r="AY284" s="196" t="s">
        <v>189</v>
      </c>
    </row>
    <row r="285" spans="1:65" s="2" customFormat="1" ht="24.2" customHeight="1">
      <c r="A285" s="32"/>
      <c r="B285" s="155"/>
      <c r="C285" s="156" t="s">
        <v>286</v>
      </c>
      <c r="D285" s="156" t="s">
        <v>191</v>
      </c>
      <c r="E285" s="157" t="s">
        <v>1353</v>
      </c>
      <c r="F285" s="158" t="s">
        <v>1354</v>
      </c>
      <c r="G285" s="159" t="s">
        <v>243</v>
      </c>
      <c r="H285" s="160">
        <v>4.09</v>
      </c>
      <c r="I285" s="161"/>
      <c r="J285" s="162">
        <f>ROUND(I285*H285,2)</f>
        <v>0</v>
      </c>
      <c r="K285" s="163"/>
      <c r="L285" s="33"/>
      <c r="M285" s="164" t="s">
        <v>1</v>
      </c>
      <c r="N285" s="165" t="s">
        <v>39</v>
      </c>
      <c r="O285" s="61"/>
      <c r="P285" s="166">
        <f>O285*H285</f>
        <v>0</v>
      </c>
      <c r="Q285" s="166">
        <v>2.4000000000000001E-4</v>
      </c>
      <c r="R285" s="166">
        <f>Q285*H285</f>
        <v>9.8160000000000001E-4</v>
      </c>
      <c r="S285" s="166">
        <v>0</v>
      </c>
      <c r="T285" s="167">
        <f>S285*H285</f>
        <v>0</v>
      </c>
      <c r="U285" s="32"/>
      <c r="V285" s="32"/>
      <c r="W285" s="32"/>
      <c r="X285" s="32"/>
      <c r="Y285" s="32"/>
      <c r="Z285" s="32"/>
      <c r="AA285" s="32"/>
      <c r="AB285" s="32"/>
      <c r="AC285" s="32"/>
      <c r="AD285" s="32"/>
      <c r="AE285" s="32"/>
      <c r="AR285" s="168" t="s">
        <v>214</v>
      </c>
      <c r="AT285" s="168" t="s">
        <v>191</v>
      </c>
      <c r="AU285" s="168" t="s">
        <v>86</v>
      </c>
      <c r="AY285" s="17" t="s">
        <v>189</v>
      </c>
      <c r="BE285" s="169">
        <f>IF(N285="základná",J285,0)</f>
        <v>0</v>
      </c>
      <c r="BF285" s="169">
        <f>IF(N285="znížená",J285,0)</f>
        <v>0</v>
      </c>
      <c r="BG285" s="169">
        <f>IF(N285="zákl. prenesená",J285,0)</f>
        <v>0</v>
      </c>
      <c r="BH285" s="169">
        <f>IF(N285="zníž. prenesená",J285,0)</f>
        <v>0</v>
      </c>
      <c r="BI285" s="169">
        <f>IF(N285="nulová",J285,0)</f>
        <v>0</v>
      </c>
      <c r="BJ285" s="17" t="s">
        <v>86</v>
      </c>
      <c r="BK285" s="169">
        <f>ROUND(I285*H285,2)</f>
        <v>0</v>
      </c>
      <c r="BL285" s="17" t="s">
        <v>214</v>
      </c>
      <c r="BM285" s="168" t="s">
        <v>1355</v>
      </c>
    </row>
    <row r="286" spans="1:65" s="13" customFormat="1" ht="11.25">
      <c r="B286" s="187"/>
      <c r="D286" s="188" t="s">
        <v>683</v>
      </c>
      <c r="E286" s="189" t="s">
        <v>1</v>
      </c>
      <c r="F286" s="190" t="s">
        <v>1341</v>
      </c>
      <c r="H286" s="189" t="s">
        <v>1</v>
      </c>
      <c r="I286" s="191"/>
      <c r="L286" s="187"/>
      <c r="M286" s="192"/>
      <c r="N286" s="193"/>
      <c r="O286" s="193"/>
      <c r="P286" s="193"/>
      <c r="Q286" s="193"/>
      <c r="R286" s="193"/>
      <c r="S286" s="193"/>
      <c r="T286" s="194"/>
      <c r="AT286" s="189" t="s">
        <v>683</v>
      </c>
      <c r="AU286" s="189" t="s">
        <v>86</v>
      </c>
      <c r="AV286" s="13" t="s">
        <v>80</v>
      </c>
      <c r="AW286" s="13" t="s">
        <v>29</v>
      </c>
      <c r="AX286" s="13" t="s">
        <v>73</v>
      </c>
      <c r="AY286" s="189" t="s">
        <v>189</v>
      </c>
    </row>
    <row r="287" spans="1:65" s="14" customFormat="1" ht="11.25">
      <c r="B287" s="195"/>
      <c r="D287" s="188" t="s">
        <v>683</v>
      </c>
      <c r="E287" s="196" t="s">
        <v>1</v>
      </c>
      <c r="F287" s="197" t="s">
        <v>1356</v>
      </c>
      <c r="H287" s="198">
        <v>4.09</v>
      </c>
      <c r="I287" s="199"/>
      <c r="L287" s="195"/>
      <c r="M287" s="200"/>
      <c r="N287" s="201"/>
      <c r="O287" s="201"/>
      <c r="P287" s="201"/>
      <c r="Q287" s="201"/>
      <c r="R287" s="201"/>
      <c r="S287" s="201"/>
      <c r="T287" s="202"/>
      <c r="AT287" s="196" t="s">
        <v>683</v>
      </c>
      <c r="AU287" s="196" t="s">
        <v>86</v>
      </c>
      <c r="AV287" s="14" t="s">
        <v>86</v>
      </c>
      <c r="AW287" s="14" t="s">
        <v>29</v>
      </c>
      <c r="AX287" s="14" t="s">
        <v>80</v>
      </c>
      <c r="AY287" s="196" t="s">
        <v>189</v>
      </c>
    </row>
    <row r="288" spans="1:65" s="2" customFormat="1" ht="24.2" customHeight="1">
      <c r="A288" s="32"/>
      <c r="B288" s="155"/>
      <c r="C288" s="156" t="s">
        <v>391</v>
      </c>
      <c r="D288" s="156" t="s">
        <v>191</v>
      </c>
      <c r="E288" s="157" t="s">
        <v>1357</v>
      </c>
      <c r="F288" s="158" t="s">
        <v>1358</v>
      </c>
      <c r="G288" s="159" t="s">
        <v>243</v>
      </c>
      <c r="H288" s="160">
        <v>18.73</v>
      </c>
      <c r="I288" s="161"/>
      <c r="J288" s="162">
        <f>ROUND(I288*H288,2)</f>
        <v>0</v>
      </c>
      <c r="K288" s="163"/>
      <c r="L288" s="33"/>
      <c r="M288" s="164" t="s">
        <v>1</v>
      </c>
      <c r="N288" s="165" t="s">
        <v>39</v>
      </c>
      <c r="O288" s="61"/>
      <c r="P288" s="166">
        <f>O288*H288</f>
        <v>0</v>
      </c>
      <c r="Q288" s="166">
        <v>2.7999999999999998E-4</v>
      </c>
      <c r="R288" s="166">
        <f>Q288*H288</f>
        <v>5.2443999999999998E-3</v>
      </c>
      <c r="S288" s="166">
        <v>0</v>
      </c>
      <c r="T288" s="167">
        <f>S288*H288</f>
        <v>0</v>
      </c>
      <c r="U288" s="32"/>
      <c r="V288" s="32"/>
      <c r="W288" s="32"/>
      <c r="X288" s="32"/>
      <c r="Y288" s="32"/>
      <c r="Z288" s="32"/>
      <c r="AA288" s="32"/>
      <c r="AB288" s="32"/>
      <c r="AC288" s="32"/>
      <c r="AD288" s="32"/>
      <c r="AE288" s="32"/>
      <c r="AR288" s="168" t="s">
        <v>214</v>
      </c>
      <c r="AT288" s="168" t="s">
        <v>191</v>
      </c>
      <c r="AU288" s="168" t="s">
        <v>86</v>
      </c>
      <c r="AY288" s="17" t="s">
        <v>189</v>
      </c>
      <c r="BE288" s="169">
        <f>IF(N288="základná",J288,0)</f>
        <v>0</v>
      </c>
      <c r="BF288" s="169">
        <f>IF(N288="znížená",J288,0)</f>
        <v>0</v>
      </c>
      <c r="BG288" s="169">
        <f>IF(N288="zákl. prenesená",J288,0)</f>
        <v>0</v>
      </c>
      <c r="BH288" s="169">
        <f>IF(N288="zníž. prenesená",J288,0)</f>
        <v>0</v>
      </c>
      <c r="BI288" s="169">
        <f>IF(N288="nulová",J288,0)</f>
        <v>0</v>
      </c>
      <c r="BJ288" s="17" t="s">
        <v>86</v>
      </c>
      <c r="BK288" s="169">
        <f>ROUND(I288*H288,2)</f>
        <v>0</v>
      </c>
      <c r="BL288" s="17" t="s">
        <v>214</v>
      </c>
      <c r="BM288" s="168" t="s">
        <v>1359</v>
      </c>
    </row>
    <row r="289" spans="1:65" s="13" customFormat="1" ht="11.25">
      <c r="B289" s="187"/>
      <c r="D289" s="188" t="s">
        <v>683</v>
      </c>
      <c r="E289" s="189" t="s">
        <v>1</v>
      </c>
      <c r="F289" s="190" t="s">
        <v>1346</v>
      </c>
      <c r="H289" s="189" t="s">
        <v>1</v>
      </c>
      <c r="I289" s="191"/>
      <c r="L289" s="187"/>
      <c r="M289" s="192"/>
      <c r="N289" s="193"/>
      <c r="O289" s="193"/>
      <c r="P289" s="193"/>
      <c r="Q289" s="193"/>
      <c r="R289" s="193"/>
      <c r="S289" s="193"/>
      <c r="T289" s="194"/>
      <c r="AT289" s="189" t="s">
        <v>683</v>
      </c>
      <c r="AU289" s="189" t="s">
        <v>86</v>
      </c>
      <c r="AV289" s="13" t="s">
        <v>80</v>
      </c>
      <c r="AW289" s="13" t="s">
        <v>29</v>
      </c>
      <c r="AX289" s="13" t="s">
        <v>73</v>
      </c>
      <c r="AY289" s="189" t="s">
        <v>189</v>
      </c>
    </row>
    <row r="290" spans="1:65" s="14" customFormat="1" ht="11.25">
      <c r="B290" s="195"/>
      <c r="D290" s="188" t="s">
        <v>683</v>
      </c>
      <c r="E290" s="196" t="s">
        <v>1</v>
      </c>
      <c r="F290" s="197" t="s">
        <v>1360</v>
      </c>
      <c r="H290" s="198">
        <v>18.73</v>
      </c>
      <c r="I290" s="199"/>
      <c r="L290" s="195"/>
      <c r="M290" s="200"/>
      <c r="N290" s="201"/>
      <c r="O290" s="201"/>
      <c r="P290" s="201"/>
      <c r="Q290" s="201"/>
      <c r="R290" s="201"/>
      <c r="S290" s="201"/>
      <c r="T290" s="202"/>
      <c r="AT290" s="196" t="s">
        <v>683</v>
      </c>
      <c r="AU290" s="196" t="s">
        <v>86</v>
      </c>
      <c r="AV290" s="14" t="s">
        <v>86</v>
      </c>
      <c r="AW290" s="14" t="s">
        <v>29</v>
      </c>
      <c r="AX290" s="14" t="s">
        <v>80</v>
      </c>
      <c r="AY290" s="196" t="s">
        <v>189</v>
      </c>
    </row>
    <row r="291" spans="1:65" s="2" customFormat="1" ht="24.2" customHeight="1">
      <c r="A291" s="32"/>
      <c r="B291" s="155"/>
      <c r="C291" s="156" t="s">
        <v>289</v>
      </c>
      <c r="D291" s="156" t="s">
        <v>191</v>
      </c>
      <c r="E291" s="157" t="s">
        <v>1361</v>
      </c>
      <c r="F291" s="158" t="s">
        <v>1362</v>
      </c>
      <c r="G291" s="159" t="s">
        <v>243</v>
      </c>
      <c r="H291" s="160">
        <v>81.88</v>
      </c>
      <c r="I291" s="161"/>
      <c r="J291" s="162">
        <f>ROUND(I291*H291,2)</f>
        <v>0</v>
      </c>
      <c r="K291" s="163"/>
      <c r="L291" s="33"/>
      <c r="M291" s="164" t="s">
        <v>1</v>
      </c>
      <c r="N291" s="165" t="s">
        <v>39</v>
      </c>
      <c r="O291" s="61"/>
      <c r="P291" s="166">
        <f>O291*H291</f>
        <v>0</v>
      </c>
      <c r="Q291" s="166">
        <v>6.4000000000000005E-4</v>
      </c>
      <c r="R291" s="166">
        <f>Q291*H291</f>
        <v>5.2403200000000004E-2</v>
      </c>
      <c r="S291" s="166">
        <v>0</v>
      </c>
      <c r="T291" s="167">
        <f>S291*H291</f>
        <v>0</v>
      </c>
      <c r="U291" s="32"/>
      <c r="V291" s="32"/>
      <c r="W291" s="32"/>
      <c r="X291" s="32"/>
      <c r="Y291" s="32"/>
      <c r="Z291" s="32"/>
      <c r="AA291" s="32"/>
      <c r="AB291" s="32"/>
      <c r="AC291" s="32"/>
      <c r="AD291" s="32"/>
      <c r="AE291" s="32"/>
      <c r="AR291" s="168" t="s">
        <v>214</v>
      </c>
      <c r="AT291" s="168" t="s">
        <v>191</v>
      </c>
      <c r="AU291" s="168" t="s">
        <v>86</v>
      </c>
      <c r="AY291" s="17" t="s">
        <v>189</v>
      </c>
      <c r="BE291" s="169">
        <f>IF(N291="základná",J291,0)</f>
        <v>0</v>
      </c>
      <c r="BF291" s="169">
        <f>IF(N291="znížená",J291,0)</f>
        <v>0</v>
      </c>
      <c r="BG291" s="169">
        <f>IF(N291="zákl. prenesená",J291,0)</f>
        <v>0</v>
      </c>
      <c r="BH291" s="169">
        <f>IF(N291="zníž. prenesená",J291,0)</f>
        <v>0</v>
      </c>
      <c r="BI291" s="169">
        <f>IF(N291="nulová",J291,0)</f>
        <v>0</v>
      </c>
      <c r="BJ291" s="17" t="s">
        <v>86</v>
      </c>
      <c r="BK291" s="169">
        <f>ROUND(I291*H291,2)</f>
        <v>0</v>
      </c>
      <c r="BL291" s="17" t="s">
        <v>214</v>
      </c>
      <c r="BM291" s="168" t="s">
        <v>1363</v>
      </c>
    </row>
    <row r="292" spans="1:65" s="13" customFormat="1" ht="11.25">
      <c r="B292" s="187"/>
      <c r="D292" s="188" t="s">
        <v>683</v>
      </c>
      <c r="E292" s="189" t="s">
        <v>1</v>
      </c>
      <c r="F292" s="190" t="s">
        <v>1351</v>
      </c>
      <c r="H292" s="189" t="s">
        <v>1</v>
      </c>
      <c r="I292" s="191"/>
      <c r="L292" s="187"/>
      <c r="M292" s="192"/>
      <c r="N292" s="193"/>
      <c r="O292" s="193"/>
      <c r="P292" s="193"/>
      <c r="Q292" s="193"/>
      <c r="R292" s="193"/>
      <c r="S292" s="193"/>
      <c r="T292" s="194"/>
      <c r="AT292" s="189" t="s">
        <v>683</v>
      </c>
      <c r="AU292" s="189" t="s">
        <v>86</v>
      </c>
      <c r="AV292" s="13" t="s">
        <v>80</v>
      </c>
      <c r="AW292" s="13" t="s">
        <v>29</v>
      </c>
      <c r="AX292" s="13" t="s">
        <v>73</v>
      </c>
      <c r="AY292" s="189" t="s">
        <v>189</v>
      </c>
    </row>
    <row r="293" spans="1:65" s="14" customFormat="1" ht="11.25">
      <c r="B293" s="195"/>
      <c r="D293" s="188" t="s">
        <v>683</v>
      </c>
      <c r="E293" s="196" t="s">
        <v>1</v>
      </c>
      <c r="F293" s="197" t="s">
        <v>1364</v>
      </c>
      <c r="H293" s="198">
        <v>81.88</v>
      </c>
      <c r="I293" s="199"/>
      <c r="L293" s="195"/>
      <c r="M293" s="200"/>
      <c r="N293" s="201"/>
      <c r="O293" s="201"/>
      <c r="P293" s="201"/>
      <c r="Q293" s="201"/>
      <c r="R293" s="201"/>
      <c r="S293" s="201"/>
      <c r="T293" s="202"/>
      <c r="AT293" s="196" t="s">
        <v>683</v>
      </c>
      <c r="AU293" s="196" t="s">
        <v>86</v>
      </c>
      <c r="AV293" s="14" t="s">
        <v>86</v>
      </c>
      <c r="AW293" s="14" t="s">
        <v>29</v>
      </c>
      <c r="AX293" s="14" t="s">
        <v>80</v>
      </c>
      <c r="AY293" s="196" t="s">
        <v>189</v>
      </c>
    </row>
    <row r="294" spans="1:65" s="2" customFormat="1" ht="24.2" customHeight="1">
      <c r="A294" s="32"/>
      <c r="B294" s="155"/>
      <c r="C294" s="156" t="s">
        <v>398</v>
      </c>
      <c r="D294" s="156" t="s">
        <v>191</v>
      </c>
      <c r="E294" s="157" t="s">
        <v>1365</v>
      </c>
      <c r="F294" s="158" t="s">
        <v>1366</v>
      </c>
      <c r="G294" s="159" t="s">
        <v>218</v>
      </c>
      <c r="H294" s="160">
        <v>0.53</v>
      </c>
      <c r="I294" s="161"/>
      <c r="J294" s="162">
        <f>ROUND(I294*H294,2)</f>
        <v>0</v>
      </c>
      <c r="K294" s="163"/>
      <c r="L294" s="33"/>
      <c r="M294" s="164" t="s">
        <v>1</v>
      </c>
      <c r="N294" s="165" t="s">
        <v>39</v>
      </c>
      <c r="O294" s="61"/>
      <c r="P294" s="166">
        <f>O294*H294</f>
        <v>0</v>
      </c>
      <c r="Q294" s="166">
        <v>0</v>
      </c>
      <c r="R294" s="166">
        <f>Q294*H294</f>
        <v>0</v>
      </c>
      <c r="S294" s="166">
        <v>0</v>
      </c>
      <c r="T294" s="167">
        <f>S294*H294</f>
        <v>0</v>
      </c>
      <c r="U294" s="32"/>
      <c r="V294" s="32"/>
      <c r="W294" s="32"/>
      <c r="X294" s="32"/>
      <c r="Y294" s="32"/>
      <c r="Z294" s="32"/>
      <c r="AA294" s="32"/>
      <c r="AB294" s="32"/>
      <c r="AC294" s="32"/>
      <c r="AD294" s="32"/>
      <c r="AE294" s="32"/>
      <c r="AR294" s="168" t="s">
        <v>214</v>
      </c>
      <c r="AT294" s="168" t="s">
        <v>191</v>
      </c>
      <c r="AU294" s="168" t="s">
        <v>86</v>
      </c>
      <c r="AY294" s="17" t="s">
        <v>189</v>
      </c>
      <c r="BE294" s="169">
        <f>IF(N294="základná",J294,0)</f>
        <v>0</v>
      </c>
      <c r="BF294" s="169">
        <f>IF(N294="znížená",J294,0)</f>
        <v>0</v>
      </c>
      <c r="BG294" s="169">
        <f>IF(N294="zákl. prenesená",J294,0)</f>
        <v>0</v>
      </c>
      <c r="BH294" s="169">
        <f>IF(N294="zníž. prenesená",J294,0)</f>
        <v>0</v>
      </c>
      <c r="BI294" s="169">
        <f>IF(N294="nulová",J294,0)</f>
        <v>0</v>
      </c>
      <c r="BJ294" s="17" t="s">
        <v>86</v>
      </c>
      <c r="BK294" s="169">
        <f>ROUND(I294*H294,2)</f>
        <v>0</v>
      </c>
      <c r="BL294" s="17" t="s">
        <v>214</v>
      </c>
      <c r="BM294" s="168" t="s">
        <v>1367</v>
      </c>
    </row>
    <row r="295" spans="1:65" s="12" customFormat="1" ht="22.9" customHeight="1">
      <c r="B295" s="142"/>
      <c r="D295" s="143" t="s">
        <v>72</v>
      </c>
      <c r="E295" s="153" t="s">
        <v>1368</v>
      </c>
      <c r="F295" s="153" t="s">
        <v>1369</v>
      </c>
      <c r="I295" s="145"/>
      <c r="J295" s="154">
        <f>BK295</f>
        <v>0</v>
      </c>
      <c r="L295" s="142"/>
      <c r="M295" s="147"/>
      <c r="N295" s="148"/>
      <c r="O295" s="148"/>
      <c r="P295" s="149">
        <f>SUM(P296:P310)</f>
        <v>0</v>
      </c>
      <c r="Q295" s="148"/>
      <c r="R295" s="149">
        <f>SUM(R296:R310)</f>
        <v>0.27847463080000001</v>
      </c>
      <c r="S295" s="148"/>
      <c r="T295" s="150">
        <f>SUM(T296:T310)</f>
        <v>0</v>
      </c>
      <c r="AR295" s="143" t="s">
        <v>86</v>
      </c>
      <c r="AT295" s="151" t="s">
        <v>72</v>
      </c>
      <c r="AU295" s="151" t="s">
        <v>80</v>
      </c>
      <c r="AY295" s="143" t="s">
        <v>189</v>
      </c>
      <c r="BK295" s="152">
        <f>SUM(BK296:BK310)</f>
        <v>0</v>
      </c>
    </row>
    <row r="296" spans="1:65" s="2" customFormat="1" ht="24.2" customHeight="1">
      <c r="A296" s="32"/>
      <c r="B296" s="155"/>
      <c r="C296" s="156" t="s">
        <v>293</v>
      </c>
      <c r="D296" s="156" t="s">
        <v>191</v>
      </c>
      <c r="E296" s="157" t="s">
        <v>1370</v>
      </c>
      <c r="F296" s="158" t="s">
        <v>1371</v>
      </c>
      <c r="G296" s="159" t="s">
        <v>373</v>
      </c>
      <c r="H296" s="160">
        <v>34.6</v>
      </c>
      <c r="I296" s="161"/>
      <c r="J296" s="162">
        <f>ROUND(I296*H296,2)</f>
        <v>0</v>
      </c>
      <c r="K296" s="163"/>
      <c r="L296" s="33"/>
      <c r="M296" s="164" t="s">
        <v>1</v>
      </c>
      <c r="N296" s="165" t="s">
        <v>39</v>
      </c>
      <c r="O296" s="61"/>
      <c r="P296" s="166">
        <f>O296*H296</f>
        <v>0</v>
      </c>
      <c r="Q296" s="166">
        <v>4.0000000000000003E-5</v>
      </c>
      <c r="R296" s="166">
        <f>Q296*H296</f>
        <v>1.3840000000000002E-3</v>
      </c>
      <c r="S296" s="166">
        <v>0</v>
      </c>
      <c r="T296" s="167">
        <f>S296*H296</f>
        <v>0</v>
      </c>
      <c r="U296" s="32"/>
      <c r="V296" s="32"/>
      <c r="W296" s="32"/>
      <c r="X296" s="32"/>
      <c r="Y296" s="32"/>
      <c r="Z296" s="32"/>
      <c r="AA296" s="32"/>
      <c r="AB296" s="32"/>
      <c r="AC296" s="32"/>
      <c r="AD296" s="32"/>
      <c r="AE296" s="32"/>
      <c r="AR296" s="168" t="s">
        <v>214</v>
      </c>
      <c r="AT296" s="168" t="s">
        <v>191</v>
      </c>
      <c r="AU296" s="168" t="s">
        <v>86</v>
      </c>
      <c r="AY296" s="17" t="s">
        <v>189</v>
      </c>
      <c r="BE296" s="169">
        <f>IF(N296="základná",J296,0)</f>
        <v>0</v>
      </c>
      <c r="BF296" s="169">
        <f>IF(N296="znížená",J296,0)</f>
        <v>0</v>
      </c>
      <c r="BG296" s="169">
        <f>IF(N296="zákl. prenesená",J296,0)</f>
        <v>0</v>
      </c>
      <c r="BH296" s="169">
        <f>IF(N296="zníž. prenesená",J296,0)</f>
        <v>0</v>
      </c>
      <c r="BI296" s="169">
        <f>IF(N296="nulová",J296,0)</f>
        <v>0</v>
      </c>
      <c r="BJ296" s="17" t="s">
        <v>86</v>
      </c>
      <c r="BK296" s="169">
        <f>ROUND(I296*H296,2)</f>
        <v>0</v>
      </c>
      <c r="BL296" s="17" t="s">
        <v>214</v>
      </c>
      <c r="BM296" s="168" t="s">
        <v>1372</v>
      </c>
    </row>
    <row r="297" spans="1:65" s="13" customFormat="1" ht="11.25">
      <c r="B297" s="187"/>
      <c r="D297" s="188" t="s">
        <v>683</v>
      </c>
      <c r="E297" s="189" t="s">
        <v>1</v>
      </c>
      <c r="F297" s="190" t="s">
        <v>1171</v>
      </c>
      <c r="H297" s="189" t="s">
        <v>1</v>
      </c>
      <c r="I297" s="191"/>
      <c r="L297" s="187"/>
      <c r="M297" s="192"/>
      <c r="N297" s="193"/>
      <c r="O297" s="193"/>
      <c r="P297" s="193"/>
      <c r="Q297" s="193"/>
      <c r="R297" s="193"/>
      <c r="S297" s="193"/>
      <c r="T297" s="194"/>
      <c r="AT297" s="189" t="s">
        <v>683</v>
      </c>
      <c r="AU297" s="189" t="s">
        <v>86</v>
      </c>
      <c r="AV297" s="13" t="s">
        <v>80</v>
      </c>
      <c r="AW297" s="13" t="s">
        <v>29</v>
      </c>
      <c r="AX297" s="13" t="s">
        <v>73</v>
      </c>
      <c r="AY297" s="189" t="s">
        <v>189</v>
      </c>
    </row>
    <row r="298" spans="1:65" s="14" customFormat="1" ht="11.25">
      <c r="B298" s="195"/>
      <c r="D298" s="188" t="s">
        <v>683</v>
      </c>
      <c r="E298" s="196" t="s">
        <v>1</v>
      </c>
      <c r="F298" s="197" t="s">
        <v>1373</v>
      </c>
      <c r="H298" s="198">
        <v>34.6</v>
      </c>
      <c r="I298" s="199"/>
      <c r="L298" s="195"/>
      <c r="M298" s="200"/>
      <c r="N298" s="201"/>
      <c r="O298" s="201"/>
      <c r="P298" s="201"/>
      <c r="Q298" s="201"/>
      <c r="R298" s="201"/>
      <c r="S298" s="201"/>
      <c r="T298" s="202"/>
      <c r="AT298" s="196" t="s">
        <v>683</v>
      </c>
      <c r="AU298" s="196" t="s">
        <v>86</v>
      </c>
      <c r="AV298" s="14" t="s">
        <v>86</v>
      </c>
      <c r="AW298" s="14" t="s">
        <v>29</v>
      </c>
      <c r="AX298" s="14" t="s">
        <v>80</v>
      </c>
      <c r="AY298" s="196" t="s">
        <v>189</v>
      </c>
    </row>
    <row r="299" spans="1:65" s="2" customFormat="1" ht="24.2" customHeight="1">
      <c r="A299" s="32"/>
      <c r="B299" s="155"/>
      <c r="C299" s="170" t="s">
        <v>405</v>
      </c>
      <c r="D299" s="170" t="s">
        <v>226</v>
      </c>
      <c r="E299" s="171" t="s">
        <v>1374</v>
      </c>
      <c r="F299" s="172" t="s">
        <v>1375</v>
      </c>
      <c r="G299" s="173" t="s">
        <v>194</v>
      </c>
      <c r="H299" s="174">
        <v>0.38200000000000001</v>
      </c>
      <c r="I299" s="175"/>
      <c r="J299" s="176">
        <f>ROUND(I299*H299,2)</f>
        <v>0</v>
      </c>
      <c r="K299" s="177"/>
      <c r="L299" s="178"/>
      <c r="M299" s="179" t="s">
        <v>1</v>
      </c>
      <c r="N299" s="180" t="s">
        <v>39</v>
      </c>
      <c r="O299" s="61"/>
      <c r="P299" s="166">
        <f>O299*H299</f>
        <v>0</v>
      </c>
      <c r="Q299" s="166">
        <v>0.54</v>
      </c>
      <c r="R299" s="166">
        <f>Q299*H299</f>
        <v>0.20628000000000002</v>
      </c>
      <c r="S299" s="166">
        <v>0</v>
      </c>
      <c r="T299" s="167">
        <f>S299*H299</f>
        <v>0</v>
      </c>
      <c r="U299" s="32"/>
      <c r="V299" s="32"/>
      <c r="W299" s="32"/>
      <c r="X299" s="32"/>
      <c r="Y299" s="32"/>
      <c r="Z299" s="32"/>
      <c r="AA299" s="32"/>
      <c r="AB299" s="32"/>
      <c r="AC299" s="32"/>
      <c r="AD299" s="32"/>
      <c r="AE299" s="32"/>
      <c r="AR299" s="168" t="s">
        <v>247</v>
      </c>
      <c r="AT299" s="168" t="s">
        <v>226</v>
      </c>
      <c r="AU299" s="168" t="s">
        <v>86</v>
      </c>
      <c r="AY299" s="17" t="s">
        <v>189</v>
      </c>
      <c r="BE299" s="169">
        <f>IF(N299="základná",J299,0)</f>
        <v>0</v>
      </c>
      <c r="BF299" s="169">
        <f>IF(N299="znížená",J299,0)</f>
        <v>0</v>
      </c>
      <c r="BG299" s="169">
        <f>IF(N299="zákl. prenesená",J299,0)</f>
        <v>0</v>
      </c>
      <c r="BH299" s="169">
        <f>IF(N299="zníž. prenesená",J299,0)</f>
        <v>0</v>
      </c>
      <c r="BI299" s="169">
        <f>IF(N299="nulová",J299,0)</f>
        <v>0</v>
      </c>
      <c r="BJ299" s="17" t="s">
        <v>86</v>
      </c>
      <c r="BK299" s="169">
        <f>ROUND(I299*H299,2)</f>
        <v>0</v>
      </c>
      <c r="BL299" s="17" t="s">
        <v>214</v>
      </c>
      <c r="BM299" s="168" t="s">
        <v>1376</v>
      </c>
    </row>
    <row r="300" spans="1:65" s="13" customFormat="1" ht="11.25">
      <c r="B300" s="187"/>
      <c r="D300" s="188" t="s">
        <v>683</v>
      </c>
      <c r="E300" s="189" t="s">
        <v>1</v>
      </c>
      <c r="F300" s="190" t="s">
        <v>1171</v>
      </c>
      <c r="H300" s="189" t="s">
        <v>1</v>
      </c>
      <c r="I300" s="191"/>
      <c r="L300" s="187"/>
      <c r="M300" s="192"/>
      <c r="N300" s="193"/>
      <c r="O300" s="193"/>
      <c r="P300" s="193"/>
      <c r="Q300" s="193"/>
      <c r="R300" s="193"/>
      <c r="S300" s="193"/>
      <c r="T300" s="194"/>
      <c r="AT300" s="189" t="s">
        <v>683</v>
      </c>
      <c r="AU300" s="189" t="s">
        <v>86</v>
      </c>
      <c r="AV300" s="13" t="s">
        <v>80</v>
      </c>
      <c r="AW300" s="13" t="s">
        <v>29</v>
      </c>
      <c r="AX300" s="13" t="s">
        <v>73</v>
      </c>
      <c r="AY300" s="189" t="s">
        <v>189</v>
      </c>
    </row>
    <row r="301" spans="1:65" s="14" customFormat="1" ht="11.25">
      <c r="B301" s="195"/>
      <c r="D301" s="188" t="s">
        <v>683</v>
      </c>
      <c r="E301" s="196" t="s">
        <v>1</v>
      </c>
      <c r="F301" s="197" t="s">
        <v>1377</v>
      </c>
      <c r="H301" s="198">
        <v>0.34699999999999998</v>
      </c>
      <c r="I301" s="199"/>
      <c r="L301" s="195"/>
      <c r="M301" s="200"/>
      <c r="N301" s="201"/>
      <c r="O301" s="201"/>
      <c r="P301" s="201"/>
      <c r="Q301" s="201"/>
      <c r="R301" s="201"/>
      <c r="S301" s="201"/>
      <c r="T301" s="202"/>
      <c r="AT301" s="196" t="s">
        <v>683</v>
      </c>
      <c r="AU301" s="196" t="s">
        <v>86</v>
      </c>
      <c r="AV301" s="14" t="s">
        <v>86</v>
      </c>
      <c r="AW301" s="14" t="s">
        <v>29</v>
      </c>
      <c r="AX301" s="14" t="s">
        <v>80</v>
      </c>
      <c r="AY301" s="196" t="s">
        <v>189</v>
      </c>
    </row>
    <row r="302" spans="1:65" s="14" customFormat="1" ht="11.25">
      <c r="B302" s="195"/>
      <c r="D302" s="188" t="s">
        <v>683</v>
      </c>
      <c r="F302" s="197" t="s">
        <v>1378</v>
      </c>
      <c r="H302" s="198">
        <v>0.38200000000000001</v>
      </c>
      <c r="I302" s="199"/>
      <c r="L302" s="195"/>
      <c r="M302" s="200"/>
      <c r="N302" s="201"/>
      <c r="O302" s="201"/>
      <c r="P302" s="201"/>
      <c r="Q302" s="201"/>
      <c r="R302" s="201"/>
      <c r="S302" s="201"/>
      <c r="T302" s="202"/>
      <c r="AT302" s="196" t="s">
        <v>683</v>
      </c>
      <c r="AU302" s="196" t="s">
        <v>86</v>
      </c>
      <c r="AV302" s="14" t="s">
        <v>86</v>
      </c>
      <c r="AW302" s="14" t="s">
        <v>3</v>
      </c>
      <c r="AX302" s="14" t="s">
        <v>80</v>
      </c>
      <c r="AY302" s="196" t="s">
        <v>189</v>
      </c>
    </row>
    <row r="303" spans="1:65" s="2" customFormat="1" ht="16.5" customHeight="1">
      <c r="A303" s="32"/>
      <c r="B303" s="155"/>
      <c r="C303" s="156" t="s">
        <v>296</v>
      </c>
      <c r="D303" s="156" t="s">
        <v>191</v>
      </c>
      <c r="E303" s="157" t="s">
        <v>1379</v>
      </c>
      <c r="F303" s="158" t="s">
        <v>1380</v>
      </c>
      <c r="G303" s="159" t="s">
        <v>243</v>
      </c>
      <c r="H303" s="160">
        <v>55.98</v>
      </c>
      <c r="I303" s="161"/>
      <c r="J303" s="162">
        <f>ROUND(I303*H303,2)</f>
        <v>0</v>
      </c>
      <c r="K303" s="163"/>
      <c r="L303" s="33"/>
      <c r="M303" s="164" t="s">
        <v>1</v>
      </c>
      <c r="N303" s="165" t="s">
        <v>39</v>
      </c>
      <c r="O303" s="61"/>
      <c r="P303" s="166">
        <f>O303*H303</f>
        <v>0</v>
      </c>
      <c r="Q303" s="166">
        <v>5.6459999999999998E-5</v>
      </c>
      <c r="R303" s="166">
        <f>Q303*H303</f>
        <v>3.1606307999999996E-3</v>
      </c>
      <c r="S303" s="166">
        <v>0</v>
      </c>
      <c r="T303" s="167">
        <f>S303*H303</f>
        <v>0</v>
      </c>
      <c r="U303" s="32"/>
      <c r="V303" s="32"/>
      <c r="W303" s="32"/>
      <c r="X303" s="32"/>
      <c r="Y303" s="32"/>
      <c r="Z303" s="32"/>
      <c r="AA303" s="32"/>
      <c r="AB303" s="32"/>
      <c r="AC303" s="32"/>
      <c r="AD303" s="32"/>
      <c r="AE303" s="32"/>
      <c r="AR303" s="168" t="s">
        <v>214</v>
      </c>
      <c r="AT303" s="168" t="s">
        <v>191</v>
      </c>
      <c r="AU303" s="168" t="s">
        <v>86</v>
      </c>
      <c r="AY303" s="17" t="s">
        <v>189</v>
      </c>
      <c r="BE303" s="169">
        <f>IF(N303="základná",J303,0)</f>
        <v>0</v>
      </c>
      <c r="BF303" s="169">
        <f>IF(N303="znížená",J303,0)</f>
        <v>0</v>
      </c>
      <c r="BG303" s="169">
        <f>IF(N303="zákl. prenesená",J303,0)</f>
        <v>0</v>
      </c>
      <c r="BH303" s="169">
        <f>IF(N303="zníž. prenesená",J303,0)</f>
        <v>0</v>
      </c>
      <c r="BI303" s="169">
        <f>IF(N303="nulová",J303,0)</f>
        <v>0</v>
      </c>
      <c r="BJ303" s="17" t="s">
        <v>86</v>
      </c>
      <c r="BK303" s="169">
        <f>ROUND(I303*H303,2)</f>
        <v>0</v>
      </c>
      <c r="BL303" s="17" t="s">
        <v>214</v>
      </c>
      <c r="BM303" s="168" t="s">
        <v>1381</v>
      </c>
    </row>
    <row r="304" spans="1:65" s="13" customFormat="1" ht="11.25">
      <c r="B304" s="187"/>
      <c r="D304" s="188" t="s">
        <v>683</v>
      </c>
      <c r="E304" s="189" t="s">
        <v>1</v>
      </c>
      <c r="F304" s="190" t="s">
        <v>1171</v>
      </c>
      <c r="H304" s="189" t="s">
        <v>1</v>
      </c>
      <c r="I304" s="191"/>
      <c r="L304" s="187"/>
      <c r="M304" s="192"/>
      <c r="N304" s="193"/>
      <c r="O304" s="193"/>
      <c r="P304" s="193"/>
      <c r="Q304" s="193"/>
      <c r="R304" s="193"/>
      <c r="S304" s="193"/>
      <c r="T304" s="194"/>
      <c r="AT304" s="189" t="s">
        <v>683</v>
      </c>
      <c r="AU304" s="189" t="s">
        <v>86</v>
      </c>
      <c r="AV304" s="13" t="s">
        <v>80</v>
      </c>
      <c r="AW304" s="13" t="s">
        <v>29</v>
      </c>
      <c r="AX304" s="13" t="s">
        <v>73</v>
      </c>
      <c r="AY304" s="189" t="s">
        <v>189</v>
      </c>
    </row>
    <row r="305" spans="1:65" s="14" customFormat="1" ht="11.25">
      <c r="B305" s="195"/>
      <c r="D305" s="188" t="s">
        <v>683</v>
      </c>
      <c r="E305" s="196" t="s">
        <v>1</v>
      </c>
      <c r="F305" s="197" t="s">
        <v>1382</v>
      </c>
      <c r="H305" s="198">
        <v>55.98</v>
      </c>
      <c r="I305" s="199"/>
      <c r="L305" s="195"/>
      <c r="M305" s="200"/>
      <c r="N305" s="201"/>
      <c r="O305" s="201"/>
      <c r="P305" s="201"/>
      <c r="Q305" s="201"/>
      <c r="R305" s="201"/>
      <c r="S305" s="201"/>
      <c r="T305" s="202"/>
      <c r="AT305" s="196" t="s">
        <v>683</v>
      </c>
      <c r="AU305" s="196" t="s">
        <v>86</v>
      </c>
      <c r="AV305" s="14" t="s">
        <v>86</v>
      </c>
      <c r="AW305" s="14" t="s">
        <v>29</v>
      </c>
      <c r="AX305" s="14" t="s">
        <v>80</v>
      </c>
      <c r="AY305" s="196" t="s">
        <v>189</v>
      </c>
    </row>
    <row r="306" spans="1:65" s="2" customFormat="1" ht="24.2" customHeight="1">
      <c r="A306" s="32"/>
      <c r="B306" s="155"/>
      <c r="C306" s="170" t="s">
        <v>412</v>
      </c>
      <c r="D306" s="170" t="s">
        <v>226</v>
      </c>
      <c r="E306" s="171" t="s">
        <v>1383</v>
      </c>
      <c r="F306" s="172" t="s">
        <v>1384</v>
      </c>
      <c r="G306" s="173" t="s">
        <v>194</v>
      </c>
      <c r="H306" s="174">
        <v>0.123</v>
      </c>
      <c r="I306" s="175"/>
      <c r="J306" s="176">
        <f>ROUND(I306*H306,2)</f>
        <v>0</v>
      </c>
      <c r="K306" s="177"/>
      <c r="L306" s="178"/>
      <c r="M306" s="179" t="s">
        <v>1</v>
      </c>
      <c r="N306" s="180" t="s">
        <v>39</v>
      </c>
      <c r="O306" s="61"/>
      <c r="P306" s="166">
        <f>O306*H306</f>
        <v>0</v>
      </c>
      <c r="Q306" s="166">
        <v>0.55000000000000004</v>
      </c>
      <c r="R306" s="166">
        <f>Q306*H306</f>
        <v>6.7650000000000002E-2</v>
      </c>
      <c r="S306" s="166">
        <v>0</v>
      </c>
      <c r="T306" s="167">
        <f>S306*H306</f>
        <v>0</v>
      </c>
      <c r="U306" s="32"/>
      <c r="V306" s="32"/>
      <c r="W306" s="32"/>
      <c r="X306" s="32"/>
      <c r="Y306" s="32"/>
      <c r="Z306" s="32"/>
      <c r="AA306" s="32"/>
      <c r="AB306" s="32"/>
      <c r="AC306" s="32"/>
      <c r="AD306" s="32"/>
      <c r="AE306" s="32"/>
      <c r="AR306" s="168" t="s">
        <v>247</v>
      </c>
      <c r="AT306" s="168" t="s">
        <v>226</v>
      </c>
      <c r="AU306" s="168" t="s">
        <v>86</v>
      </c>
      <c r="AY306" s="17" t="s">
        <v>189</v>
      </c>
      <c r="BE306" s="169">
        <f>IF(N306="základná",J306,0)</f>
        <v>0</v>
      </c>
      <c r="BF306" s="169">
        <f>IF(N306="znížená",J306,0)</f>
        <v>0</v>
      </c>
      <c r="BG306" s="169">
        <f>IF(N306="zákl. prenesená",J306,0)</f>
        <v>0</v>
      </c>
      <c r="BH306" s="169">
        <f>IF(N306="zníž. prenesená",J306,0)</f>
        <v>0</v>
      </c>
      <c r="BI306" s="169">
        <f>IF(N306="nulová",J306,0)</f>
        <v>0</v>
      </c>
      <c r="BJ306" s="17" t="s">
        <v>86</v>
      </c>
      <c r="BK306" s="169">
        <f>ROUND(I306*H306,2)</f>
        <v>0</v>
      </c>
      <c r="BL306" s="17" t="s">
        <v>214</v>
      </c>
      <c r="BM306" s="168" t="s">
        <v>1385</v>
      </c>
    </row>
    <row r="307" spans="1:65" s="13" customFormat="1" ht="11.25">
      <c r="B307" s="187"/>
      <c r="D307" s="188" t="s">
        <v>683</v>
      </c>
      <c r="E307" s="189" t="s">
        <v>1</v>
      </c>
      <c r="F307" s="190" t="s">
        <v>1171</v>
      </c>
      <c r="H307" s="189" t="s">
        <v>1</v>
      </c>
      <c r="I307" s="191"/>
      <c r="L307" s="187"/>
      <c r="M307" s="192"/>
      <c r="N307" s="193"/>
      <c r="O307" s="193"/>
      <c r="P307" s="193"/>
      <c r="Q307" s="193"/>
      <c r="R307" s="193"/>
      <c r="S307" s="193"/>
      <c r="T307" s="194"/>
      <c r="AT307" s="189" t="s">
        <v>683</v>
      </c>
      <c r="AU307" s="189" t="s">
        <v>86</v>
      </c>
      <c r="AV307" s="13" t="s">
        <v>80</v>
      </c>
      <c r="AW307" s="13" t="s">
        <v>29</v>
      </c>
      <c r="AX307" s="13" t="s">
        <v>73</v>
      </c>
      <c r="AY307" s="189" t="s">
        <v>189</v>
      </c>
    </row>
    <row r="308" spans="1:65" s="14" customFormat="1" ht="11.25">
      <c r="B308" s="195"/>
      <c r="D308" s="188" t="s">
        <v>683</v>
      </c>
      <c r="E308" s="196" t="s">
        <v>1</v>
      </c>
      <c r="F308" s="197" t="s">
        <v>1386</v>
      </c>
      <c r="H308" s="198">
        <v>0.112</v>
      </c>
      <c r="I308" s="199"/>
      <c r="L308" s="195"/>
      <c r="M308" s="200"/>
      <c r="N308" s="201"/>
      <c r="O308" s="201"/>
      <c r="P308" s="201"/>
      <c r="Q308" s="201"/>
      <c r="R308" s="201"/>
      <c r="S308" s="201"/>
      <c r="T308" s="202"/>
      <c r="AT308" s="196" t="s">
        <v>683</v>
      </c>
      <c r="AU308" s="196" t="s">
        <v>86</v>
      </c>
      <c r="AV308" s="14" t="s">
        <v>86</v>
      </c>
      <c r="AW308" s="14" t="s">
        <v>29</v>
      </c>
      <c r="AX308" s="14" t="s">
        <v>80</v>
      </c>
      <c r="AY308" s="196" t="s">
        <v>189</v>
      </c>
    </row>
    <row r="309" spans="1:65" s="14" customFormat="1" ht="11.25">
      <c r="B309" s="195"/>
      <c r="D309" s="188" t="s">
        <v>683</v>
      </c>
      <c r="F309" s="197" t="s">
        <v>1387</v>
      </c>
      <c r="H309" s="198">
        <v>0.123</v>
      </c>
      <c r="I309" s="199"/>
      <c r="L309" s="195"/>
      <c r="M309" s="200"/>
      <c r="N309" s="201"/>
      <c r="O309" s="201"/>
      <c r="P309" s="201"/>
      <c r="Q309" s="201"/>
      <c r="R309" s="201"/>
      <c r="S309" s="201"/>
      <c r="T309" s="202"/>
      <c r="AT309" s="196" t="s">
        <v>683</v>
      </c>
      <c r="AU309" s="196" t="s">
        <v>86</v>
      </c>
      <c r="AV309" s="14" t="s">
        <v>86</v>
      </c>
      <c r="AW309" s="14" t="s">
        <v>3</v>
      </c>
      <c r="AX309" s="14" t="s">
        <v>80</v>
      </c>
      <c r="AY309" s="196" t="s">
        <v>189</v>
      </c>
    </row>
    <row r="310" spans="1:65" s="2" customFormat="1" ht="24.2" customHeight="1">
      <c r="A310" s="32"/>
      <c r="B310" s="155"/>
      <c r="C310" s="156" t="s">
        <v>300</v>
      </c>
      <c r="D310" s="156" t="s">
        <v>191</v>
      </c>
      <c r="E310" s="157" t="s">
        <v>1388</v>
      </c>
      <c r="F310" s="158" t="s">
        <v>1389</v>
      </c>
      <c r="G310" s="159" t="s">
        <v>218</v>
      </c>
      <c r="H310" s="160">
        <v>0.27800000000000002</v>
      </c>
      <c r="I310" s="161"/>
      <c r="J310" s="162">
        <f>ROUND(I310*H310,2)</f>
        <v>0</v>
      </c>
      <c r="K310" s="163"/>
      <c r="L310" s="33"/>
      <c r="M310" s="164" t="s">
        <v>1</v>
      </c>
      <c r="N310" s="165" t="s">
        <v>39</v>
      </c>
      <c r="O310" s="61"/>
      <c r="P310" s="166">
        <f>O310*H310</f>
        <v>0</v>
      </c>
      <c r="Q310" s="166">
        <v>0</v>
      </c>
      <c r="R310" s="166">
        <f>Q310*H310</f>
        <v>0</v>
      </c>
      <c r="S310" s="166">
        <v>0</v>
      </c>
      <c r="T310" s="167">
        <f>S310*H310</f>
        <v>0</v>
      </c>
      <c r="U310" s="32"/>
      <c r="V310" s="32"/>
      <c r="W310" s="32"/>
      <c r="X310" s="32"/>
      <c r="Y310" s="32"/>
      <c r="Z310" s="32"/>
      <c r="AA310" s="32"/>
      <c r="AB310" s="32"/>
      <c r="AC310" s="32"/>
      <c r="AD310" s="32"/>
      <c r="AE310" s="32"/>
      <c r="AR310" s="168" t="s">
        <v>214</v>
      </c>
      <c r="AT310" s="168" t="s">
        <v>191</v>
      </c>
      <c r="AU310" s="168" t="s">
        <v>86</v>
      </c>
      <c r="AY310" s="17" t="s">
        <v>189</v>
      </c>
      <c r="BE310" s="169">
        <f>IF(N310="základná",J310,0)</f>
        <v>0</v>
      </c>
      <c r="BF310" s="169">
        <f>IF(N310="znížená",J310,0)</f>
        <v>0</v>
      </c>
      <c r="BG310" s="169">
        <f>IF(N310="zákl. prenesená",J310,0)</f>
        <v>0</v>
      </c>
      <c r="BH310" s="169">
        <f>IF(N310="zníž. prenesená",J310,0)</f>
        <v>0</v>
      </c>
      <c r="BI310" s="169">
        <f>IF(N310="nulová",J310,0)</f>
        <v>0</v>
      </c>
      <c r="BJ310" s="17" t="s">
        <v>86</v>
      </c>
      <c r="BK310" s="169">
        <f>ROUND(I310*H310,2)</f>
        <v>0</v>
      </c>
      <c r="BL310" s="17" t="s">
        <v>214</v>
      </c>
      <c r="BM310" s="168" t="s">
        <v>1390</v>
      </c>
    </row>
    <row r="311" spans="1:65" s="12" customFormat="1" ht="22.9" customHeight="1">
      <c r="B311" s="142"/>
      <c r="D311" s="143" t="s">
        <v>72</v>
      </c>
      <c r="E311" s="153" t="s">
        <v>1391</v>
      </c>
      <c r="F311" s="153" t="s">
        <v>1392</v>
      </c>
      <c r="I311" s="145"/>
      <c r="J311" s="154">
        <f>BK311</f>
        <v>0</v>
      </c>
      <c r="L311" s="142"/>
      <c r="M311" s="147"/>
      <c r="N311" s="148"/>
      <c r="O311" s="148"/>
      <c r="P311" s="149">
        <f>SUM(P312:P338)</f>
        <v>0</v>
      </c>
      <c r="Q311" s="148"/>
      <c r="R311" s="149">
        <f>SUM(R312:R338)</f>
        <v>0.79267544020199998</v>
      </c>
      <c r="S311" s="148"/>
      <c r="T311" s="150">
        <f>SUM(T312:T338)</f>
        <v>0</v>
      </c>
      <c r="AR311" s="143" t="s">
        <v>86</v>
      </c>
      <c r="AT311" s="151" t="s">
        <v>72</v>
      </c>
      <c r="AU311" s="151" t="s">
        <v>80</v>
      </c>
      <c r="AY311" s="143" t="s">
        <v>189</v>
      </c>
      <c r="BK311" s="152">
        <f>SUM(BK312:BK338)</f>
        <v>0</v>
      </c>
    </row>
    <row r="312" spans="1:65" s="2" customFormat="1" ht="24.2" customHeight="1">
      <c r="A312" s="32"/>
      <c r="B312" s="155"/>
      <c r="C312" s="156" t="s">
        <v>419</v>
      </c>
      <c r="D312" s="156" t="s">
        <v>191</v>
      </c>
      <c r="E312" s="157" t="s">
        <v>1393</v>
      </c>
      <c r="F312" s="158" t="s">
        <v>1394</v>
      </c>
      <c r="G312" s="159" t="s">
        <v>1204</v>
      </c>
      <c r="H312" s="160">
        <v>50.24</v>
      </c>
      <c r="I312" s="161"/>
      <c r="J312" s="162">
        <f>ROUND(I312*H312,2)</f>
        <v>0</v>
      </c>
      <c r="K312" s="163"/>
      <c r="L312" s="33"/>
      <c r="M312" s="164" t="s">
        <v>1</v>
      </c>
      <c r="N312" s="165" t="s">
        <v>39</v>
      </c>
      <c r="O312" s="61"/>
      <c r="P312" s="166">
        <f>O312*H312</f>
        <v>0</v>
      </c>
      <c r="Q312" s="166">
        <v>7.2854099999999998E-5</v>
      </c>
      <c r="R312" s="166">
        <f>Q312*H312</f>
        <v>3.6601899839999999E-3</v>
      </c>
      <c r="S312" s="166">
        <v>0</v>
      </c>
      <c r="T312" s="167">
        <f>S312*H312</f>
        <v>0</v>
      </c>
      <c r="U312" s="32"/>
      <c r="V312" s="32"/>
      <c r="W312" s="32"/>
      <c r="X312" s="32"/>
      <c r="Y312" s="32"/>
      <c r="Z312" s="32"/>
      <c r="AA312" s="32"/>
      <c r="AB312" s="32"/>
      <c r="AC312" s="32"/>
      <c r="AD312" s="32"/>
      <c r="AE312" s="32"/>
      <c r="AR312" s="168" t="s">
        <v>214</v>
      </c>
      <c r="AT312" s="168" t="s">
        <v>191</v>
      </c>
      <c r="AU312" s="168" t="s">
        <v>86</v>
      </c>
      <c r="AY312" s="17" t="s">
        <v>189</v>
      </c>
      <c r="BE312" s="169">
        <f>IF(N312="základná",J312,0)</f>
        <v>0</v>
      </c>
      <c r="BF312" s="169">
        <f>IF(N312="znížená",J312,0)</f>
        <v>0</v>
      </c>
      <c r="BG312" s="169">
        <f>IF(N312="zákl. prenesená",J312,0)</f>
        <v>0</v>
      </c>
      <c r="BH312" s="169">
        <f>IF(N312="zníž. prenesená",J312,0)</f>
        <v>0</v>
      </c>
      <c r="BI312" s="169">
        <f>IF(N312="nulová",J312,0)</f>
        <v>0</v>
      </c>
      <c r="BJ312" s="17" t="s">
        <v>86</v>
      </c>
      <c r="BK312" s="169">
        <f>ROUND(I312*H312,2)</f>
        <v>0</v>
      </c>
      <c r="BL312" s="17" t="s">
        <v>214</v>
      </c>
      <c r="BM312" s="168" t="s">
        <v>1395</v>
      </c>
    </row>
    <row r="313" spans="1:65" s="13" customFormat="1" ht="11.25">
      <c r="B313" s="187"/>
      <c r="D313" s="188" t="s">
        <v>683</v>
      </c>
      <c r="E313" s="189" t="s">
        <v>1</v>
      </c>
      <c r="F313" s="190" t="s">
        <v>1171</v>
      </c>
      <c r="H313" s="189" t="s">
        <v>1</v>
      </c>
      <c r="I313" s="191"/>
      <c r="L313" s="187"/>
      <c r="M313" s="192"/>
      <c r="N313" s="193"/>
      <c r="O313" s="193"/>
      <c r="P313" s="193"/>
      <c r="Q313" s="193"/>
      <c r="R313" s="193"/>
      <c r="S313" s="193"/>
      <c r="T313" s="194"/>
      <c r="AT313" s="189" t="s">
        <v>683</v>
      </c>
      <c r="AU313" s="189" t="s">
        <v>86</v>
      </c>
      <c r="AV313" s="13" t="s">
        <v>80</v>
      </c>
      <c r="AW313" s="13" t="s">
        <v>29</v>
      </c>
      <c r="AX313" s="13" t="s">
        <v>73</v>
      </c>
      <c r="AY313" s="189" t="s">
        <v>189</v>
      </c>
    </row>
    <row r="314" spans="1:65" s="14" customFormat="1" ht="11.25">
      <c r="B314" s="195"/>
      <c r="D314" s="188" t="s">
        <v>683</v>
      </c>
      <c r="E314" s="196" t="s">
        <v>1</v>
      </c>
      <c r="F314" s="197" t="s">
        <v>1396</v>
      </c>
      <c r="H314" s="198">
        <v>50.24</v>
      </c>
      <c r="I314" s="199"/>
      <c r="L314" s="195"/>
      <c r="M314" s="200"/>
      <c r="N314" s="201"/>
      <c r="O314" s="201"/>
      <c r="P314" s="201"/>
      <c r="Q314" s="201"/>
      <c r="R314" s="201"/>
      <c r="S314" s="201"/>
      <c r="T314" s="202"/>
      <c r="AT314" s="196" t="s">
        <v>683</v>
      </c>
      <c r="AU314" s="196" t="s">
        <v>86</v>
      </c>
      <c r="AV314" s="14" t="s">
        <v>86</v>
      </c>
      <c r="AW314" s="14" t="s">
        <v>29</v>
      </c>
      <c r="AX314" s="14" t="s">
        <v>80</v>
      </c>
      <c r="AY314" s="196" t="s">
        <v>189</v>
      </c>
    </row>
    <row r="315" spans="1:65" s="2" customFormat="1" ht="24.2" customHeight="1">
      <c r="A315" s="32"/>
      <c r="B315" s="155"/>
      <c r="C315" s="156" t="s">
        <v>303</v>
      </c>
      <c r="D315" s="156" t="s">
        <v>191</v>
      </c>
      <c r="E315" s="157" t="s">
        <v>1397</v>
      </c>
      <c r="F315" s="158" t="s">
        <v>1398</v>
      </c>
      <c r="G315" s="159" t="s">
        <v>1204</v>
      </c>
      <c r="H315" s="160">
        <v>209.06</v>
      </c>
      <c r="I315" s="161"/>
      <c r="J315" s="162">
        <f>ROUND(I315*H315,2)</f>
        <v>0</v>
      </c>
      <c r="K315" s="163"/>
      <c r="L315" s="33"/>
      <c r="M315" s="164" t="s">
        <v>1</v>
      </c>
      <c r="N315" s="165" t="s">
        <v>39</v>
      </c>
      <c r="O315" s="61"/>
      <c r="P315" s="166">
        <f>O315*H315</f>
        <v>0</v>
      </c>
      <c r="Q315" s="166">
        <v>4.8975299999999998E-5</v>
      </c>
      <c r="R315" s="166">
        <f>Q315*H315</f>
        <v>1.0238776218E-2</v>
      </c>
      <c r="S315" s="166">
        <v>0</v>
      </c>
      <c r="T315" s="167">
        <f>S315*H315</f>
        <v>0</v>
      </c>
      <c r="U315" s="32"/>
      <c r="V315" s="32"/>
      <c r="W315" s="32"/>
      <c r="X315" s="32"/>
      <c r="Y315" s="32"/>
      <c r="Z315" s="32"/>
      <c r="AA315" s="32"/>
      <c r="AB315" s="32"/>
      <c r="AC315" s="32"/>
      <c r="AD315" s="32"/>
      <c r="AE315" s="32"/>
      <c r="AR315" s="168" t="s">
        <v>214</v>
      </c>
      <c r="AT315" s="168" t="s">
        <v>191</v>
      </c>
      <c r="AU315" s="168" t="s">
        <v>86</v>
      </c>
      <c r="AY315" s="17" t="s">
        <v>189</v>
      </c>
      <c r="BE315" s="169">
        <f>IF(N315="základná",J315,0)</f>
        <v>0</v>
      </c>
      <c r="BF315" s="169">
        <f>IF(N315="znížená",J315,0)</f>
        <v>0</v>
      </c>
      <c r="BG315" s="169">
        <f>IF(N315="zákl. prenesená",J315,0)</f>
        <v>0</v>
      </c>
      <c r="BH315" s="169">
        <f>IF(N315="zníž. prenesená",J315,0)</f>
        <v>0</v>
      </c>
      <c r="BI315" s="169">
        <f>IF(N315="nulová",J315,0)</f>
        <v>0</v>
      </c>
      <c r="BJ315" s="17" t="s">
        <v>86</v>
      </c>
      <c r="BK315" s="169">
        <f>ROUND(I315*H315,2)</f>
        <v>0</v>
      </c>
      <c r="BL315" s="17" t="s">
        <v>214</v>
      </c>
      <c r="BM315" s="168" t="s">
        <v>1399</v>
      </c>
    </row>
    <row r="316" spans="1:65" s="13" customFormat="1" ht="11.25">
      <c r="B316" s="187"/>
      <c r="D316" s="188" t="s">
        <v>683</v>
      </c>
      <c r="E316" s="189" t="s">
        <v>1</v>
      </c>
      <c r="F316" s="190" t="s">
        <v>1171</v>
      </c>
      <c r="H316" s="189" t="s">
        <v>1</v>
      </c>
      <c r="I316" s="191"/>
      <c r="L316" s="187"/>
      <c r="M316" s="192"/>
      <c r="N316" s="193"/>
      <c r="O316" s="193"/>
      <c r="P316" s="193"/>
      <c r="Q316" s="193"/>
      <c r="R316" s="193"/>
      <c r="S316" s="193"/>
      <c r="T316" s="194"/>
      <c r="AT316" s="189" t="s">
        <v>683</v>
      </c>
      <c r="AU316" s="189" t="s">
        <v>86</v>
      </c>
      <c r="AV316" s="13" t="s">
        <v>80</v>
      </c>
      <c r="AW316" s="13" t="s">
        <v>29</v>
      </c>
      <c r="AX316" s="13" t="s">
        <v>73</v>
      </c>
      <c r="AY316" s="189" t="s">
        <v>189</v>
      </c>
    </row>
    <row r="317" spans="1:65" s="14" customFormat="1" ht="11.25">
      <c r="B317" s="195"/>
      <c r="D317" s="188" t="s">
        <v>683</v>
      </c>
      <c r="E317" s="196" t="s">
        <v>1</v>
      </c>
      <c r="F317" s="197" t="s">
        <v>1400</v>
      </c>
      <c r="H317" s="198">
        <v>209.06</v>
      </c>
      <c r="I317" s="199"/>
      <c r="L317" s="195"/>
      <c r="M317" s="200"/>
      <c r="N317" s="201"/>
      <c r="O317" s="201"/>
      <c r="P317" s="201"/>
      <c r="Q317" s="201"/>
      <c r="R317" s="201"/>
      <c r="S317" s="201"/>
      <c r="T317" s="202"/>
      <c r="AT317" s="196" t="s">
        <v>683</v>
      </c>
      <c r="AU317" s="196" t="s">
        <v>86</v>
      </c>
      <c r="AV317" s="14" t="s">
        <v>86</v>
      </c>
      <c r="AW317" s="14" t="s">
        <v>29</v>
      </c>
      <c r="AX317" s="14" t="s">
        <v>80</v>
      </c>
      <c r="AY317" s="196" t="s">
        <v>189</v>
      </c>
    </row>
    <row r="318" spans="1:65" s="2" customFormat="1" ht="24.2" customHeight="1">
      <c r="A318" s="32"/>
      <c r="B318" s="155"/>
      <c r="C318" s="156" t="s">
        <v>426</v>
      </c>
      <c r="D318" s="156" t="s">
        <v>191</v>
      </c>
      <c r="E318" s="157" t="s">
        <v>1401</v>
      </c>
      <c r="F318" s="158" t="s">
        <v>1402</v>
      </c>
      <c r="G318" s="159" t="s">
        <v>1204</v>
      </c>
      <c r="H318" s="160">
        <v>430.86</v>
      </c>
      <c r="I318" s="161"/>
      <c r="J318" s="162">
        <f>ROUND(I318*H318,2)</f>
        <v>0</v>
      </c>
      <c r="K318" s="163"/>
      <c r="L318" s="33"/>
      <c r="M318" s="164" t="s">
        <v>1</v>
      </c>
      <c r="N318" s="165" t="s">
        <v>39</v>
      </c>
      <c r="O318" s="61"/>
      <c r="P318" s="166">
        <f>O318*H318</f>
        <v>0</v>
      </c>
      <c r="Q318" s="166">
        <v>4.5899999999999998E-5</v>
      </c>
      <c r="R318" s="166">
        <f>Q318*H318</f>
        <v>1.9776473999999999E-2</v>
      </c>
      <c r="S318" s="166">
        <v>0</v>
      </c>
      <c r="T318" s="167">
        <f>S318*H318</f>
        <v>0</v>
      </c>
      <c r="U318" s="32"/>
      <c r="V318" s="32"/>
      <c r="W318" s="32"/>
      <c r="X318" s="32"/>
      <c r="Y318" s="32"/>
      <c r="Z318" s="32"/>
      <c r="AA318" s="32"/>
      <c r="AB318" s="32"/>
      <c r="AC318" s="32"/>
      <c r="AD318" s="32"/>
      <c r="AE318" s="32"/>
      <c r="AR318" s="168" t="s">
        <v>214</v>
      </c>
      <c r="AT318" s="168" t="s">
        <v>191</v>
      </c>
      <c r="AU318" s="168" t="s">
        <v>86</v>
      </c>
      <c r="AY318" s="17" t="s">
        <v>189</v>
      </c>
      <c r="BE318" s="169">
        <f>IF(N318="základná",J318,0)</f>
        <v>0</v>
      </c>
      <c r="BF318" s="169">
        <f>IF(N318="znížená",J318,0)</f>
        <v>0</v>
      </c>
      <c r="BG318" s="169">
        <f>IF(N318="zákl. prenesená",J318,0)</f>
        <v>0</v>
      </c>
      <c r="BH318" s="169">
        <f>IF(N318="zníž. prenesená",J318,0)</f>
        <v>0</v>
      </c>
      <c r="BI318" s="169">
        <f>IF(N318="nulová",J318,0)</f>
        <v>0</v>
      </c>
      <c r="BJ318" s="17" t="s">
        <v>86</v>
      </c>
      <c r="BK318" s="169">
        <f>ROUND(I318*H318,2)</f>
        <v>0</v>
      </c>
      <c r="BL318" s="17" t="s">
        <v>214</v>
      </c>
      <c r="BM318" s="168" t="s">
        <v>1403</v>
      </c>
    </row>
    <row r="319" spans="1:65" s="13" customFormat="1" ht="11.25">
      <c r="B319" s="187"/>
      <c r="D319" s="188" t="s">
        <v>683</v>
      </c>
      <c r="E319" s="189" t="s">
        <v>1</v>
      </c>
      <c r="F319" s="190" t="s">
        <v>1171</v>
      </c>
      <c r="H319" s="189" t="s">
        <v>1</v>
      </c>
      <c r="I319" s="191"/>
      <c r="L319" s="187"/>
      <c r="M319" s="192"/>
      <c r="N319" s="193"/>
      <c r="O319" s="193"/>
      <c r="P319" s="193"/>
      <c r="Q319" s="193"/>
      <c r="R319" s="193"/>
      <c r="S319" s="193"/>
      <c r="T319" s="194"/>
      <c r="AT319" s="189" t="s">
        <v>683</v>
      </c>
      <c r="AU319" s="189" t="s">
        <v>86</v>
      </c>
      <c r="AV319" s="13" t="s">
        <v>80</v>
      </c>
      <c r="AW319" s="13" t="s">
        <v>29</v>
      </c>
      <c r="AX319" s="13" t="s">
        <v>73</v>
      </c>
      <c r="AY319" s="189" t="s">
        <v>189</v>
      </c>
    </row>
    <row r="320" spans="1:65" s="14" customFormat="1" ht="11.25">
      <c r="B320" s="195"/>
      <c r="D320" s="188" t="s">
        <v>683</v>
      </c>
      <c r="E320" s="196" t="s">
        <v>1</v>
      </c>
      <c r="F320" s="197" t="s">
        <v>1404</v>
      </c>
      <c r="H320" s="198">
        <v>430.86</v>
      </c>
      <c r="I320" s="199"/>
      <c r="L320" s="195"/>
      <c r="M320" s="200"/>
      <c r="N320" s="201"/>
      <c r="O320" s="201"/>
      <c r="P320" s="201"/>
      <c r="Q320" s="201"/>
      <c r="R320" s="201"/>
      <c r="S320" s="201"/>
      <c r="T320" s="202"/>
      <c r="AT320" s="196" t="s">
        <v>683</v>
      </c>
      <c r="AU320" s="196" t="s">
        <v>86</v>
      </c>
      <c r="AV320" s="14" t="s">
        <v>86</v>
      </c>
      <c r="AW320" s="14" t="s">
        <v>29</v>
      </c>
      <c r="AX320" s="14" t="s">
        <v>80</v>
      </c>
      <c r="AY320" s="196" t="s">
        <v>189</v>
      </c>
    </row>
    <row r="321" spans="1:65" s="2" customFormat="1" ht="24.2" customHeight="1">
      <c r="A321" s="32"/>
      <c r="B321" s="155"/>
      <c r="C321" s="156" t="s">
        <v>307</v>
      </c>
      <c r="D321" s="156" t="s">
        <v>191</v>
      </c>
      <c r="E321" s="157" t="s">
        <v>1405</v>
      </c>
      <c r="F321" s="158" t="s">
        <v>1406</v>
      </c>
      <c r="G321" s="159" t="s">
        <v>1204</v>
      </c>
      <c r="H321" s="160">
        <v>50.24</v>
      </c>
      <c r="I321" s="161"/>
      <c r="J321" s="162">
        <f>ROUND(I321*H321,2)</f>
        <v>0</v>
      </c>
      <c r="K321" s="163"/>
      <c r="L321" s="33"/>
      <c r="M321" s="164" t="s">
        <v>1</v>
      </c>
      <c r="N321" s="165" t="s">
        <v>39</v>
      </c>
      <c r="O321" s="61"/>
      <c r="P321" s="166">
        <f>O321*H321</f>
        <v>0</v>
      </c>
      <c r="Q321" s="166">
        <v>0</v>
      </c>
      <c r="R321" s="166">
        <f>Q321*H321</f>
        <v>0</v>
      </c>
      <c r="S321" s="166">
        <v>0</v>
      </c>
      <c r="T321" s="167">
        <f>S321*H321</f>
        <v>0</v>
      </c>
      <c r="U321" s="32"/>
      <c r="V321" s="32"/>
      <c r="W321" s="32"/>
      <c r="X321" s="32"/>
      <c r="Y321" s="32"/>
      <c r="Z321" s="32"/>
      <c r="AA321" s="32"/>
      <c r="AB321" s="32"/>
      <c r="AC321" s="32"/>
      <c r="AD321" s="32"/>
      <c r="AE321" s="32"/>
      <c r="AR321" s="168" t="s">
        <v>214</v>
      </c>
      <c r="AT321" s="168" t="s">
        <v>191</v>
      </c>
      <c r="AU321" s="168" t="s">
        <v>86</v>
      </c>
      <c r="AY321" s="17" t="s">
        <v>189</v>
      </c>
      <c r="BE321" s="169">
        <f>IF(N321="základná",J321,0)</f>
        <v>0</v>
      </c>
      <c r="BF321" s="169">
        <f>IF(N321="znížená",J321,0)</f>
        <v>0</v>
      </c>
      <c r="BG321" s="169">
        <f>IF(N321="zákl. prenesená",J321,0)</f>
        <v>0</v>
      </c>
      <c r="BH321" s="169">
        <f>IF(N321="zníž. prenesená",J321,0)</f>
        <v>0</v>
      </c>
      <c r="BI321" s="169">
        <f>IF(N321="nulová",J321,0)</f>
        <v>0</v>
      </c>
      <c r="BJ321" s="17" t="s">
        <v>86</v>
      </c>
      <c r="BK321" s="169">
        <f>ROUND(I321*H321,2)</f>
        <v>0</v>
      </c>
      <c r="BL321" s="17" t="s">
        <v>214</v>
      </c>
      <c r="BM321" s="168" t="s">
        <v>1407</v>
      </c>
    </row>
    <row r="322" spans="1:65" s="13" customFormat="1" ht="11.25">
      <c r="B322" s="187"/>
      <c r="D322" s="188" t="s">
        <v>683</v>
      </c>
      <c r="E322" s="189" t="s">
        <v>1</v>
      </c>
      <c r="F322" s="190" t="s">
        <v>1171</v>
      </c>
      <c r="H322" s="189" t="s">
        <v>1</v>
      </c>
      <c r="I322" s="191"/>
      <c r="L322" s="187"/>
      <c r="M322" s="192"/>
      <c r="N322" s="193"/>
      <c r="O322" s="193"/>
      <c r="P322" s="193"/>
      <c r="Q322" s="193"/>
      <c r="R322" s="193"/>
      <c r="S322" s="193"/>
      <c r="T322" s="194"/>
      <c r="AT322" s="189" t="s">
        <v>683</v>
      </c>
      <c r="AU322" s="189" t="s">
        <v>86</v>
      </c>
      <c r="AV322" s="13" t="s">
        <v>80</v>
      </c>
      <c r="AW322" s="13" t="s">
        <v>29</v>
      </c>
      <c r="AX322" s="13" t="s">
        <v>73</v>
      </c>
      <c r="AY322" s="189" t="s">
        <v>189</v>
      </c>
    </row>
    <row r="323" spans="1:65" s="14" customFormat="1" ht="11.25">
      <c r="B323" s="195"/>
      <c r="D323" s="188" t="s">
        <v>683</v>
      </c>
      <c r="E323" s="196" t="s">
        <v>1</v>
      </c>
      <c r="F323" s="197" t="s">
        <v>1396</v>
      </c>
      <c r="H323" s="198">
        <v>50.24</v>
      </c>
      <c r="I323" s="199"/>
      <c r="L323" s="195"/>
      <c r="M323" s="200"/>
      <c r="N323" s="201"/>
      <c r="O323" s="201"/>
      <c r="P323" s="201"/>
      <c r="Q323" s="201"/>
      <c r="R323" s="201"/>
      <c r="S323" s="201"/>
      <c r="T323" s="202"/>
      <c r="AT323" s="196" t="s">
        <v>683</v>
      </c>
      <c r="AU323" s="196" t="s">
        <v>86</v>
      </c>
      <c r="AV323" s="14" t="s">
        <v>86</v>
      </c>
      <c r="AW323" s="14" t="s">
        <v>29</v>
      </c>
      <c r="AX323" s="14" t="s">
        <v>80</v>
      </c>
      <c r="AY323" s="196" t="s">
        <v>189</v>
      </c>
    </row>
    <row r="324" spans="1:65" s="2" customFormat="1" ht="33" customHeight="1">
      <c r="A324" s="32"/>
      <c r="B324" s="155"/>
      <c r="C324" s="156" t="s">
        <v>436</v>
      </c>
      <c r="D324" s="156" t="s">
        <v>191</v>
      </c>
      <c r="E324" s="157" t="s">
        <v>1408</v>
      </c>
      <c r="F324" s="158" t="s">
        <v>1409</v>
      </c>
      <c r="G324" s="159" t="s">
        <v>1204</v>
      </c>
      <c r="H324" s="160">
        <v>639.91999999999996</v>
      </c>
      <c r="I324" s="161"/>
      <c r="J324" s="162">
        <f>ROUND(I324*H324,2)</f>
        <v>0</v>
      </c>
      <c r="K324" s="163"/>
      <c r="L324" s="33"/>
      <c r="M324" s="164" t="s">
        <v>1</v>
      </c>
      <c r="N324" s="165" t="s">
        <v>39</v>
      </c>
      <c r="O324" s="61"/>
      <c r="P324" s="166">
        <f>O324*H324</f>
        <v>0</v>
      </c>
      <c r="Q324" s="166">
        <v>0</v>
      </c>
      <c r="R324" s="166">
        <f>Q324*H324</f>
        <v>0</v>
      </c>
      <c r="S324" s="166">
        <v>0</v>
      </c>
      <c r="T324" s="167">
        <f>S324*H324</f>
        <v>0</v>
      </c>
      <c r="U324" s="32"/>
      <c r="V324" s="32"/>
      <c r="W324" s="32"/>
      <c r="X324" s="32"/>
      <c r="Y324" s="32"/>
      <c r="Z324" s="32"/>
      <c r="AA324" s="32"/>
      <c r="AB324" s="32"/>
      <c r="AC324" s="32"/>
      <c r="AD324" s="32"/>
      <c r="AE324" s="32"/>
      <c r="AR324" s="168" t="s">
        <v>214</v>
      </c>
      <c r="AT324" s="168" t="s">
        <v>191</v>
      </c>
      <c r="AU324" s="168" t="s">
        <v>86</v>
      </c>
      <c r="AY324" s="17" t="s">
        <v>189</v>
      </c>
      <c r="BE324" s="169">
        <f>IF(N324="základná",J324,0)</f>
        <v>0</v>
      </c>
      <c r="BF324" s="169">
        <f>IF(N324="znížená",J324,0)</f>
        <v>0</v>
      </c>
      <c r="BG324" s="169">
        <f>IF(N324="zákl. prenesená",J324,0)</f>
        <v>0</v>
      </c>
      <c r="BH324" s="169">
        <f>IF(N324="zníž. prenesená",J324,0)</f>
        <v>0</v>
      </c>
      <c r="BI324" s="169">
        <f>IF(N324="nulová",J324,0)</f>
        <v>0</v>
      </c>
      <c r="BJ324" s="17" t="s">
        <v>86</v>
      </c>
      <c r="BK324" s="169">
        <f>ROUND(I324*H324,2)</f>
        <v>0</v>
      </c>
      <c r="BL324" s="17" t="s">
        <v>214</v>
      </c>
      <c r="BM324" s="168" t="s">
        <v>1410</v>
      </c>
    </row>
    <row r="325" spans="1:65" s="13" customFormat="1" ht="11.25">
      <c r="B325" s="187"/>
      <c r="D325" s="188" t="s">
        <v>683</v>
      </c>
      <c r="E325" s="189" t="s">
        <v>1</v>
      </c>
      <c r="F325" s="190" t="s">
        <v>1171</v>
      </c>
      <c r="H325" s="189" t="s">
        <v>1</v>
      </c>
      <c r="I325" s="191"/>
      <c r="L325" s="187"/>
      <c r="M325" s="192"/>
      <c r="N325" s="193"/>
      <c r="O325" s="193"/>
      <c r="P325" s="193"/>
      <c r="Q325" s="193"/>
      <c r="R325" s="193"/>
      <c r="S325" s="193"/>
      <c r="T325" s="194"/>
      <c r="AT325" s="189" t="s">
        <v>683</v>
      </c>
      <c r="AU325" s="189" t="s">
        <v>86</v>
      </c>
      <c r="AV325" s="13" t="s">
        <v>80</v>
      </c>
      <c r="AW325" s="13" t="s">
        <v>29</v>
      </c>
      <c r="AX325" s="13" t="s">
        <v>73</v>
      </c>
      <c r="AY325" s="189" t="s">
        <v>189</v>
      </c>
    </row>
    <row r="326" spans="1:65" s="14" customFormat="1" ht="11.25">
      <c r="B326" s="195"/>
      <c r="D326" s="188" t="s">
        <v>683</v>
      </c>
      <c r="E326" s="196" t="s">
        <v>1</v>
      </c>
      <c r="F326" s="197" t="s">
        <v>1411</v>
      </c>
      <c r="H326" s="198">
        <v>639.91999999999996</v>
      </c>
      <c r="I326" s="199"/>
      <c r="L326" s="195"/>
      <c r="M326" s="200"/>
      <c r="N326" s="201"/>
      <c r="O326" s="201"/>
      <c r="P326" s="201"/>
      <c r="Q326" s="201"/>
      <c r="R326" s="201"/>
      <c r="S326" s="201"/>
      <c r="T326" s="202"/>
      <c r="AT326" s="196" t="s">
        <v>683</v>
      </c>
      <c r="AU326" s="196" t="s">
        <v>86</v>
      </c>
      <c r="AV326" s="14" t="s">
        <v>86</v>
      </c>
      <c r="AW326" s="14" t="s">
        <v>29</v>
      </c>
      <c r="AX326" s="14" t="s">
        <v>80</v>
      </c>
      <c r="AY326" s="196" t="s">
        <v>189</v>
      </c>
    </row>
    <row r="327" spans="1:65" s="2" customFormat="1" ht="16.5" customHeight="1">
      <c r="A327" s="32"/>
      <c r="B327" s="155"/>
      <c r="C327" s="170" t="s">
        <v>310</v>
      </c>
      <c r="D327" s="170" t="s">
        <v>226</v>
      </c>
      <c r="E327" s="171" t="s">
        <v>1412</v>
      </c>
      <c r="F327" s="172" t="s">
        <v>1413</v>
      </c>
      <c r="G327" s="173" t="s">
        <v>218</v>
      </c>
      <c r="H327" s="174">
        <v>0.70399999999999996</v>
      </c>
      <c r="I327" s="175"/>
      <c r="J327" s="176">
        <f>ROUND(I327*H327,2)</f>
        <v>0</v>
      </c>
      <c r="K327" s="177"/>
      <c r="L327" s="178"/>
      <c r="M327" s="179" t="s">
        <v>1</v>
      </c>
      <c r="N327" s="180" t="s">
        <v>39</v>
      </c>
      <c r="O327" s="61"/>
      <c r="P327" s="166">
        <f>O327*H327</f>
        <v>0</v>
      </c>
      <c r="Q327" s="166">
        <v>1</v>
      </c>
      <c r="R327" s="166">
        <f>Q327*H327</f>
        <v>0.70399999999999996</v>
      </c>
      <c r="S327" s="166">
        <v>0</v>
      </c>
      <c r="T327" s="167">
        <f>S327*H327</f>
        <v>0</v>
      </c>
      <c r="U327" s="32"/>
      <c r="V327" s="32"/>
      <c r="W327" s="32"/>
      <c r="X327" s="32"/>
      <c r="Y327" s="32"/>
      <c r="Z327" s="32"/>
      <c r="AA327" s="32"/>
      <c r="AB327" s="32"/>
      <c r="AC327" s="32"/>
      <c r="AD327" s="32"/>
      <c r="AE327" s="32"/>
      <c r="AR327" s="168" t="s">
        <v>247</v>
      </c>
      <c r="AT327" s="168" t="s">
        <v>226</v>
      </c>
      <c r="AU327" s="168" t="s">
        <v>86</v>
      </c>
      <c r="AY327" s="17" t="s">
        <v>189</v>
      </c>
      <c r="BE327" s="169">
        <f>IF(N327="základná",J327,0)</f>
        <v>0</v>
      </c>
      <c r="BF327" s="169">
        <f>IF(N327="znížená",J327,0)</f>
        <v>0</v>
      </c>
      <c r="BG327" s="169">
        <f>IF(N327="zákl. prenesená",J327,0)</f>
        <v>0</v>
      </c>
      <c r="BH327" s="169">
        <f>IF(N327="zníž. prenesená",J327,0)</f>
        <v>0</v>
      </c>
      <c r="BI327" s="169">
        <f>IF(N327="nulová",J327,0)</f>
        <v>0</v>
      </c>
      <c r="BJ327" s="17" t="s">
        <v>86</v>
      </c>
      <c r="BK327" s="169">
        <f>ROUND(I327*H327,2)</f>
        <v>0</v>
      </c>
      <c r="BL327" s="17" t="s">
        <v>214</v>
      </c>
      <c r="BM327" s="168" t="s">
        <v>1414</v>
      </c>
    </row>
    <row r="328" spans="1:65" s="13" customFormat="1" ht="11.25">
      <c r="B328" s="187"/>
      <c r="D328" s="188" t="s">
        <v>683</v>
      </c>
      <c r="E328" s="189" t="s">
        <v>1</v>
      </c>
      <c r="F328" s="190" t="s">
        <v>1171</v>
      </c>
      <c r="H328" s="189" t="s">
        <v>1</v>
      </c>
      <c r="I328" s="191"/>
      <c r="L328" s="187"/>
      <c r="M328" s="192"/>
      <c r="N328" s="193"/>
      <c r="O328" s="193"/>
      <c r="P328" s="193"/>
      <c r="Q328" s="193"/>
      <c r="R328" s="193"/>
      <c r="S328" s="193"/>
      <c r="T328" s="194"/>
      <c r="AT328" s="189" t="s">
        <v>683</v>
      </c>
      <c r="AU328" s="189" t="s">
        <v>86</v>
      </c>
      <c r="AV328" s="13" t="s">
        <v>80</v>
      </c>
      <c r="AW328" s="13" t="s">
        <v>29</v>
      </c>
      <c r="AX328" s="13" t="s">
        <v>73</v>
      </c>
      <c r="AY328" s="189" t="s">
        <v>189</v>
      </c>
    </row>
    <row r="329" spans="1:65" s="14" customFormat="1" ht="11.25">
      <c r="B329" s="195"/>
      <c r="D329" s="188" t="s">
        <v>683</v>
      </c>
      <c r="E329" s="196" t="s">
        <v>1</v>
      </c>
      <c r="F329" s="197" t="s">
        <v>1415</v>
      </c>
      <c r="H329" s="198">
        <v>0.64</v>
      </c>
      <c r="I329" s="199"/>
      <c r="L329" s="195"/>
      <c r="M329" s="200"/>
      <c r="N329" s="201"/>
      <c r="O329" s="201"/>
      <c r="P329" s="201"/>
      <c r="Q329" s="201"/>
      <c r="R329" s="201"/>
      <c r="S329" s="201"/>
      <c r="T329" s="202"/>
      <c r="AT329" s="196" t="s">
        <v>683</v>
      </c>
      <c r="AU329" s="196" t="s">
        <v>86</v>
      </c>
      <c r="AV329" s="14" t="s">
        <v>86</v>
      </c>
      <c r="AW329" s="14" t="s">
        <v>29</v>
      </c>
      <c r="AX329" s="14" t="s">
        <v>80</v>
      </c>
      <c r="AY329" s="196" t="s">
        <v>189</v>
      </c>
    </row>
    <row r="330" spans="1:65" s="14" customFormat="1" ht="11.25">
      <c r="B330" s="195"/>
      <c r="D330" s="188" t="s">
        <v>683</v>
      </c>
      <c r="F330" s="197" t="s">
        <v>1416</v>
      </c>
      <c r="H330" s="198">
        <v>0.70399999999999996</v>
      </c>
      <c r="I330" s="199"/>
      <c r="L330" s="195"/>
      <c r="M330" s="200"/>
      <c r="N330" s="201"/>
      <c r="O330" s="201"/>
      <c r="P330" s="201"/>
      <c r="Q330" s="201"/>
      <c r="R330" s="201"/>
      <c r="S330" s="201"/>
      <c r="T330" s="202"/>
      <c r="AT330" s="196" t="s">
        <v>683</v>
      </c>
      <c r="AU330" s="196" t="s">
        <v>86</v>
      </c>
      <c r="AV330" s="14" t="s">
        <v>86</v>
      </c>
      <c r="AW330" s="14" t="s">
        <v>3</v>
      </c>
      <c r="AX330" s="14" t="s">
        <v>80</v>
      </c>
      <c r="AY330" s="196" t="s">
        <v>189</v>
      </c>
    </row>
    <row r="331" spans="1:65" s="2" customFormat="1" ht="24.2" customHeight="1">
      <c r="A331" s="32"/>
      <c r="B331" s="155"/>
      <c r="C331" s="170" t="s">
        <v>444</v>
      </c>
      <c r="D331" s="170" t="s">
        <v>226</v>
      </c>
      <c r="E331" s="171" t="s">
        <v>1417</v>
      </c>
      <c r="F331" s="172" t="s">
        <v>1418</v>
      </c>
      <c r="G331" s="173" t="s">
        <v>218</v>
      </c>
      <c r="H331" s="174">
        <v>5.5E-2</v>
      </c>
      <c r="I331" s="175"/>
      <c r="J331" s="176">
        <f>ROUND(I331*H331,2)</f>
        <v>0</v>
      </c>
      <c r="K331" s="177"/>
      <c r="L331" s="178"/>
      <c r="M331" s="179" t="s">
        <v>1</v>
      </c>
      <c r="N331" s="180" t="s">
        <v>39</v>
      </c>
      <c r="O331" s="61"/>
      <c r="P331" s="166">
        <f>O331*H331</f>
        <v>0</v>
      </c>
      <c r="Q331" s="166">
        <v>1</v>
      </c>
      <c r="R331" s="166">
        <f>Q331*H331</f>
        <v>5.5E-2</v>
      </c>
      <c r="S331" s="166">
        <v>0</v>
      </c>
      <c r="T331" s="167">
        <f>S331*H331</f>
        <v>0</v>
      </c>
      <c r="U331" s="32"/>
      <c r="V331" s="32"/>
      <c r="W331" s="32"/>
      <c r="X331" s="32"/>
      <c r="Y331" s="32"/>
      <c r="Z331" s="32"/>
      <c r="AA331" s="32"/>
      <c r="AB331" s="32"/>
      <c r="AC331" s="32"/>
      <c r="AD331" s="32"/>
      <c r="AE331" s="32"/>
      <c r="AR331" s="168" t="s">
        <v>247</v>
      </c>
      <c r="AT331" s="168" t="s">
        <v>226</v>
      </c>
      <c r="AU331" s="168" t="s">
        <v>86</v>
      </c>
      <c r="AY331" s="17" t="s">
        <v>189</v>
      </c>
      <c r="BE331" s="169">
        <f>IF(N331="základná",J331,0)</f>
        <v>0</v>
      </c>
      <c r="BF331" s="169">
        <f>IF(N331="znížená",J331,0)</f>
        <v>0</v>
      </c>
      <c r="BG331" s="169">
        <f>IF(N331="zákl. prenesená",J331,0)</f>
        <v>0</v>
      </c>
      <c r="BH331" s="169">
        <f>IF(N331="zníž. prenesená",J331,0)</f>
        <v>0</v>
      </c>
      <c r="BI331" s="169">
        <f>IF(N331="nulová",J331,0)</f>
        <v>0</v>
      </c>
      <c r="BJ331" s="17" t="s">
        <v>86</v>
      </c>
      <c r="BK331" s="169">
        <f>ROUND(I331*H331,2)</f>
        <v>0</v>
      </c>
      <c r="BL331" s="17" t="s">
        <v>214</v>
      </c>
      <c r="BM331" s="168" t="s">
        <v>1419</v>
      </c>
    </row>
    <row r="332" spans="1:65" s="13" customFormat="1" ht="11.25">
      <c r="B332" s="187"/>
      <c r="D332" s="188" t="s">
        <v>683</v>
      </c>
      <c r="E332" s="189" t="s">
        <v>1</v>
      </c>
      <c r="F332" s="190" t="s">
        <v>1171</v>
      </c>
      <c r="H332" s="189" t="s">
        <v>1</v>
      </c>
      <c r="I332" s="191"/>
      <c r="L332" s="187"/>
      <c r="M332" s="192"/>
      <c r="N332" s="193"/>
      <c r="O332" s="193"/>
      <c r="P332" s="193"/>
      <c r="Q332" s="193"/>
      <c r="R332" s="193"/>
      <c r="S332" s="193"/>
      <c r="T332" s="194"/>
      <c r="AT332" s="189" t="s">
        <v>683</v>
      </c>
      <c r="AU332" s="189" t="s">
        <v>86</v>
      </c>
      <c r="AV332" s="13" t="s">
        <v>80</v>
      </c>
      <c r="AW332" s="13" t="s">
        <v>29</v>
      </c>
      <c r="AX332" s="13" t="s">
        <v>73</v>
      </c>
      <c r="AY332" s="189" t="s">
        <v>189</v>
      </c>
    </row>
    <row r="333" spans="1:65" s="14" customFormat="1" ht="11.25">
      <c r="B333" s="195"/>
      <c r="D333" s="188" t="s">
        <v>683</v>
      </c>
      <c r="E333" s="196" t="s">
        <v>1</v>
      </c>
      <c r="F333" s="197" t="s">
        <v>1420</v>
      </c>
      <c r="H333" s="198">
        <v>0.05</v>
      </c>
      <c r="I333" s="199"/>
      <c r="L333" s="195"/>
      <c r="M333" s="200"/>
      <c r="N333" s="201"/>
      <c r="O333" s="201"/>
      <c r="P333" s="201"/>
      <c r="Q333" s="201"/>
      <c r="R333" s="201"/>
      <c r="S333" s="201"/>
      <c r="T333" s="202"/>
      <c r="AT333" s="196" t="s">
        <v>683</v>
      </c>
      <c r="AU333" s="196" t="s">
        <v>86</v>
      </c>
      <c r="AV333" s="14" t="s">
        <v>86</v>
      </c>
      <c r="AW333" s="14" t="s">
        <v>29</v>
      </c>
      <c r="AX333" s="14" t="s">
        <v>80</v>
      </c>
      <c r="AY333" s="196" t="s">
        <v>189</v>
      </c>
    </row>
    <row r="334" spans="1:65" s="14" customFormat="1" ht="11.25">
      <c r="B334" s="195"/>
      <c r="D334" s="188" t="s">
        <v>683</v>
      </c>
      <c r="F334" s="197" t="s">
        <v>1421</v>
      </c>
      <c r="H334" s="198">
        <v>5.5E-2</v>
      </c>
      <c r="I334" s="199"/>
      <c r="L334" s="195"/>
      <c r="M334" s="200"/>
      <c r="N334" s="201"/>
      <c r="O334" s="201"/>
      <c r="P334" s="201"/>
      <c r="Q334" s="201"/>
      <c r="R334" s="201"/>
      <c r="S334" s="201"/>
      <c r="T334" s="202"/>
      <c r="AT334" s="196" t="s">
        <v>683</v>
      </c>
      <c r="AU334" s="196" t="s">
        <v>86</v>
      </c>
      <c r="AV334" s="14" t="s">
        <v>86</v>
      </c>
      <c r="AW334" s="14" t="s">
        <v>3</v>
      </c>
      <c r="AX334" s="14" t="s">
        <v>80</v>
      </c>
      <c r="AY334" s="196" t="s">
        <v>189</v>
      </c>
    </row>
    <row r="335" spans="1:65" s="2" customFormat="1" ht="24.2" customHeight="1">
      <c r="A335" s="32"/>
      <c r="B335" s="155"/>
      <c r="C335" s="156" t="s">
        <v>314</v>
      </c>
      <c r="D335" s="156" t="s">
        <v>191</v>
      </c>
      <c r="E335" s="157" t="s">
        <v>1422</v>
      </c>
      <c r="F335" s="158" t="s">
        <v>1423</v>
      </c>
      <c r="G335" s="159" t="s">
        <v>1204</v>
      </c>
      <c r="H335" s="160">
        <v>690.16</v>
      </c>
      <c r="I335" s="161"/>
      <c r="J335" s="162">
        <f>ROUND(I335*H335,2)</f>
        <v>0</v>
      </c>
      <c r="K335" s="163"/>
      <c r="L335" s="33"/>
      <c r="M335" s="164" t="s">
        <v>1</v>
      </c>
      <c r="N335" s="165" t="s">
        <v>39</v>
      </c>
      <c r="O335" s="61"/>
      <c r="P335" s="166">
        <f>O335*H335</f>
        <v>0</v>
      </c>
      <c r="Q335" s="166">
        <v>0</v>
      </c>
      <c r="R335" s="166">
        <f>Q335*H335</f>
        <v>0</v>
      </c>
      <c r="S335" s="166">
        <v>0</v>
      </c>
      <c r="T335" s="167">
        <f>S335*H335</f>
        <v>0</v>
      </c>
      <c r="U335" s="32"/>
      <c r="V335" s="32"/>
      <c r="W335" s="32"/>
      <c r="X335" s="32"/>
      <c r="Y335" s="32"/>
      <c r="Z335" s="32"/>
      <c r="AA335" s="32"/>
      <c r="AB335" s="32"/>
      <c r="AC335" s="32"/>
      <c r="AD335" s="32"/>
      <c r="AE335" s="32"/>
      <c r="AR335" s="168" t="s">
        <v>214</v>
      </c>
      <c r="AT335" s="168" t="s">
        <v>191</v>
      </c>
      <c r="AU335" s="168" t="s">
        <v>86</v>
      </c>
      <c r="AY335" s="17" t="s">
        <v>189</v>
      </c>
      <c r="BE335" s="169">
        <f>IF(N335="základná",J335,0)</f>
        <v>0</v>
      </c>
      <c r="BF335" s="169">
        <f>IF(N335="znížená",J335,0)</f>
        <v>0</v>
      </c>
      <c r="BG335" s="169">
        <f>IF(N335="zákl. prenesená",J335,0)</f>
        <v>0</v>
      </c>
      <c r="BH335" s="169">
        <f>IF(N335="zníž. prenesená",J335,0)</f>
        <v>0</v>
      </c>
      <c r="BI335" s="169">
        <f>IF(N335="nulová",J335,0)</f>
        <v>0</v>
      </c>
      <c r="BJ335" s="17" t="s">
        <v>86</v>
      </c>
      <c r="BK335" s="169">
        <f>ROUND(I335*H335,2)</f>
        <v>0</v>
      </c>
      <c r="BL335" s="17" t="s">
        <v>214</v>
      </c>
      <c r="BM335" s="168" t="s">
        <v>1424</v>
      </c>
    </row>
    <row r="336" spans="1:65" s="13" customFormat="1" ht="11.25">
      <c r="B336" s="187"/>
      <c r="D336" s="188" t="s">
        <v>683</v>
      </c>
      <c r="E336" s="189" t="s">
        <v>1</v>
      </c>
      <c r="F336" s="190" t="s">
        <v>1171</v>
      </c>
      <c r="H336" s="189" t="s">
        <v>1</v>
      </c>
      <c r="I336" s="191"/>
      <c r="L336" s="187"/>
      <c r="M336" s="192"/>
      <c r="N336" s="193"/>
      <c r="O336" s="193"/>
      <c r="P336" s="193"/>
      <c r="Q336" s="193"/>
      <c r="R336" s="193"/>
      <c r="S336" s="193"/>
      <c r="T336" s="194"/>
      <c r="AT336" s="189" t="s">
        <v>683</v>
      </c>
      <c r="AU336" s="189" t="s">
        <v>86</v>
      </c>
      <c r="AV336" s="13" t="s">
        <v>80</v>
      </c>
      <c r="AW336" s="13" t="s">
        <v>29</v>
      </c>
      <c r="AX336" s="13" t="s">
        <v>73</v>
      </c>
      <c r="AY336" s="189" t="s">
        <v>189</v>
      </c>
    </row>
    <row r="337" spans="1:65" s="14" customFormat="1" ht="11.25">
      <c r="B337" s="195"/>
      <c r="D337" s="188" t="s">
        <v>683</v>
      </c>
      <c r="E337" s="196" t="s">
        <v>1</v>
      </c>
      <c r="F337" s="197" t="s">
        <v>1425</v>
      </c>
      <c r="H337" s="198">
        <v>690.16</v>
      </c>
      <c r="I337" s="199"/>
      <c r="L337" s="195"/>
      <c r="M337" s="200"/>
      <c r="N337" s="201"/>
      <c r="O337" s="201"/>
      <c r="P337" s="201"/>
      <c r="Q337" s="201"/>
      <c r="R337" s="201"/>
      <c r="S337" s="201"/>
      <c r="T337" s="202"/>
      <c r="AT337" s="196" t="s">
        <v>683</v>
      </c>
      <c r="AU337" s="196" t="s">
        <v>86</v>
      </c>
      <c r="AV337" s="14" t="s">
        <v>86</v>
      </c>
      <c r="AW337" s="14" t="s">
        <v>29</v>
      </c>
      <c r="AX337" s="14" t="s">
        <v>80</v>
      </c>
      <c r="AY337" s="196" t="s">
        <v>189</v>
      </c>
    </row>
    <row r="338" spans="1:65" s="2" customFormat="1" ht="24.2" customHeight="1">
      <c r="A338" s="32"/>
      <c r="B338" s="155"/>
      <c r="C338" s="156" t="s">
        <v>451</v>
      </c>
      <c r="D338" s="156" t="s">
        <v>191</v>
      </c>
      <c r="E338" s="157" t="s">
        <v>1426</v>
      </c>
      <c r="F338" s="158" t="s">
        <v>1427</v>
      </c>
      <c r="G338" s="159" t="s">
        <v>218</v>
      </c>
      <c r="H338" s="160">
        <v>0.79300000000000004</v>
      </c>
      <c r="I338" s="161"/>
      <c r="J338" s="162">
        <f>ROUND(I338*H338,2)</f>
        <v>0</v>
      </c>
      <c r="K338" s="163"/>
      <c r="L338" s="33"/>
      <c r="M338" s="164" t="s">
        <v>1</v>
      </c>
      <c r="N338" s="165" t="s">
        <v>39</v>
      </c>
      <c r="O338" s="61"/>
      <c r="P338" s="166">
        <f>O338*H338</f>
        <v>0</v>
      </c>
      <c r="Q338" s="166">
        <v>0</v>
      </c>
      <c r="R338" s="166">
        <f>Q338*H338</f>
        <v>0</v>
      </c>
      <c r="S338" s="166">
        <v>0</v>
      </c>
      <c r="T338" s="167">
        <f>S338*H338</f>
        <v>0</v>
      </c>
      <c r="U338" s="32"/>
      <c r="V338" s="32"/>
      <c r="W338" s="32"/>
      <c r="X338" s="32"/>
      <c r="Y338" s="32"/>
      <c r="Z338" s="32"/>
      <c r="AA338" s="32"/>
      <c r="AB338" s="32"/>
      <c r="AC338" s="32"/>
      <c r="AD338" s="32"/>
      <c r="AE338" s="32"/>
      <c r="AR338" s="168" t="s">
        <v>214</v>
      </c>
      <c r="AT338" s="168" t="s">
        <v>191</v>
      </c>
      <c r="AU338" s="168" t="s">
        <v>86</v>
      </c>
      <c r="AY338" s="17" t="s">
        <v>189</v>
      </c>
      <c r="BE338" s="169">
        <f>IF(N338="základná",J338,0)</f>
        <v>0</v>
      </c>
      <c r="BF338" s="169">
        <f>IF(N338="znížená",J338,0)</f>
        <v>0</v>
      </c>
      <c r="BG338" s="169">
        <f>IF(N338="zákl. prenesená",J338,0)</f>
        <v>0</v>
      </c>
      <c r="BH338" s="169">
        <f>IF(N338="zníž. prenesená",J338,0)</f>
        <v>0</v>
      </c>
      <c r="BI338" s="169">
        <f>IF(N338="nulová",J338,0)</f>
        <v>0</v>
      </c>
      <c r="BJ338" s="17" t="s">
        <v>86</v>
      </c>
      <c r="BK338" s="169">
        <f>ROUND(I338*H338,2)</f>
        <v>0</v>
      </c>
      <c r="BL338" s="17" t="s">
        <v>214</v>
      </c>
      <c r="BM338" s="168" t="s">
        <v>1428</v>
      </c>
    </row>
    <row r="339" spans="1:65" s="12" customFormat="1" ht="22.9" customHeight="1">
      <c r="B339" s="142"/>
      <c r="D339" s="143" t="s">
        <v>72</v>
      </c>
      <c r="E339" s="153" t="s">
        <v>647</v>
      </c>
      <c r="F339" s="153" t="s">
        <v>648</v>
      </c>
      <c r="I339" s="145"/>
      <c r="J339" s="154">
        <f>BK339</f>
        <v>0</v>
      </c>
      <c r="L339" s="142"/>
      <c r="M339" s="147"/>
      <c r="N339" s="148"/>
      <c r="O339" s="148"/>
      <c r="P339" s="149">
        <f>SUM(P340:P351)</f>
        <v>0</v>
      </c>
      <c r="Q339" s="148"/>
      <c r="R339" s="149">
        <f>SUM(R340:R351)</f>
        <v>6.9974755999999999E-2</v>
      </c>
      <c r="S339" s="148"/>
      <c r="T339" s="150">
        <f>SUM(T340:T351)</f>
        <v>0</v>
      </c>
      <c r="AR339" s="143" t="s">
        <v>86</v>
      </c>
      <c r="AT339" s="151" t="s">
        <v>72</v>
      </c>
      <c r="AU339" s="151" t="s">
        <v>80</v>
      </c>
      <c r="AY339" s="143" t="s">
        <v>189</v>
      </c>
      <c r="BK339" s="152">
        <f>SUM(BK340:BK351)</f>
        <v>0</v>
      </c>
    </row>
    <row r="340" spans="1:65" s="2" customFormat="1" ht="24.2" customHeight="1">
      <c r="A340" s="32"/>
      <c r="B340" s="155"/>
      <c r="C340" s="156" t="s">
        <v>317</v>
      </c>
      <c r="D340" s="156" t="s">
        <v>191</v>
      </c>
      <c r="E340" s="157" t="s">
        <v>1429</v>
      </c>
      <c r="F340" s="158" t="s">
        <v>1430</v>
      </c>
      <c r="G340" s="159" t="s">
        <v>373</v>
      </c>
      <c r="H340" s="160">
        <v>20.077000000000002</v>
      </c>
      <c r="I340" s="161"/>
      <c r="J340" s="162">
        <f>ROUND(I340*H340,2)</f>
        <v>0</v>
      </c>
      <c r="K340" s="163"/>
      <c r="L340" s="33"/>
      <c r="M340" s="164" t="s">
        <v>1</v>
      </c>
      <c r="N340" s="165" t="s">
        <v>39</v>
      </c>
      <c r="O340" s="61"/>
      <c r="P340" s="166">
        <f>O340*H340</f>
        <v>0</v>
      </c>
      <c r="Q340" s="166">
        <v>1.5100000000000001E-3</v>
      </c>
      <c r="R340" s="166">
        <f>Q340*H340</f>
        <v>3.0316270000000003E-2</v>
      </c>
      <c r="S340" s="166">
        <v>0</v>
      </c>
      <c r="T340" s="167">
        <f>S340*H340</f>
        <v>0</v>
      </c>
      <c r="U340" s="32"/>
      <c r="V340" s="32"/>
      <c r="W340" s="32"/>
      <c r="X340" s="32"/>
      <c r="Y340" s="32"/>
      <c r="Z340" s="32"/>
      <c r="AA340" s="32"/>
      <c r="AB340" s="32"/>
      <c r="AC340" s="32"/>
      <c r="AD340" s="32"/>
      <c r="AE340" s="32"/>
      <c r="AR340" s="168" t="s">
        <v>214</v>
      </c>
      <c r="AT340" s="168" t="s">
        <v>191</v>
      </c>
      <c r="AU340" s="168" t="s">
        <v>86</v>
      </c>
      <c r="AY340" s="17" t="s">
        <v>189</v>
      </c>
      <c r="BE340" s="169">
        <f>IF(N340="základná",J340,0)</f>
        <v>0</v>
      </c>
      <c r="BF340" s="169">
        <f>IF(N340="znížená",J340,0)</f>
        <v>0</v>
      </c>
      <c r="BG340" s="169">
        <f>IF(N340="zákl. prenesená",J340,0)</f>
        <v>0</v>
      </c>
      <c r="BH340" s="169">
        <f>IF(N340="zníž. prenesená",J340,0)</f>
        <v>0</v>
      </c>
      <c r="BI340" s="169">
        <f>IF(N340="nulová",J340,0)</f>
        <v>0</v>
      </c>
      <c r="BJ340" s="17" t="s">
        <v>86</v>
      </c>
      <c r="BK340" s="169">
        <f>ROUND(I340*H340,2)</f>
        <v>0</v>
      </c>
      <c r="BL340" s="17" t="s">
        <v>214</v>
      </c>
      <c r="BM340" s="168" t="s">
        <v>1431</v>
      </c>
    </row>
    <row r="341" spans="1:65" s="13" customFormat="1" ht="11.25">
      <c r="B341" s="187"/>
      <c r="D341" s="188" t="s">
        <v>683</v>
      </c>
      <c r="E341" s="189" t="s">
        <v>1</v>
      </c>
      <c r="F341" s="190" t="s">
        <v>1171</v>
      </c>
      <c r="H341" s="189" t="s">
        <v>1</v>
      </c>
      <c r="I341" s="191"/>
      <c r="L341" s="187"/>
      <c r="M341" s="192"/>
      <c r="N341" s="193"/>
      <c r="O341" s="193"/>
      <c r="P341" s="193"/>
      <c r="Q341" s="193"/>
      <c r="R341" s="193"/>
      <c r="S341" s="193"/>
      <c r="T341" s="194"/>
      <c r="AT341" s="189" t="s">
        <v>683</v>
      </c>
      <c r="AU341" s="189" t="s">
        <v>86</v>
      </c>
      <c r="AV341" s="13" t="s">
        <v>80</v>
      </c>
      <c r="AW341" s="13" t="s">
        <v>29</v>
      </c>
      <c r="AX341" s="13" t="s">
        <v>73</v>
      </c>
      <c r="AY341" s="189" t="s">
        <v>189</v>
      </c>
    </row>
    <row r="342" spans="1:65" s="14" customFormat="1" ht="11.25">
      <c r="B342" s="195"/>
      <c r="D342" s="188" t="s">
        <v>683</v>
      </c>
      <c r="E342" s="196" t="s">
        <v>1</v>
      </c>
      <c r="F342" s="197" t="s">
        <v>1432</v>
      </c>
      <c r="H342" s="198">
        <v>20.077000000000002</v>
      </c>
      <c r="I342" s="199"/>
      <c r="L342" s="195"/>
      <c r="M342" s="200"/>
      <c r="N342" s="201"/>
      <c r="O342" s="201"/>
      <c r="P342" s="201"/>
      <c r="Q342" s="201"/>
      <c r="R342" s="201"/>
      <c r="S342" s="201"/>
      <c r="T342" s="202"/>
      <c r="AT342" s="196" t="s">
        <v>683</v>
      </c>
      <c r="AU342" s="196" t="s">
        <v>86</v>
      </c>
      <c r="AV342" s="14" t="s">
        <v>86</v>
      </c>
      <c r="AW342" s="14" t="s">
        <v>29</v>
      </c>
      <c r="AX342" s="14" t="s">
        <v>80</v>
      </c>
      <c r="AY342" s="196" t="s">
        <v>189</v>
      </c>
    </row>
    <row r="343" spans="1:65" s="2" customFormat="1" ht="24.2" customHeight="1">
      <c r="A343" s="32"/>
      <c r="B343" s="155"/>
      <c r="C343" s="156" t="s">
        <v>460</v>
      </c>
      <c r="D343" s="156" t="s">
        <v>191</v>
      </c>
      <c r="E343" s="157" t="s">
        <v>1433</v>
      </c>
      <c r="F343" s="158" t="s">
        <v>1434</v>
      </c>
      <c r="G343" s="159" t="s">
        <v>373</v>
      </c>
      <c r="H343" s="160">
        <v>52.006</v>
      </c>
      <c r="I343" s="161"/>
      <c r="J343" s="162">
        <f>ROUND(I343*H343,2)</f>
        <v>0</v>
      </c>
      <c r="K343" s="163"/>
      <c r="L343" s="33"/>
      <c r="M343" s="164" t="s">
        <v>1</v>
      </c>
      <c r="N343" s="165" t="s">
        <v>39</v>
      </c>
      <c r="O343" s="61"/>
      <c r="P343" s="166">
        <f>O343*H343</f>
        <v>0</v>
      </c>
      <c r="Q343" s="166">
        <v>2.1499999999999999E-4</v>
      </c>
      <c r="R343" s="166">
        <f>Q343*H343</f>
        <v>1.118129E-2</v>
      </c>
      <c r="S343" s="166">
        <v>0</v>
      </c>
      <c r="T343" s="167">
        <f>S343*H343</f>
        <v>0</v>
      </c>
      <c r="U343" s="32"/>
      <c r="V343" s="32"/>
      <c r="W343" s="32"/>
      <c r="X343" s="32"/>
      <c r="Y343" s="32"/>
      <c r="Z343" s="32"/>
      <c r="AA343" s="32"/>
      <c r="AB343" s="32"/>
      <c r="AC343" s="32"/>
      <c r="AD343" s="32"/>
      <c r="AE343" s="32"/>
      <c r="AR343" s="168" t="s">
        <v>214</v>
      </c>
      <c r="AT343" s="168" t="s">
        <v>191</v>
      </c>
      <c r="AU343" s="168" t="s">
        <v>86</v>
      </c>
      <c r="AY343" s="17" t="s">
        <v>189</v>
      </c>
      <c r="BE343" s="169">
        <f>IF(N343="základná",J343,0)</f>
        <v>0</v>
      </c>
      <c r="BF343" s="169">
        <f>IF(N343="znížená",J343,0)</f>
        <v>0</v>
      </c>
      <c r="BG343" s="169">
        <f>IF(N343="zákl. prenesená",J343,0)</f>
        <v>0</v>
      </c>
      <c r="BH343" s="169">
        <f>IF(N343="zníž. prenesená",J343,0)</f>
        <v>0</v>
      </c>
      <c r="BI343" s="169">
        <f>IF(N343="nulová",J343,0)</f>
        <v>0</v>
      </c>
      <c r="BJ343" s="17" t="s">
        <v>86</v>
      </c>
      <c r="BK343" s="169">
        <f>ROUND(I343*H343,2)</f>
        <v>0</v>
      </c>
      <c r="BL343" s="17" t="s">
        <v>214</v>
      </c>
      <c r="BM343" s="168" t="s">
        <v>1435</v>
      </c>
    </row>
    <row r="344" spans="1:65" s="13" customFormat="1" ht="11.25">
      <c r="B344" s="187"/>
      <c r="D344" s="188" t="s">
        <v>683</v>
      </c>
      <c r="E344" s="189" t="s">
        <v>1</v>
      </c>
      <c r="F344" s="190" t="s">
        <v>1171</v>
      </c>
      <c r="H344" s="189" t="s">
        <v>1</v>
      </c>
      <c r="I344" s="191"/>
      <c r="L344" s="187"/>
      <c r="M344" s="192"/>
      <c r="N344" s="193"/>
      <c r="O344" s="193"/>
      <c r="P344" s="193"/>
      <c r="Q344" s="193"/>
      <c r="R344" s="193"/>
      <c r="S344" s="193"/>
      <c r="T344" s="194"/>
      <c r="AT344" s="189" t="s">
        <v>683</v>
      </c>
      <c r="AU344" s="189" t="s">
        <v>86</v>
      </c>
      <c r="AV344" s="13" t="s">
        <v>80</v>
      </c>
      <c r="AW344" s="13" t="s">
        <v>29</v>
      </c>
      <c r="AX344" s="13" t="s">
        <v>73</v>
      </c>
      <c r="AY344" s="189" t="s">
        <v>189</v>
      </c>
    </row>
    <row r="345" spans="1:65" s="14" customFormat="1" ht="11.25">
      <c r="B345" s="195"/>
      <c r="D345" s="188" t="s">
        <v>683</v>
      </c>
      <c r="E345" s="196" t="s">
        <v>1</v>
      </c>
      <c r="F345" s="197" t="s">
        <v>1436</v>
      </c>
      <c r="H345" s="198">
        <v>52.006</v>
      </c>
      <c r="I345" s="199"/>
      <c r="L345" s="195"/>
      <c r="M345" s="200"/>
      <c r="N345" s="201"/>
      <c r="O345" s="201"/>
      <c r="P345" s="201"/>
      <c r="Q345" s="201"/>
      <c r="R345" s="201"/>
      <c r="S345" s="201"/>
      <c r="T345" s="202"/>
      <c r="AT345" s="196" t="s">
        <v>683</v>
      </c>
      <c r="AU345" s="196" t="s">
        <v>86</v>
      </c>
      <c r="AV345" s="14" t="s">
        <v>86</v>
      </c>
      <c r="AW345" s="14" t="s">
        <v>29</v>
      </c>
      <c r="AX345" s="14" t="s">
        <v>80</v>
      </c>
      <c r="AY345" s="196" t="s">
        <v>189</v>
      </c>
    </row>
    <row r="346" spans="1:65" s="2" customFormat="1" ht="37.9" customHeight="1">
      <c r="A346" s="32"/>
      <c r="B346" s="155"/>
      <c r="C346" s="156" t="s">
        <v>321</v>
      </c>
      <c r="D346" s="156" t="s">
        <v>191</v>
      </c>
      <c r="E346" s="157" t="s">
        <v>1437</v>
      </c>
      <c r="F346" s="158" t="s">
        <v>1438</v>
      </c>
      <c r="G346" s="159" t="s">
        <v>373</v>
      </c>
      <c r="H346" s="160">
        <v>10.076000000000001</v>
      </c>
      <c r="I346" s="161"/>
      <c r="J346" s="162">
        <f>ROUND(I346*H346,2)</f>
        <v>0</v>
      </c>
      <c r="K346" s="163"/>
      <c r="L346" s="33"/>
      <c r="M346" s="164" t="s">
        <v>1</v>
      </c>
      <c r="N346" s="165" t="s">
        <v>39</v>
      </c>
      <c r="O346" s="61"/>
      <c r="P346" s="166">
        <f>O346*H346</f>
        <v>0</v>
      </c>
      <c r="Q346" s="166">
        <v>2.0999999999999999E-5</v>
      </c>
      <c r="R346" s="166">
        <f>Q346*H346</f>
        <v>2.1159600000000001E-4</v>
      </c>
      <c r="S346" s="166">
        <v>0</v>
      </c>
      <c r="T346" s="167">
        <f>S346*H346</f>
        <v>0</v>
      </c>
      <c r="U346" s="32"/>
      <c r="V346" s="32"/>
      <c r="W346" s="32"/>
      <c r="X346" s="32"/>
      <c r="Y346" s="32"/>
      <c r="Z346" s="32"/>
      <c r="AA346" s="32"/>
      <c r="AB346" s="32"/>
      <c r="AC346" s="32"/>
      <c r="AD346" s="32"/>
      <c r="AE346" s="32"/>
      <c r="AR346" s="168" t="s">
        <v>214</v>
      </c>
      <c r="AT346" s="168" t="s">
        <v>191</v>
      </c>
      <c r="AU346" s="168" t="s">
        <v>86</v>
      </c>
      <c r="AY346" s="17" t="s">
        <v>189</v>
      </c>
      <c r="BE346" s="169">
        <f>IF(N346="základná",J346,0)</f>
        <v>0</v>
      </c>
      <c r="BF346" s="169">
        <f>IF(N346="znížená",J346,0)</f>
        <v>0</v>
      </c>
      <c r="BG346" s="169">
        <f>IF(N346="zákl. prenesená",J346,0)</f>
        <v>0</v>
      </c>
      <c r="BH346" s="169">
        <f>IF(N346="zníž. prenesená",J346,0)</f>
        <v>0</v>
      </c>
      <c r="BI346" s="169">
        <f>IF(N346="nulová",J346,0)</f>
        <v>0</v>
      </c>
      <c r="BJ346" s="17" t="s">
        <v>86</v>
      </c>
      <c r="BK346" s="169">
        <f>ROUND(I346*H346,2)</f>
        <v>0</v>
      </c>
      <c r="BL346" s="17" t="s">
        <v>214</v>
      </c>
      <c r="BM346" s="168" t="s">
        <v>1439</v>
      </c>
    </row>
    <row r="347" spans="1:65" s="13" customFormat="1" ht="11.25">
      <c r="B347" s="187"/>
      <c r="D347" s="188" t="s">
        <v>683</v>
      </c>
      <c r="E347" s="189" t="s">
        <v>1</v>
      </c>
      <c r="F347" s="190" t="s">
        <v>1171</v>
      </c>
      <c r="H347" s="189" t="s">
        <v>1</v>
      </c>
      <c r="I347" s="191"/>
      <c r="L347" s="187"/>
      <c r="M347" s="192"/>
      <c r="N347" s="193"/>
      <c r="O347" s="193"/>
      <c r="P347" s="193"/>
      <c r="Q347" s="193"/>
      <c r="R347" s="193"/>
      <c r="S347" s="193"/>
      <c r="T347" s="194"/>
      <c r="AT347" s="189" t="s">
        <v>683</v>
      </c>
      <c r="AU347" s="189" t="s">
        <v>86</v>
      </c>
      <c r="AV347" s="13" t="s">
        <v>80</v>
      </c>
      <c r="AW347" s="13" t="s">
        <v>29</v>
      </c>
      <c r="AX347" s="13" t="s">
        <v>73</v>
      </c>
      <c r="AY347" s="189" t="s">
        <v>189</v>
      </c>
    </row>
    <row r="348" spans="1:65" s="14" customFormat="1" ht="11.25">
      <c r="B348" s="195"/>
      <c r="D348" s="188" t="s">
        <v>683</v>
      </c>
      <c r="E348" s="196" t="s">
        <v>1</v>
      </c>
      <c r="F348" s="197" t="s">
        <v>1440</v>
      </c>
      <c r="H348" s="198">
        <v>10.076000000000001</v>
      </c>
      <c r="I348" s="199"/>
      <c r="L348" s="195"/>
      <c r="M348" s="200"/>
      <c r="N348" s="201"/>
      <c r="O348" s="201"/>
      <c r="P348" s="201"/>
      <c r="Q348" s="201"/>
      <c r="R348" s="201"/>
      <c r="S348" s="201"/>
      <c r="T348" s="202"/>
      <c r="AT348" s="196" t="s">
        <v>683</v>
      </c>
      <c r="AU348" s="196" t="s">
        <v>86</v>
      </c>
      <c r="AV348" s="14" t="s">
        <v>86</v>
      </c>
      <c r="AW348" s="14" t="s">
        <v>29</v>
      </c>
      <c r="AX348" s="14" t="s">
        <v>80</v>
      </c>
      <c r="AY348" s="196" t="s">
        <v>189</v>
      </c>
    </row>
    <row r="349" spans="1:65" s="2" customFormat="1" ht="24.2" customHeight="1">
      <c r="A349" s="32"/>
      <c r="B349" s="155"/>
      <c r="C349" s="156" t="s">
        <v>1441</v>
      </c>
      <c r="D349" s="156" t="s">
        <v>191</v>
      </c>
      <c r="E349" s="157" t="s">
        <v>1442</v>
      </c>
      <c r="F349" s="158" t="s">
        <v>1443</v>
      </c>
      <c r="G349" s="159" t="s">
        <v>373</v>
      </c>
      <c r="H349" s="160">
        <v>51.392000000000003</v>
      </c>
      <c r="I349" s="161"/>
      <c r="J349" s="162">
        <f>ROUND(I349*H349,2)</f>
        <v>0</v>
      </c>
      <c r="K349" s="163"/>
      <c r="L349" s="33"/>
      <c r="M349" s="164" t="s">
        <v>1</v>
      </c>
      <c r="N349" s="165" t="s">
        <v>39</v>
      </c>
      <c r="O349" s="61"/>
      <c r="P349" s="166">
        <f>O349*H349</f>
        <v>0</v>
      </c>
      <c r="Q349" s="166">
        <v>5.5000000000000003E-4</v>
      </c>
      <c r="R349" s="166">
        <f>Q349*H349</f>
        <v>2.8265600000000002E-2</v>
      </c>
      <c r="S349" s="166">
        <v>0</v>
      </c>
      <c r="T349" s="167">
        <f>S349*H349</f>
        <v>0</v>
      </c>
      <c r="U349" s="32"/>
      <c r="V349" s="32"/>
      <c r="W349" s="32"/>
      <c r="X349" s="32"/>
      <c r="Y349" s="32"/>
      <c r="Z349" s="32"/>
      <c r="AA349" s="32"/>
      <c r="AB349" s="32"/>
      <c r="AC349" s="32"/>
      <c r="AD349" s="32"/>
      <c r="AE349" s="32"/>
      <c r="AR349" s="168" t="s">
        <v>214</v>
      </c>
      <c r="AT349" s="168" t="s">
        <v>191</v>
      </c>
      <c r="AU349" s="168" t="s">
        <v>86</v>
      </c>
      <c r="AY349" s="17" t="s">
        <v>189</v>
      </c>
      <c r="BE349" s="169">
        <f>IF(N349="základná",J349,0)</f>
        <v>0</v>
      </c>
      <c r="BF349" s="169">
        <f>IF(N349="znížená",J349,0)</f>
        <v>0</v>
      </c>
      <c r="BG349" s="169">
        <f>IF(N349="zákl. prenesená",J349,0)</f>
        <v>0</v>
      </c>
      <c r="BH349" s="169">
        <f>IF(N349="zníž. prenesená",J349,0)</f>
        <v>0</v>
      </c>
      <c r="BI349" s="169">
        <f>IF(N349="nulová",J349,0)</f>
        <v>0</v>
      </c>
      <c r="BJ349" s="17" t="s">
        <v>86</v>
      </c>
      <c r="BK349" s="169">
        <f>ROUND(I349*H349,2)</f>
        <v>0</v>
      </c>
      <c r="BL349" s="17" t="s">
        <v>214</v>
      </c>
      <c r="BM349" s="168" t="s">
        <v>1444</v>
      </c>
    </row>
    <row r="350" spans="1:65" s="13" customFormat="1" ht="11.25">
      <c r="B350" s="187"/>
      <c r="D350" s="188" t="s">
        <v>683</v>
      </c>
      <c r="E350" s="189" t="s">
        <v>1</v>
      </c>
      <c r="F350" s="190" t="s">
        <v>1171</v>
      </c>
      <c r="H350" s="189" t="s">
        <v>1</v>
      </c>
      <c r="I350" s="191"/>
      <c r="L350" s="187"/>
      <c r="M350" s="192"/>
      <c r="N350" s="193"/>
      <c r="O350" s="193"/>
      <c r="P350" s="193"/>
      <c r="Q350" s="193"/>
      <c r="R350" s="193"/>
      <c r="S350" s="193"/>
      <c r="T350" s="194"/>
      <c r="AT350" s="189" t="s">
        <v>683</v>
      </c>
      <c r="AU350" s="189" t="s">
        <v>86</v>
      </c>
      <c r="AV350" s="13" t="s">
        <v>80</v>
      </c>
      <c r="AW350" s="13" t="s">
        <v>29</v>
      </c>
      <c r="AX350" s="13" t="s">
        <v>73</v>
      </c>
      <c r="AY350" s="189" t="s">
        <v>189</v>
      </c>
    </row>
    <row r="351" spans="1:65" s="14" customFormat="1" ht="11.25">
      <c r="B351" s="195"/>
      <c r="D351" s="188" t="s">
        <v>683</v>
      </c>
      <c r="E351" s="196" t="s">
        <v>1</v>
      </c>
      <c r="F351" s="197" t="s">
        <v>1445</v>
      </c>
      <c r="H351" s="198">
        <v>51.392000000000003</v>
      </c>
      <c r="I351" s="199"/>
      <c r="L351" s="195"/>
      <c r="M351" s="203"/>
      <c r="N351" s="204"/>
      <c r="O351" s="204"/>
      <c r="P351" s="204"/>
      <c r="Q351" s="204"/>
      <c r="R351" s="204"/>
      <c r="S351" s="204"/>
      <c r="T351" s="205"/>
      <c r="AT351" s="196" t="s">
        <v>683</v>
      </c>
      <c r="AU351" s="196" t="s">
        <v>86</v>
      </c>
      <c r="AV351" s="14" t="s">
        <v>86</v>
      </c>
      <c r="AW351" s="14" t="s">
        <v>29</v>
      </c>
      <c r="AX351" s="14" t="s">
        <v>80</v>
      </c>
      <c r="AY351" s="196" t="s">
        <v>189</v>
      </c>
    </row>
    <row r="352" spans="1:65" s="2" customFormat="1" ht="6.95" customHeight="1">
      <c r="A352" s="32"/>
      <c r="B352" s="50"/>
      <c r="C352" s="51"/>
      <c r="D352" s="51"/>
      <c r="E352" s="51"/>
      <c r="F352" s="51"/>
      <c r="G352" s="51"/>
      <c r="H352" s="51"/>
      <c r="I352" s="51"/>
      <c r="J352" s="51"/>
      <c r="K352" s="51"/>
      <c r="L352" s="33"/>
      <c r="M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  <c r="AA352" s="32"/>
      <c r="AB352" s="32"/>
      <c r="AC352" s="32"/>
      <c r="AD352" s="32"/>
      <c r="AE352" s="32"/>
    </row>
  </sheetData>
  <autoFilter ref="C136:K351" xr:uid="{00000000-0009-0000-0000-000007000000}"/>
  <mergeCells count="15">
    <mergeCell ref="E123:H123"/>
    <mergeCell ref="E127:H127"/>
    <mergeCell ref="E125:H125"/>
    <mergeCell ref="E129:H129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BM210"/>
  <sheetViews>
    <sheetView showGridLines="0" workbookViewId="0">
      <selection activeCell="F128" sqref="F128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65" t="s">
        <v>5</v>
      </c>
      <c r="M2" s="247"/>
      <c r="N2" s="247"/>
      <c r="O2" s="247"/>
      <c r="P2" s="247"/>
      <c r="Q2" s="247"/>
      <c r="R2" s="247"/>
      <c r="S2" s="247"/>
      <c r="T2" s="247"/>
      <c r="U2" s="247"/>
      <c r="V2" s="247"/>
      <c r="AT2" s="17" t="s">
        <v>110</v>
      </c>
    </row>
    <row r="3" spans="1:46" s="1" customFormat="1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73</v>
      </c>
    </row>
    <row r="4" spans="1:46" s="1" customFormat="1" ht="24.95" hidden="1" customHeight="1">
      <c r="B4" s="20"/>
      <c r="D4" s="21" t="s">
        <v>154</v>
      </c>
      <c r="L4" s="20"/>
      <c r="M4" s="101" t="s">
        <v>9</v>
      </c>
      <c r="AT4" s="17" t="s">
        <v>3</v>
      </c>
    </row>
    <row r="5" spans="1:46" s="1" customFormat="1" ht="6.95" hidden="1" customHeight="1">
      <c r="B5" s="20"/>
      <c r="L5" s="20"/>
    </row>
    <row r="6" spans="1:46" s="1" customFormat="1" ht="12" hidden="1" customHeight="1">
      <c r="B6" s="20"/>
      <c r="D6" s="27" t="s">
        <v>15</v>
      </c>
      <c r="L6" s="20"/>
    </row>
    <row r="7" spans="1:46" s="1" customFormat="1" ht="16.5" hidden="1" customHeight="1">
      <c r="B7" s="20"/>
      <c r="E7" s="266" t="str">
        <f>'Rekapitulácia stavby'!K6</f>
        <v>Prístavba materskej škôlky v meste Podolínec</v>
      </c>
      <c r="F7" s="267"/>
      <c r="G7" s="267"/>
      <c r="H7" s="267"/>
      <c r="L7" s="20"/>
    </row>
    <row r="8" spans="1:46" ht="12.75" hidden="1">
      <c r="B8" s="20"/>
      <c r="D8" s="27" t="s">
        <v>155</v>
      </c>
      <c r="L8" s="20"/>
    </row>
    <row r="9" spans="1:46" s="1" customFormat="1" ht="16.5" hidden="1" customHeight="1">
      <c r="B9" s="20"/>
      <c r="E9" s="266" t="s">
        <v>790</v>
      </c>
      <c r="F9" s="247"/>
      <c r="G9" s="247"/>
      <c r="H9" s="247"/>
      <c r="L9" s="20"/>
    </row>
    <row r="10" spans="1:46" s="1" customFormat="1" ht="12" hidden="1" customHeight="1">
      <c r="B10" s="20"/>
      <c r="D10" s="27" t="s">
        <v>157</v>
      </c>
      <c r="L10" s="20"/>
    </row>
    <row r="11" spans="1:46" s="2" customFormat="1" ht="16.5" hidden="1" customHeight="1">
      <c r="A11" s="32"/>
      <c r="B11" s="33"/>
      <c r="C11" s="32"/>
      <c r="D11" s="32"/>
      <c r="E11" s="270" t="s">
        <v>791</v>
      </c>
      <c r="F11" s="268"/>
      <c r="G11" s="268"/>
      <c r="H11" s="268"/>
      <c r="I11" s="32"/>
      <c r="J11" s="32"/>
      <c r="K11" s="32"/>
      <c r="L11" s="45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hidden="1" customHeight="1">
      <c r="A12" s="32"/>
      <c r="B12" s="33"/>
      <c r="C12" s="32"/>
      <c r="D12" s="27" t="s">
        <v>792</v>
      </c>
      <c r="E12" s="32"/>
      <c r="F12" s="32"/>
      <c r="G12" s="32"/>
      <c r="H12" s="32"/>
      <c r="I12" s="32"/>
      <c r="J12" s="32"/>
      <c r="K12" s="32"/>
      <c r="L12" s="45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6.5" hidden="1" customHeight="1">
      <c r="A13" s="32"/>
      <c r="B13" s="33"/>
      <c r="C13" s="32"/>
      <c r="D13" s="32"/>
      <c r="E13" s="227" t="s">
        <v>1446</v>
      </c>
      <c r="F13" s="268"/>
      <c r="G13" s="268"/>
      <c r="H13" s="268"/>
      <c r="I13" s="32"/>
      <c r="J13" s="32"/>
      <c r="K13" s="32"/>
      <c r="L13" s="45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1.25" hidden="1">
      <c r="A14" s="32"/>
      <c r="B14" s="33"/>
      <c r="C14" s="32"/>
      <c r="D14" s="32"/>
      <c r="E14" s="32"/>
      <c r="F14" s="32"/>
      <c r="G14" s="32"/>
      <c r="H14" s="32"/>
      <c r="I14" s="32"/>
      <c r="J14" s="32"/>
      <c r="K14" s="32"/>
      <c r="L14" s="45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2" hidden="1" customHeight="1">
      <c r="A15" s="32"/>
      <c r="B15" s="33"/>
      <c r="C15" s="32"/>
      <c r="D15" s="27" t="s">
        <v>17</v>
      </c>
      <c r="E15" s="32"/>
      <c r="F15" s="25" t="s">
        <v>1</v>
      </c>
      <c r="G15" s="32"/>
      <c r="H15" s="32"/>
      <c r="I15" s="27" t="s">
        <v>18</v>
      </c>
      <c r="J15" s="25" t="s">
        <v>1</v>
      </c>
      <c r="K15" s="32"/>
      <c r="L15" s="45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hidden="1" customHeight="1">
      <c r="A16" s="32"/>
      <c r="B16" s="33"/>
      <c r="C16" s="32"/>
      <c r="D16" s="27" t="s">
        <v>19</v>
      </c>
      <c r="E16" s="32"/>
      <c r="F16" s="25" t="s">
        <v>20</v>
      </c>
      <c r="G16" s="32"/>
      <c r="H16" s="32"/>
      <c r="I16" s="27" t="s">
        <v>21</v>
      </c>
      <c r="J16" s="58" t="str">
        <f>'Rekapitulácia stavby'!AN8</f>
        <v>05_2022</v>
      </c>
      <c r="K16" s="32"/>
      <c r="L16" s="45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0.9" hidden="1" customHeight="1">
      <c r="A17" s="32"/>
      <c r="B17" s="33"/>
      <c r="C17" s="32"/>
      <c r="D17" s="32"/>
      <c r="E17" s="32"/>
      <c r="F17" s="32"/>
      <c r="G17" s="32"/>
      <c r="H17" s="32"/>
      <c r="I17" s="32"/>
      <c r="J17" s="32"/>
      <c r="K17" s="32"/>
      <c r="L17" s="45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2" hidden="1" customHeight="1">
      <c r="A18" s="32"/>
      <c r="B18" s="33"/>
      <c r="C18" s="32"/>
      <c r="D18" s="27" t="s">
        <v>22</v>
      </c>
      <c r="E18" s="32"/>
      <c r="F18" s="32"/>
      <c r="G18" s="32"/>
      <c r="H18" s="32"/>
      <c r="I18" s="27" t="s">
        <v>23</v>
      </c>
      <c r="J18" s="25" t="s">
        <v>1</v>
      </c>
      <c r="K18" s="32"/>
      <c r="L18" s="45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8" hidden="1" customHeight="1">
      <c r="A19" s="32"/>
      <c r="B19" s="33"/>
      <c r="C19" s="32"/>
      <c r="D19" s="32"/>
      <c r="E19" s="25" t="s">
        <v>24</v>
      </c>
      <c r="F19" s="32"/>
      <c r="G19" s="32"/>
      <c r="H19" s="32"/>
      <c r="I19" s="27" t="s">
        <v>25</v>
      </c>
      <c r="J19" s="25" t="s">
        <v>1</v>
      </c>
      <c r="K19" s="32"/>
      <c r="L19" s="45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6.95" hidden="1" customHeight="1">
      <c r="A20" s="32"/>
      <c r="B20" s="33"/>
      <c r="C20" s="32"/>
      <c r="D20" s="32"/>
      <c r="E20" s="32"/>
      <c r="F20" s="32"/>
      <c r="G20" s="32"/>
      <c r="H20" s="32"/>
      <c r="I20" s="32"/>
      <c r="J20" s="32"/>
      <c r="K20" s="32"/>
      <c r="L20" s="45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2" hidden="1" customHeight="1">
      <c r="A21" s="32"/>
      <c r="B21" s="33"/>
      <c r="C21" s="32"/>
      <c r="D21" s="27" t="s">
        <v>26</v>
      </c>
      <c r="E21" s="32"/>
      <c r="F21" s="32"/>
      <c r="G21" s="32"/>
      <c r="H21" s="32"/>
      <c r="I21" s="27" t="s">
        <v>23</v>
      </c>
      <c r="J21" s="28">
        <f>'Rekapitulácia stavby'!AN13</f>
        <v>0</v>
      </c>
      <c r="K21" s="32"/>
      <c r="L21" s="45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8" hidden="1" customHeight="1">
      <c r="A22" s="32"/>
      <c r="B22" s="33"/>
      <c r="C22" s="32"/>
      <c r="D22" s="32"/>
      <c r="E22" s="269">
        <f>'Rekapitulácia stavby'!E14</f>
        <v>0</v>
      </c>
      <c r="F22" s="246"/>
      <c r="G22" s="246"/>
      <c r="H22" s="246"/>
      <c r="I22" s="27" t="s">
        <v>25</v>
      </c>
      <c r="J22" s="28">
        <f>'Rekapitulácia stavby'!AN14</f>
        <v>0</v>
      </c>
      <c r="K22" s="32"/>
      <c r="L22" s="45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6.95" hidden="1" customHeight="1">
      <c r="A23" s="32"/>
      <c r="B23" s="33"/>
      <c r="C23" s="32"/>
      <c r="D23" s="32"/>
      <c r="E23" s="32"/>
      <c r="F23" s="32"/>
      <c r="G23" s="32"/>
      <c r="H23" s="32"/>
      <c r="I23" s="32"/>
      <c r="J23" s="32"/>
      <c r="K23" s="32"/>
      <c r="L23" s="45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2" hidden="1" customHeight="1">
      <c r="A24" s="32"/>
      <c r="B24" s="33"/>
      <c r="C24" s="32"/>
      <c r="D24" s="27" t="s">
        <v>27</v>
      </c>
      <c r="E24" s="32"/>
      <c r="F24" s="32"/>
      <c r="G24" s="32"/>
      <c r="H24" s="32"/>
      <c r="I24" s="27" t="s">
        <v>23</v>
      </c>
      <c r="J24" s="25" t="s">
        <v>1</v>
      </c>
      <c r="K24" s="32"/>
      <c r="L24" s="45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8" hidden="1" customHeight="1">
      <c r="A25" s="32"/>
      <c r="B25" s="33"/>
      <c r="C25" s="32"/>
      <c r="D25" s="32"/>
      <c r="E25" s="25" t="s">
        <v>28</v>
      </c>
      <c r="F25" s="32"/>
      <c r="G25" s="32"/>
      <c r="H25" s="32"/>
      <c r="I25" s="27" t="s">
        <v>25</v>
      </c>
      <c r="J25" s="25" t="s">
        <v>1</v>
      </c>
      <c r="K25" s="32"/>
      <c r="L25" s="45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6.95" hidden="1" customHeight="1">
      <c r="A26" s="32"/>
      <c r="B26" s="33"/>
      <c r="C26" s="32"/>
      <c r="D26" s="32"/>
      <c r="E26" s="32"/>
      <c r="F26" s="32"/>
      <c r="G26" s="32"/>
      <c r="H26" s="32"/>
      <c r="I26" s="32"/>
      <c r="J26" s="32"/>
      <c r="K26" s="32"/>
      <c r="L26" s="45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12" hidden="1" customHeight="1">
      <c r="A27" s="32"/>
      <c r="B27" s="33"/>
      <c r="C27" s="32"/>
      <c r="D27" s="27" t="s">
        <v>30</v>
      </c>
      <c r="E27" s="32"/>
      <c r="F27" s="32"/>
      <c r="G27" s="32"/>
      <c r="H27" s="32"/>
      <c r="I27" s="27" t="s">
        <v>23</v>
      </c>
      <c r="J27" s="25" t="str">
        <f>IF('Rekapitulácia stavby'!AN19="","",'Rekapitulácia stavby'!AN19)</f>
        <v/>
      </c>
      <c r="K27" s="32"/>
      <c r="L27" s="45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8" hidden="1" customHeight="1">
      <c r="A28" s="32"/>
      <c r="B28" s="33"/>
      <c r="C28" s="32"/>
      <c r="D28" s="32"/>
      <c r="E28" s="25" t="str">
        <f>IF('Rekapitulácia stavby'!E20="","",'Rekapitulácia stavby'!E20)</f>
        <v xml:space="preserve"> </v>
      </c>
      <c r="F28" s="32"/>
      <c r="G28" s="32"/>
      <c r="H28" s="32"/>
      <c r="I28" s="27" t="s">
        <v>25</v>
      </c>
      <c r="J28" s="25" t="str">
        <f>IF('Rekapitulácia stavby'!AN20="","",'Rekapitulácia stavby'!AN20)</f>
        <v/>
      </c>
      <c r="K28" s="32"/>
      <c r="L28" s="45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hidden="1" customHeight="1">
      <c r="A29" s="32"/>
      <c r="B29" s="33"/>
      <c r="C29" s="32"/>
      <c r="D29" s="32"/>
      <c r="E29" s="32"/>
      <c r="F29" s="32"/>
      <c r="G29" s="32"/>
      <c r="H29" s="32"/>
      <c r="I29" s="32"/>
      <c r="J29" s="32"/>
      <c r="K29" s="32"/>
      <c r="L29" s="45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12" hidden="1" customHeight="1">
      <c r="A30" s="32"/>
      <c r="B30" s="33"/>
      <c r="C30" s="32"/>
      <c r="D30" s="27" t="s">
        <v>32</v>
      </c>
      <c r="E30" s="32"/>
      <c r="F30" s="32"/>
      <c r="G30" s="32"/>
      <c r="H30" s="32"/>
      <c r="I30" s="32"/>
      <c r="J30" s="32"/>
      <c r="K30" s="32"/>
      <c r="L30" s="45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8" customFormat="1" ht="16.5" hidden="1" customHeight="1">
      <c r="A31" s="102"/>
      <c r="B31" s="103"/>
      <c r="C31" s="102"/>
      <c r="D31" s="102"/>
      <c r="E31" s="251" t="s">
        <v>1</v>
      </c>
      <c r="F31" s="251"/>
      <c r="G31" s="251"/>
      <c r="H31" s="251"/>
      <c r="I31" s="102"/>
      <c r="J31" s="102"/>
      <c r="K31" s="102"/>
      <c r="L31" s="104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</row>
    <row r="32" spans="1:31" s="2" customFormat="1" ht="6.95" hidden="1" customHeight="1">
      <c r="A32" s="32"/>
      <c r="B32" s="33"/>
      <c r="C32" s="32"/>
      <c r="D32" s="32"/>
      <c r="E32" s="32"/>
      <c r="F32" s="32"/>
      <c r="G32" s="32"/>
      <c r="H32" s="32"/>
      <c r="I32" s="32"/>
      <c r="J32" s="32"/>
      <c r="K32" s="32"/>
      <c r="L32" s="45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hidden="1" customHeight="1">
      <c r="A33" s="32"/>
      <c r="B33" s="33"/>
      <c r="C33" s="32"/>
      <c r="D33" s="69"/>
      <c r="E33" s="69"/>
      <c r="F33" s="69"/>
      <c r="G33" s="69"/>
      <c r="H33" s="69"/>
      <c r="I33" s="69"/>
      <c r="J33" s="69"/>
      <c r="K33" s="69"/>
      <c r="L33" s="45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25.35" hidden="1" customHeight="1">
      <c r="A34" s="32"/>
      <c r="B34" s="33"/>
      <c r="C34" s="32"/>
      <c r="D34" s="105" t="s">
        <v>33</v>
      </c>
      <c r="E34" s="32"/>
      <c r="F34" s="32"/>
      <c r="G34" s="32"/>
      <c r="H34" s="32"/>
      <c r="I34" s="32"/>
      <c r="J34" s="74">
        <f>ROUND(J131, 2)</f>
        <v>0</v>
      </c>
      <c r="K34" s="32"/>
      <c r="L34" s="45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6.95" hidden="1" customHeight="1">
      <c r="A35" s="32"/>
      <c r="B35" s="33"/>
      <c r="C35" s="32"/>
      <c r="D35" s="69"/>
      <c r="E35" s="69"/>
      <c r="F35" s="69"/>
      <c r="G35" s="69"/>
      <c r="H35" s="69"/>
      <c r="I35" s="69"/>
      <c r="J35" s="69"/>
      <c r="K35" s="69"/>
      <c r="L35" s="45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3"/>
      <c r="C36" s="32"/>
      <c r="D36" s="32"/>
      <c r="E36" s="32"/>
      <c r="F36" s="36" t="s">
        <v>35</v>
      </c>
      <c r="G36" s="32"/>
      <c r="H36" s="32"/>
      <c r="I36" s="36" t="s">
        <v>34</v>
      </c>
      <c r="J36" s="36" t="s">
        <v>36</v>
      </c>
      <c r="K36" s="32"/>
      <c r="L36" s="45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106" t="s">
        <v>37</v>
      </c>
      <c r="E37" s="38" t="s">
        <v>38</v>
      </c>
      <c r="F37" s="107">
        <f>ROUND((SUM(BE131:BE209)),  2)</f>
        <v>0</v>
      </c>
      <c r="G37" s="108"/>
      <c r="H37" s="108"/>
      <c r="I37" s="109">
        <v>0.2</v>
      </c>
      <c r="J37" s="107">
        <f>ROUND(((SUM(BE131:BE209))*I37),  2)</f>
        <v>0</v>
      </c>
      <c r="K37" s="32"/>
      <c r="L37" s="45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hidden="1" customHeight="1">
      <c r="A38" s="32"/>
      <c r="B38" s="33"/>
      <c r="C38" s="32"/>
      <c r="D38" s="32"/>
      <c r="E38" s="38" t="s">
        <v>39</v>
      </c>
      <c r="F38" s="107">
        <f>ROUND((SUM(BF131:BF209)),  2)</f>
        <v>0</v>
      </c>
      <c r="G38" s="108"/>
      <c r="H38" s="108"/>
      <c r="I38" s="109">
        <v>0.2</v>
      </c>
      <c r="J38" s="107">
        <f>ROUND(((SUM(BF131:BF209))*I38),  2)</f>
        <v>0</v>
      </c>
      <c r="K38" s="32"/>
      <c r="L38" s="45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27" t="s">
        <v>40</v>
      </c>
      <c r="F39" s="110">
        <f>ROUND((SUM(BG131:BG209)),  2)</f>
        <v>0</v>
      </c>
      <c r="G39" s="32"/>
      <c r="H39" s="32"/>
      <c r="I39" s="111">
        <v>0.2</v>
      </c>
      <c r="J39" s="110">
        <f>0</f>
        <v>0</v>
      </c>
      <c r="K39" s="32"/>
      <c r="L39" s="45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hidden="1" customHeight="1">
      <c r="A40" s="32"/>
      <c r="B40" s="33"/>
      <c r="C40" s="32"/>
      <c r="D40" s="32"/>
      <c r="E40" s="27" t="s">
        <v>41</v>
      </c>
      <c r="F40" s="110">
        <f>ROUND((SUM(BH131:BH209)),  2)</f>
        <v>0</v>
      </c>
      <c r="G40" s="32"/>
      <c r="H40" s="32"/>
      <c r="I40" s="111">
        <v>0.2</v>
      </c>
      <c r="J40" s="110">
        <f>0</f>
        <v>0</v>
      </c>
      <c r="K40" s="32"/>
      <c r="L40" s="45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14.45" hidden="1" customHeight="1">
      <c r="A41" s="32"/>
      <c r="B41" s="33"/>
      <c r="C41" s="32"/>
      <c r="D41" s="32"/>
      <c r="E41" s="38" t="s">
        <v>42</v>
      </c>
      <c r="F41" s="107">
        <f>ROUND((SUM(BI131:BI209)),  2)</f>
        <v>0</v>
      </c>
      <c r="G41" s="108"/>
      <c r="H41" s="108"/>
      <c r="I41" s="109">
        <v>0</v>
      </c>
      <c r="J41" s="107">
        <f>0</f>
        <v>0</v>
      </c>
      <c r="K41" s="32"/>
      <c r="L41" s="45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6.95" hidden="1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5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2" customFormat="1" ht="25.35" hidden="1" customHeight="1">
      <c r="A43" s="32"/>
      <c r="B43" s="33"/>
      <c r="C43" s="112"/>
      <c r="D43" s="113" t="s">
        <v>43</v>
      </c>
      <c r="E43" s="63"/>
      <c r="F43" s="63"/>
      <c r="G43" s="114" t="s">
        <v>44</v>
      </c>
      <c r="H43" s="115" t="s">
        <v>45</v>
      </c>
      <c r="I43" s="63"/>
      <c r="J43" s="116">
        <f>SUM(J34:J41)</f>
        <v>0</v>
      </c>
      <c r="K43" s="117"/>
      <c r="L43" s="45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</row>
    <row r="44" spans="1:31" s="2" customFormat="1" ht="14.45" hidden="1" customHeight="1">
      <c r="A44" s="32"/>
      <c r="B44" s="33"/>
      <c r="C44" s="32"/>
      <c r="D44" s="32"/>
      <c r="E44" s="32"/>
      <c r="F44" s="32"/>
      <c r="G44" s="32"/>
      <c r="H44" s="32"/>
      <c r="I44" s="32"/>
      <c r="J44" s="32"/>
      <c r="K44" s="32"/>
      <c r="L44" s="45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</row>
    <row r="45" spans="1:31" s="1" customFormat="1" ht="14.45" hidden="1" customHeight="1">
      <c r="B45" s="20"/>
      <c r="L45" s="20"/>
    </row>
    <row r="46" spans="1:31" s="1" customFormat="1" ht="14.45" hidden="1" customHeight="1">
      <c r="B46" s="20"/>
      <c r="L46" s="20"/>
    </row>
    <row r="47" spans="1:31" s="1" customFormat="1" ht="14.45" hidden="1" customHeight="1">
      <c r="B47" s="20"/>
      <c r="L47" s="20"/>
    </row>
    <row r="48" spans="1:31" s="1" customFormat="1" ht="14.45" hidden="1" customHeight="1">
      <c r="B48" s="20"/>
      <c r="L48" s="20"/>
    </row>
    <row r="49" spans="1:31" s="1" customFormat="1" ht="14.45" hidden="1" customHeight="1">
      <c r="B49" s="20"/>
      <c r="L49" s="20"/>
    </row>
    <row r="50" spans="1:31" s="2" customFormat="1" ht="14.45" hidden="1" customHeight="1">
      <c r="B50" s="45"/>
      <c r="D50" s="46" t="s">
        <v>46</v>
      </c>
      <c r="E50" s="47"/>
      <c r="F50" s="47"/>
      <c r="G50" s="46" t="s">
        <v>47</v>
      </c>
      <c r="H50" s="47"/>
      <c r="I50" s="47"/>
      <c r="J50" s="47"/>
      <c r="K50" s="47"/>
      <c r="L50" s="45"/>
    </row>
    <row r="51" spans="1:31" ht="11.25" hidden="1">
      <c r="B51" s="20"/>
      <c r="L51" s="20"/>
    </row>
    <row r="52" spans="1:31" ht="11.25" hidden="1">
      <c r="B52" s="20"/>
      <c r="L52" s="20"/>
    </row>
    <row r="53" spans="1:31" ht="11.25" hidden="1">
      <c r="B53" s="20"/>
      <c r="L53" s="20"/>
    </row>
    <row r="54" spans="1:31" ht="11.25" hidden="1">
      <c r="B54" s="20"/>
      <c r="L54" s="20"/>
    </row>
    <row r="55" spans="1:31" ht="11.25" hidden="1">
      <c r="B55" s="20"/>
      <c r="L55" s="20"/>
    </row>
    <row r="56" spans="1:31" ht="11.25" hidden="1">
      <c r="B56" s="20"/>
      <c r="L56" s="20"/>
    </row>
    <row r="57" spans="1:31" ht="11.25" hidden="1">
      <c r="B57" s="20"/>
      <c r="L57" s="20"/>
    </row>
    <row r="58" spans="1:31" ht="11.25" hidden="1">
      <c r="B58" s="20"/>
      <c r="L58" s="20"/>
    </row>
    <row r="59" spans="1:31" ht="11.25" hidden="1">
      <c r="B59" s="20"/>
      <c r="L59" s="20"/>
    </row>
    <row r="60" spans="1:31" ht="11.25" hidden="1">
      <c r="B60" s="20"/>
      <c r="L60" s="20"/>
    </row>
    <row r="61" spans="1:31" s="2" customFormat="1" ht="12.75" hidden="1">
      <c r="A61" s="32"/>
      <c r="B61" s="33"/>
      <c r="C61" s="32"/>
      <c r="D61" s="48" t="s">
        <v>48</v>
      </c>
      <c r="E61" s="35"/>
      <c r="F61" s="118" t="s">
        <v>49</v>
      </c>
      <c r="G61" s="48" t="s">
        <v>48</v>
      </c>
      <c r="H61" s="35"/>
      <c r="I61" s="35"/>
      <c r="J61" s="119" t="s">
        <v>49</v>
      </c>
      <c r="K61" s="35"/>
      <c r="L61" s="45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 hidden="1">
      <c r="B62" s="20"/>
      <c r="L62" s="20"/>
    </row>
    <row r="63" spans="1:31" ht="11.25" hidden="1">
      <c r="B63" s="20"/>
      <c r="L63" s="20"/>
    </row>
    <row r="64" spans="1:31" ht="11.25" hidden="1">
      <c r="B64" s="20"/>
      <c r="L64" s="20"/>
    </row>
    <row r="65" spans="1:31" s="2" customFormat="1" ht="12.75" hidden="1">
      <c r="A65" s="32"/>
      <c r="B65" s="33"/>
      <c r="C65" s="32"/>
      <c r="D65" s="46" t="s">
        <v>50</v>
      </c>
      <c r="E65" s="49"/>
      <c r="F65" s="49"/>
      <c r="G65" s="46" t="s">
        <v>51</v>
      </c>
      <c r="H65" s="49"/>
      <c r="I65" s="49"/>
      <c r="J65" s="49"/>
      <c r="K65" s="49"/>
      <c r="L65" s="45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 hidden="1">
      <c r="B66" s="20"/>
      <c r="L66" s="20"/>
    </row>
    <row r="67" spans="1:31" ht="11.25" hidden="1">
      <c r="B67" s="20"/>
      <c r="L67" s="20"/>
    </row>
    <row r="68" spans="1:31" ht="11.25" hidden="1">
      <c r="B68" s="20"/>
      <c r="L68" s="20"/>
    </row>
    <row r="69" spans="1:31" ht="11.25" hidden="1">
      <c r="B69" s="20"/>
      <c r="L69" s="20"/>
    </row>
    <row r="70" spans="1:31" ht="11.25" hidden="1">
      <c r="B70" s="20"/>
      <c r="L70" s="20"/>
    </row>
    <row r="71" spans="1:31" ht="11.25" hidden="1">
      <c r="B71" s="20"/>
      <c r="L71" s="20"/>
    </row>
    <row r="72" spans="1:31" ht="11.25" hidden="1">
      <c r="B72" s="20"/>
      <c r="L72" s="20"/>
    </row>
    <row r="73" spans="1:31" ht="11.25" hidden="1">
      <c r="B73" s="20"/>
      <c r="L73" s="20"/>
    </row>
    <row r="74" spans="1:31" ht="11.25" hidden="1">
      <c r="B74" s="20"/>
      <c r="L74" s="20"/>
    </row>
    <row r="75" spans="1:31" ht="11.25" hidden="1">
      <c r="B75" s="20"/>
      <c r="L75" s="20"/>
    </row>
    <row r="76" spans="1:31" s="2" customFormat="1" ht="12.75" hidden="1">
      <c r="A76" s="32"/>
      <c r="B76" s="33"/>
      <c r="C76" s="32"/>
      <c r="D76" s="48" t="s">
        <v>48</v>
      </c>
      <c r="E76" s="35"/>
      <c r="F76" s="118" t="s">
        <v>49</v>
      </c>
      <c r="G76" s="48" t="s">
        <v>48</v>
      </c>
      <c r="H76" s="35"/>
      <c r="I76" s="35"/>
      <c r="J76" s="119" t="s">
        <v>49</v>
      </c>
      <c r="K76" s="35"/>
      <c r="L76" s="45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hidden="1" customHeight="1">
      <c r="A77" s="32"/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45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78" spans="1:31" ht="11.25" hidden="1"/>
    <row r="79" spans="1:31" ht="11.25" hidden="1"/>
    <row r="80" spans="1:31" ht="11.25" hidden="1"/>
    <row r="81" spans="1:31" s="2" customFormat="1" ht="6.95" hidden="1" customHeight="1">
      <c r="A81" s="32"/>
      <c r="B81" s="52"/>
      <c r="C81" s="53"/>
      <c r="D81" s="53"/>
      <c r="E81" s="53"/>
      <c r="F81" s="53"/>
      <c r="G81" s="53"/>
      <c r="H81" s="53"/>
      <c r="I81" s="53"/>
      <c r="J81" s="53"/>
      <c r="K81" s="53"/>
      <c r="L81" s="45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5" hidden="1" customHeight="1">
      <c r="A82" s="32"/>
      <c r="B82" s="33"/>
      <c r="C82" s="21" t="s">
        <v>159</v>
      </c>
      <c r="D82" s="32"/>
      <c r="E82" s="32"/>
      <c r="F82" s="32"/>
      <c r="G82" s="32"/>
      <c r="H82" s="32"/>
      <c r="I82" s="32"/>
      <c r="J82" s="32"/>
      <c r="K82" s="32"/>
      <c r="L82" s="45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5" hidden="1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5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hidden="1" customHeight="1">
      <c r="A84" s="32"/>
      <c r="B84" s="33"/>
      <c r="C84" s="27" t="s">
        <v>15</v>
      </c>
      <c r="D84" s="32"/>
      <c r="E84" s="32"/>
      <c r="F84" s="32"/>
      <c r="G84" s="32"/>
      <c r="H84" s="32"/>
      <c r="I84" s="32"/>
      <c r="J84" s="32"/>
      <c r="K84" s="32"/>
      <c r="L84" s="45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hidden="1" customHeight="1">
      <c r="A85" s="32"/>
      <c r="B85" s="33"/>
      <c r="C85" s="32"/>
      <c r="D85" s="32"/>
      <c r="E85" s="266" t="str">
        <f>E7</f>
        <v>Prístavba materskej škôlky v meste Podolínec</v>
      </c>
      <c r="F85" s="267"/>
      <c r="G85" s="267"/>
      <c r="H85" s="267"/>
      <c r="I85" s="32"/>
      <c r="J85" s="32"/>
      <c r="K85" s="32"/>
      <c r="L85" s="45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hidden="1" customHeight="1">
      <c r="B86" s="20"/>
      <c r="C86" s="27" t="s">
        <v>155</v>
      </c>
      <c r="L86" s="20"/>
    </row>
    <row r="87" spans="1:31" s="1" customFormat="1" ht="16.5" hidden="1" customHeight="1">
      <c r="B87" s="20"/>
      <c r="E87" s="266" t="s">
        <v>790</v>
      </c>
      <c r="F87" s="247"/>
      <c r="G87" s="247"/>
      <c r="H87" s="247"/>
      <c r="L87" s="20"/>
    </row>
    <row r="88" spans="1:31" s="1" customFormat="1" ht="12" hidden="1" customHeight="1">
      <c r="B88" s="20"/>
      <c r="C88" s="27" t="s">
        <v>157</v>
      </c>
      <c r="L88" s="20"/>
    </row>
    <row r="89" spans="1:31" s="2" customFormat="1" ht="16.5" hidden="1" customHeight="1">
      <c r="A89" s="32"/>
      <c r="B89" s="33"/>
      <c r="C89" s="32"/>
      <c r="D89" s="32"/>
      <c r="E89" s="270" t="s">
        <v>791</v>
      </c>
      <c r="F89" s="268"/>
      <c r="G89" s="268"/>
      <c r="H89" s="268"/>
      <c r="I89" s="32"/>
      <c r="J89" s="32"/>
      <c r="K89" s="32"/>
      <c r="L89" s="45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12" hidden="1" customHeight="1">
      <c r="A90" s="32"/>
      <c r="B90" s="33"/>
      <c r="C90" s="27" t="s">
        <v>792</v>
      </c>
      <c r="D90" s="32"/>
      <c r="E90" s="32"/>
      <c r="F90" s="32"/>
      <c r="G90" s="32"/>
      <c r="H90" s="32"/>
      <c r="I90" s="32"/>
      <c r="J90" s="32"/>
      <c r="K90" s="32"/>
      <c r="L90" s="45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6.5" hidden="1" customHeight="1">
      <c r="A91" s="32"/>
      <c r="B91" s="33"/>
      <c r="C91" s="32"/>
      <c r="D91" s="32"/>
      <c r="E91" s="227" t="str">
        <f>E13</f>
        <v>04 - Fasáda</v>
      </c>
      <c r="F91" s="268"/>
      <c r="G91" s="268"/>
      <c r="H91" s="268"/>
      <c r="I91" s="32"/>
      <c r="J91" s="32"/>
      <c r="K91" s="32"/>
      <c r="L91" s="45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5" hidden="1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5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2" hidden="1" customHeight="1">
      <c r="A93" s="32"/>
      <c r="B93" s="33"/>
      <c r="C93" s="27" t="s">
        <v>19</v>
      </c>
      <c r="D93" s="32"/>
      <c r="E93" s="32"/>
      <c r="F93" s="25" t="str">
        <f>F16</f>
        <v>Podolínec</v>
      </c>
      <c r="G93" s="32"/>
      <c r="H93" s="32"/>
      <c r="I93" s="27" t="s">
        <v>21</v>
      </c>
      <c r="J93" s="58" t="str">
        <f>IF(J16="","",J16)</f>
        <v>05_2022</v>
      </c>
      <c r="K93" s="32"/>
      <c r="L93" s="45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6.95" hidden="1" customHeight="1">
      <c r="A94" s="32"/>
      <c r="B94" s="33"/>
      <c r="C94" s="32"/>
      <c r="D94" s="32"/>
      <c r="E94" s="32"/>
      <c r="F94" s="32"/>
      <c r="G94" s="32"/>
      <c r="H94" s="32"/>
      <c r="I94" s="32"/>
      <c r="J94" s="32"/>
      <c r="K94" s="32"/>
      <c r="L94" s="45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5.2" hidden="1" customHeight="1">
      <c r="A95" s="32"/>
      <c r="B95" s="33"/>
      <c r="C95" s="27" t="s">
        <v>22</v>
      </c>
      <c r="D95" s="32"/>
      <c r="E95" s="32"/>
      <c r="F95" s="25" t="str">
        <f>E19</f>
        <v>Mesto Podolínec</v>
      </c>
      <c r="G95" s="32"/>
      <c r="H95" s="32"/>
      <c r="I95" s="27" t="s">
        <v>27</v>
      </c>
      <c r="J95" s="30" t="str">
        <f>E25</f>
        <v>AIP projekt s.r.o.</v>
      </c>
      <c r="K95" s="32"/>
      <c r="L95" s="45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15.2" hidden="1" customHeight="1">
      <c r="A96" s="32"/>
      <c r="B96" s="33"/>
      <c r="C96" s="27" t="s">
        <v>26</v>
      </c>
      <c r="D96" s="32"/>
      <c r="E96" s="32"/>
      <c r="F96" s="25">
        <f>IF(E22="","",E22)</f>
        <v>0</v>
      </c>
      <c r="G96" s="32"/>
      <c r="H96" s="32"/>
      <c r="I96" s="27" t="s">
        <v>30</v>
      </c>
      <c r="J96" s="30" t="str">
        <f>E28</f>
        <v xml:space="preserve"> </v>
      </c>
      <c r="K96" s="32"/>
      <c r="L96" s="45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hidden="1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5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9.25" hidden="1" customHeight="1">
      <c r="A98" s="32"/>
      <c r="B98" s="33"/>
      <c r="C98" s="120" t="s">
        <v>160</v>
      </c>
      <c r="D98" s="112"/>
      <c r="E98" s="112"/>
      <c r="F98" s="112"/>
      <c r="G98" s="112"/>
      <c r="H98" s="112"/>
      <c r="I98" s="112"/>
      <c r="J98" s="121" t="s">
        <v>161</v>
      </c>
      <c r="K98" s="112"/>
      <c r="L98" s="45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</row>
    <row r="99" spans="1:47" s="2" customFormat="1" ht="10.35" hidden="1" customHeight="1">
      <c r="A99" s="32"/>
      <c r="B99" s="33"/>
      <c r="C99" s="32"/>
      <c r="D99" s="32"/>
      <c r="E99" s="32"/>
      <c r="F99" s="32"/>
      <c r="G99" s="32"/>
      <c r="H99" s="32"/>
      <c r="I99" s="32"/>
      <c r="J99" s="32"/>
      <c r="K99" s="32"/>
      <c r="L99" s="45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</row>
    <row r="100" spans="1:47" s="2" customFormat="1" ht="22.9" hidden="1" customHeight="1">
      <c r="A100" s="32"/>
      <c r="B100" s="33"/>
      <c r="C100" s="122" t="s">
        <v>162</v>
      </c>
      <c r="D100" s="32"/>
      <c r="E100" s="32"/>
      <c r="F100" s="32"/>
      <c r="G100" s="32"/>
      <c r="H100" s="32"/>
      <c r="I100" s="32"/>
      <c r="J100" s="74">
        <f>J131</f>
        <v>0</v>
      </c>
      <c r="K100" s="32"/>
      <c r="L100" s="45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U100" s="17" t="s">
        <v>163</v>
      </c>
    </row>
    <row r="101" spans="1:47" s="9" customFormat="1" ht="24.95" hidden="1" customHeight="1">
      <c r="B101" s="123"/>
      <c r="D101" s="124" t="s">
        <v>164</v>
      </c>
      <c r="E101" s="125"/>
      <c r="F101" s="125"/>
      <c r="G101" s="125"/>
      <c r="H101" s="125"/>
      <c r="I101" s="125"/>
      <c r="J101" s="126">
        <f>J132</f>
        <v>0</v>
      </c>
      <c r="L101" s="123"/>
    </row>
    <row r="102" spans="1:47" s="10" customFormat="1" ht="19.899999999999999" hidden="1" customHeight="1">
      <c r="B102" s="127"/>
      <c r="D102" s="128" t="s">
        <v>677</v>
      </c>
      <c r="E102" s="129"/>
      <c r="F102" s="129"/>
      <c r="G102" s="129"/>
      <c r="H102" s="129"/>
      <c r="I102" s="129"/>
      <c r="J102" s="130">
        <f>J133</f>
        <v>0</v>
      </c>
      <c r="L102" s="127"/>
    </row>
    <row r="103" spans="1:47" s="10" customFormat="1" ht="19.899999999999999" hidden="1" customHeight="1">
      <c r="B103" s="127"/>
      <c r="D103" s="128" t="s">
        <v>467</v>
      </c>
      <c r="E103" s="129"/>
      <c r="F103" s="129"/>
      <c r="G103" s="129"/>
      <c r="H103" s="129"/>
      <c r="I103" s="129"/>
      <c r="J103" s="130">
        <f>J163</f>
        <v>0</v>
      </c>
      <c r="L103" s="127"/>
    </row>
    <row r="104" spans="1:47" s="10" customFormat="1" ht="19.899999999999999" hidden="1" customHeight="1">
      <c r="B104" s="127"/>
      <c r="D104" s="128" t="s">
        <v>168</v>
      </c>
      <c r="E104" s="129"/>
      <c r="F104" s="129"/>
      <c r="G104" s="129"/>
      <c r="H104" s="129"/>
      <c r="I104" s="129"/>
      <c r="J104" s="130">
        <f>J176</f>
        <v>0</v>
      </c>
      <c r="L104" s="127"/>
    </row>
    <row r="105" spans="1:47" s="9" customFormat="1" ht="24.95" hidden="1" customHeight="1">
      <c r="B105" s="123"/>
      <c r="D105" s="124" t="s">
        <v>169</v>
      </c>
      <c r="E105" s="125"/>
      <c r="F105" s="125"/>
      <c r="G105" s="125"/>
      <c r="H105" s="125"/>
      <c r="I105" s="125"/>
      <c r="J105" s="126">
        <f>J178</f>
        <v>0</v>
      </c>
      <c r="L105" s="123"/>
    </row>
    <row r="106" spans="1:47" s="10" customFormat="1" ht="19.899999999999999" hidden="1" customHeight="1">
      <c r="B106" s="127"/>
      <c r="D106" s="128" t="s">
        <v>170</v>
      </c>
      <c r="E106" s="129"/>
      <c r="F106" s="129"/>
      <c r="G106" s="129"/>
      <c r="H106" s="129"/>
      <c r="I106" s="129"/>
      <c r="J106" s="130">
        <f>J179</f>
        <v>0</v>
      </c>
      <c r="L106" s="127"/>
    </row>
    <row r="107" spans="1:47" s="10" customFormat="1" ht="19.899999999999999" hidden="1" customHeight="1">
      <c r="B107" s="127"/>
      <c r="D107" s="128" t="s">
        <v>1151</v>
      </c>
      <c r="E107" s="129"/>
      <c r="F107" s="129"/>
      <c r="G107" s="129"/>
      <c r="H107" s="129"/>
      <c r="I107" s="129"/>
      <c r="J107" s="130">
        <f>J204</f>
        <v>0</v>
      </c>
      <c r="L107" s="127"/>
    </row>
    <row r="108" spans="1:47" s="2" customFormat="1" ht="21.75" hidden="1" customHeight="1">
      <c r="A108" s="32"/>
      <c r="B108" s="33"/>
      <c r="C108" s="32"/>
      <c r="D108" s="32"/>
      <c r="E108" s="32"/>
      <c r="F108" s="32"/>
      <c r="G108" s="32"/>
      <c r="H108" s="32"/>
      <c r="I108" s="32"/>
      <c r="J108" s="32"/>
      <c r="K108" s="32"/>
      <c r="L108" s="45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47" s="2" customFormat="1" ht="6.95" hidden="1" customHeight="1">
      <c r="A109" s="32"/>
      <c r="B109" s="50"/>
      <c r="C109" s="51"/>
      <c r="D109" s="51"/>
      <c r="E109" s="51"/>
      <c r="F109" s="51"/>
      <c r="G109" s="51"/>
      <c r="H109" s="51"/>
      <c r="I109" s="51"/>
      <c r="J109" s="51"/>
      <c r="K109" s="51"/>
      <c r="L109" s="45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47" ht="11.25" hidden="1"/>
    <row r="111" spans="1:47" ht="11.25" hidden="1"/>
    <row r="112" spans="1:47" ht="11.25" hidden="1"/>
    <row r="113" spans="1:31" s="2" customFormat="1" ht="6.95" customHeight="1">
      <c r="A113" s="32"/>
      <c r="B113" s="52"/>
      <c r="C113" s="53"/>
      <c r="D113" s="53"/>
      <c r="E113" s="53"/>
      <c r="F113" s="53"/>
      <c r="G113" s="53"/>
      <c r="H113" s="53"/>
      <c r="I113" s="53"/>
      <c r="J113" s="53"/>
      <c r="K113" s="53"/>
      <c r="L113" s="45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31" s="2" customFormat="1" ht="24.95" customHeight="1">
      <c r="A114" s="32"/>
      <c r="B114" s="33"/>
      <c r="C114" s="21" t="s">
        <v>175</v>
      </c>
      <c r="D114" s="32"/>
      <c r="E114" s="32"/>
      <c r="F114" s="32"/>
      <c r="G114" s="32"/>
      <c r="H114" s="32"/>
      <c r="I114" s="32"/>
      <c r="J114" s="32"/>
      <c r="K114" s="32"/>
      <c r="L114" s="45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31" s="2" customFormat="1" ht="6.95" customHeight="1">
      <c r="A115" s="32"/>
      <c r="B115" s="33"/>
      <c r="C115" s="32"/>
      <c r="D115" s="32"/>
      <c r="E115" s="32"/>
      <c r="F115" s="32"/>
      <c r="G115" s="32"/>
      <c r="H115" s="32"/>
      <c r="I115" s="32"/>
      <c r="J115" s="32"/>
      <c r="K115" s="32"/>
      <c r="L115" s="45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31" s="2" customFormat="1" ht="12" customHeight="1">
      <c r="A116" s="32"/>
      <c r="B116" s="33"/>
      <c r="C116" s="27" t="s">
        <v>15</v>
      </c>
      <c r="D116" s="32"/>
      <c r="E116" s="32"/>
      <c r="F116" s="32"/>
      <c r="G116" s="32"/>
      <c r="H116" s="32"/>
      <c r="I116" s="32"/>
      <c r="J116" s="32"/>
      <c r="K116" s="32"/>
      <c r="L116" s="45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31" s="2" customFormat="1" ht="16.5" customHeight="1">
      <c r="A117" s="32"/>
      <c r="B117" s="33"/>
      <c r="C117" s="32"/>
      <c r="D117" s="32"/>
      <c r="E117" s="266" t="str">
        <f>E7</f>
        <v>Prístavba materskej škôlky v meste Podolínec</v>
      </c>
      <c r="F117" s="267"/>
      <c r="G117" s="267"/>
      <c r="H117" s="267"/>
      <c r="I117" s="32"/>
      <c r="J117" s="32"/>
      <c r="K117" s="32"/>
      <c r="L117" s="45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31" s="1" customFormat="1" ht="12" customHeight="1">
      <c r="B118" s="20"/>
      <c r="C118" s="27" t="s">
        <v>155</v>
      </c>
      <c r="L118" s="20"/>
    </row>
    <row r="119" spans="1:31" s="1" customFormat="1" ht="16.5" customHeight="1">
      <c r="B119" s="20"/>
      <c r="E119" s="266" t="s">
        <v>790</v>
      </c>
      <c r="F119" s="247"/>
      <c r="G119" s="247"/>
      <c r="H119" s="247"/>
      <c r="L119" s="20"/>
    </row>
    <row r="120" spans="1:31" s="1" customFormat="1" ht="12" customHeight="1">
      <c r="B120" s="20"/>
      <c r="C120" s="27" t="s">
        <v>157</v>
      </c>
      <c r="L120" s="20"/>
    </row>
    <row r="121" spans="1:31" s="2" customFormat="1" ht="16.5" customHeight="1">
      <c r="A121" s="32"/>
      <c r="B121" s="33"/>
      <c r="C121" s="32"/>
      <c r="D121" s="32"/>
      <c r="E121" s="270" t="s">
        <v>791</v>
      </c>
      <c r="F121" s="268"/>
      <c r="G121" s="268"/>
      <c r="H121" s="268"/>
      <c r="I121" s="32"/>
      <c r="J121" s="32"/>
      <c r="K121" s="32"/>
      <c r="L121" s="45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31" s="2" customFormat="1" ht="12" customHeight="1">
      <c r="A122" s="32"/>
      <c r="B122" s="33"/>
      <c r="C122" s="27" t="s">
        <v>792</v>
      </c>
      <c r="D122" s="32"/>
      <c r="E122" s="32"/>
      <c r="F122" s="32"/>
      <c r="G122" s="32"/>
      <c r="H122" s="32"/>
      <c r="I122" s="32"/>
      <c r="J122" s="32"/>
      <c r="K122" s="32"/>
      <c r="L122" s="45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31" s="2" customFormat="1" ht="16.5" customHeight="1">
      <c r="A123" s="32"/>
      <c r="B123" s="33"/>
      <c r="C123" s="32"/>
      <c r="D123" s="32"/>
      <c r="E123" s="227" t="str">
        <f>E13</f>
        <v>04 - Fasáda</v>
      </c>
      <c r="F123" s="268"/>
      <c r="G123" s="268"/>
      <c r="H123" s="268"/>
      <c r="I123" s="32"/>
      <c r="J123" s="32"/>
      <c r="K123" s="32"/>
      <c r="L123" s="45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31" s="2" customFormat="1" ht="6.95" customHeight="1">
      <c r="A124" s="32"/>
      <c r="B124" s="33"/>
      <c r="C124" s="32"/>
      <c r="D124" s="32"/>
      <c r="E124" s="32"/>
      <c r="F124" s="32"/>
      <c r="G124" s="32"/>
      <c r="H124" s="32"/>
      <c r="I124" s="32"/>
      <c r="J124" s="32"/>
      <c r="K124" s="32"/>
      <c r="L124" s="45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31" s="2" customFormat="1" ht="12" customHeight="1">
      <c r="A125" s="32"/>
      <c r="B125" s="33"/>
      <c r="C125" s="27" t="s">
        <v>19</v>
      </c>
      <c r="D125" s="32"/>
      <c r="E125" s="32"/>
      <c r="F125" s="25" t="str">
        <f>F16</f>
        <v>Podolínec</v>
      </c>
      <c r="G125" s="32"/>
      <c r="H125" s="32"/>
      <c r="I125" s="27" t="s">
        <v>21</v>
      </c>
      <c r="J125" s="58" t="str">
        <f>IF(J16="","",J16)</f>
        <v>05_2022</v>
      </c>
      <c r="K125" s="32"/>
      <c r="L125" s="45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31" s="2" customFormat="1" ht="6.95" customHeight="1">
      <c r="A126" s="32"/>
      <c r="B126" s="33"/>
      <c r="C126" s="32"/>
      <c r="D126" s="32"/>
      <c r="E126" s="32"/>
      <c r="F126" s="32"/>
      <c r="G126" s="32"/>
      <c r="H126" s="32"/>
      <c r="I126" s="32"/>
      <c r="J126" s="32"/>
      <c r="K126" s="32"/>
      <c r="L126" s="45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</row>
    <row r="127" spans="1:31" s="2" customFormat="1" ht="15.2" customHeight="1">
      <c r="A127" s="32"/>
      <c r="B127" s="33"/>
      <c r="C127" s="27" t="s">
        <v>22</v>
      </c>
      <c r="D127" s="32"/>
      <c r="E127" s="32"/>
      <c r="F127" s="25" t="str">
        <f>E19</f>
        <v>Mesto Podolínec</v>
      </c>
      <c r="G127" s="32"/>
      <c r="H127" s="32"/>
      <c r="I127" s="27" t="s">
        <v>27</v>
      </c>
      <c r="J127" s="30" t="str">
        <f>E25</f>
        <v>AIP projekt s.r.o.</v>
      </c>
      <c r="K127" s="32"/>
      <c r="L127" s="45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</row>
    <row r="128" spans="1:31" s="2" customFormat="1" ht="15.2" customHeight="1">
      <c r="A128" s="32"/>
      <c r="B128" s="33"/>
      <c r="C128" s="27" t="s">
        <v>26</v>
      </c>
      <c r="D128" s="32"/>
      <c r="E128" s="32"/>
      <c r="F128" s="25"/>
      <c r="G128" s="32"/>
      <c r="H128" s="32"/>
      <c r="I128" s="27" t="s">
        <v>30</v>
      </c>
      <c r="J128" s="30" t="str">
        <f>E28</f>
        <v xml:space="preserve"> </v>
      </c>
      <c r="K128" s="32"/>
      <c r="L128" s="45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</row>
    <row r="129" spans="1:65" s="2" customFormat="1" ht="10.35" customHeight="1">
      <c r="A129" s="32"/>
      <c r="B129" s="33"/>
      <c r="C129" s="32"/>
      <c r="D129" s="32"/>
      <c r="E129" s="32"/>
      <c r="F129" s="32"/>
      <c r="G129" s="32"/>
      <c r="H129" s="32"/>
      <c r="I129" s="32"/>
      <c r="J129" s="32"/>
      <c r="K129" s="32"/>
      <c r="L129" s="45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</row>
    <row r="130" spans="1:65" s="11" customFormat="1" ht="29.25" customHeight="1">
      <c r="A130" s="131"/>
      <c r="B130" s="132"/>
      <c r="C130" s="133" t="s">
        <v>176</v>
      </c>
      <c r="D130" s="134" t="s">
        <v>58</v>
      </c>
      <c r="E130" s="134" t="s">
        <v>54</v>
      </c>
      <c r="F130" s="134" t="s">
        <v>55</v>
      </c>
      <c r="G130" s="134" t="s">
        <v>177</v>
      </c>
      <c r="H130" s="134" t="s">
        <v>178</v>
      </c>
      <c r="I130" s="134" t="s">
        <v>179</v>
      </c>
      <c r="J130" s="135" t="s">
        <v>161</v>
      </c>
      <c r="K130" s="136" t="s">
        <v>180</v>
      </c>
      <c r="L130" s="137"/>
      <c r="M130" s="65" t="s">
        <v>1</v>
      </c>
      <c r="N130" s="66" t="s">
        <v>37</v>
      </c>
      <c r="O130" s="66" t="s">
        <v>181</v>
      </c>
      <c r="P130" s="66" t="s">
        <v>182</v>
      </c>
      <c r="Q130" s="66" t="s">
        <v>183</v>
      </c>
      <c r="R130" s="66" t="s">
        <v>184</v>
      </c>
      <c r="S130" s="66" t="s">
        <v>185</v>
      </c>
      <c r="T130" s="67" t="s">
        <v>186</v>
      </c>
      <c r="U130" s="131"/>
      <c r="V130" s="131"/>
      <c r="W130" s="131"/>
      <c r="X130" s="131"/>
      <c r="Y130" s="131"/>
      <c r="Z130" s="131"/>
      <c r="AA130" s="131"/>
      <c r="AB130" s="131"/>
      <c r="AC130" s="131"/>
      <c r="AD130" s="131"/>
      <c r="AE130" s="131"/>
    </row>
    <row r="131" spans="1:65" s="2" customFormat="1" ht="22.9" customHeight="1">
      <c r="A131" s="32"/>
      <c r="B131" s="33"/>
      <c r="C131" s="72" t="s">
        <v>162</v>
      </c>
      <c r="D131" s="32"/>
      <c r="E131" s="32"/>
      <c r="F131" s="32"/>
      <c r="G131" s="32"/>
      <c r="H131" s="32"/>
      <c r="I131" s="32"/>
      <c r="J131" s="138">
        <f>BK131</f>
        <v>0</v>
      </c>
      <c r="K131" s="32"/>
      <c r="L131" s="33"/>
      <c r="M131" s="68"/>
      <c r="N131" s="59"/>
      <c r="O131" s="69"/>
      <c r="P131" s="139">
        <f>P132+P178</f>
        <v>0</v>
      </c>
      <c r="Q131" s="69"/>
      <c r="R131" s="139">
        <f>R132+R178</f>
        <v>38.620830220949998</v>
      </c>
      <c r="S131" s="69"/>
      <c r="T131" s="140">
        <f>T132+T178</f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T131" s="17" t="s">
        <v>72</v>
      </c>
      <c r="AU131" s="17" t="s">
        <v>163</v>
      </c>
      <c r="BK131" s="141">
        <f>BK132+BK178</f>
        <v>0</v>
      </c>
    </row>
    <row r="132" spans="1:65" s="12" customFormat="1" ht="25.9" customHeight="1">
      <c r="B132" s="142"/>
      <c r="D132" s="143" t="s">
        <v>72</v>
      </c>
      <c r="E132" s="144" t="s">
        <v>187</v>
      </c>
      <c r="F132" s="144" t="s">
        <v>188</v>
      </c>
      <c r="I132" s="145"/>
      <c r="J132" s="146">
        <f>BK132</f>
        <v>0</v>
      </c>
      <c r="L132" s="142"/>
      <c r="M132" s="147"/>
      <c r="N132" s="148"/>
      <c r="O132" s="148"/>
      <c r="P132" s="149">
        <f>P133+P163+P176</f>
        <v>0</v>
      </c>
      <c r="Q132" s="148"/>
      <c r="R132" s="149">
        <f>R133+R163+R176</f>
        <v>38.335303185949996</v>
      </c>
      <c r="S132" s="148"/>
      <c r="T132" s="150">
        <f>T133+T163+T176</f>
        <v>0</v>
      </c>
      <c r="AR132" s="143" t="s">
        <v>80</v>
      </c>
      <c r="AT132" s="151" t="s">
        <v>72</v>
      </c>
      <c r="AU132" s="151" t="s">
        <v>73</v>
      </c>
      <c r="AY132" s="143" t="s">
        <v>189</v>
      </c>
      <c r="BK132" s="152">
        <f>BK133+BK163+BK176</f>
        <v>0</v>
      </c>
    </row>
    <row r="133" spans="1:65" s="12" customFormat="1" ht="22.9" customHeight="1">
      <c r="B133" s="142"/>
      <c r="D133" s="143" t="s">
        <v>72</v>
      </c>
      <c r="E133" s="153" t="s">
        <v>136</v>
      </c>
      <c r="F133" s="153" t="s">
        <v>694</v>
      </c>
      <c r="I133" s="145"/>
      <c r="J133" s="154">
        <f>BK133</f>
        <v>0</v>
      </c>
      <c r="L133" s="142"/>
      <c r="M133" s="147"/>
      <c r="N133" s="148"/>
      <c r="O133" s="148"/>
      <c r="P133" s="149">
        <f>SUM(P134:P162)</f>
        <v>0</v>
      </c>
      <c r="Q133" s="148"/>
      <c r="R133" s="149">
        <f>SUM(R134:R162)</f>
        <v>8.1648589250000008</v>
      </c>
      <c r="S133" s="148"/>
      <c r="T133" s="150">
        <f>SUM(T134:T162)</f>
        <v>0</v>
      </c>
      <c r="AR133" s="143" t="s">
        <v>80</v>
      </c>
      <c r="AT133" s="151" t="s">
        <v>72</v>
      </c>
      <c r="AU133" s="151" t="s">
        <v>80</v>
      </c>
      <c r="AY133" s="143" t="s">
        <v>189</v>
      </c>
      <c r="BK133" s="152">
        <f>SUM(BK134:BK162)</f>
        <v>0</v>
      </c>
    </row>
    <row r="134" spans="1:65" s="2" customFormat="1" ht="24.2" customHeight="1">
      <c r="A134" s="32"/>
      <c r="B134" s="155"/>
      <c r="C134" s="156" t="s">
        <v>80</v>
      </c>
      <c r="D134" s="156" t="s">
        <v>191</v>
      </c>
      <c r="E134" s="157" t="s">
        <v>1447</v>
      </c>
      <c r="F134" s="158" t="s">
        <v>1448</v>
      </c>
      <c r="G134" s="159" t="s">
        <v>373</v>
      </c>
      <c r="H134" s="160">
        <v>50.82</v>
      </c>
      <c r="I134" s="161"/>
      <c r="J134" s="162">
        <f>ROUND(I134*H134,2)</f>
        <v>0</v>
      </c>
      <c r="K134" s="163"/>
      <c r="L134" s="33"/>
      <c r="M134" s="164" t="s">
        <v>1</v>
      </c>
      <c r="N134" s="165" t="s">
        <v>39</v>
      </c>
      <c r="O134" s="61"/>
      <c r="P134" s="166">
        <f>O134*H134</f>
        <v>0</v>
      </c>
      <c r="Q134" s="166">
        <v>2.2499999999999999E-4</v>
      </c>
      <c r="R134" s="166">
        <f>Q134*H134</f>
        <v>1.14345E-2</v>
      </c>
      <c r="S134" s="166">
        <v>0</v>
      </c>
      <c r="T134" s="167">
        <f>S134*H134</f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68" t="s">
        <v>130</v>
      </c>
      <c r="AT134" s="168" t="s">
        <v>191</v>
      </c>
      <c r="AU134" s="168" t="s">
        <v>86</v>
      </c>
      <c r="AY134" s="17" t="s">
        <v>189</v>
      </c>
      <c r="BE134" s="169">
        <f>IF(N134="základná",J134,0)</f>
        <v>0</v>
      </c>
      <c r="BF134" s="169">
        <f>IF(N134="znížená",J134,0)</f>
        <v>0</v>
      </c>
      <c r="BG134" s="169">
        <f>IF(N134="zákl. prenesená",J134,0)</f>
        <v>0</v>
      </c>
      <c r="BH134" s="169">
        <f>IF(N134="zníž. prenesená",J134,0)</f>
        <v>0</v>
      </c>
      <c r="BI134" s="169">
        <f>IF(N134="nulová",J134,0)</f>
        <v>0</v>
      </c>
      <c r="BJ134" s="17" t="s">
        <v>86</v>
      </c>
      <c r="BK134" s="169">
        <f>ROUND(I134*H134,2)</f>
        <v>0</v>
      </c>
      <c r="BL134" s="17" t="s">
        <v>130</v>
      </c>
      <c r="BM134" s="168" t="s">
        <v>1449</v>
      </c>
    </row>
    <row r="135" spans="1:65" s="13" customFormat="1" ht="11.25">
      <c r="B135" s="187"/>
      <c r="D135" s="188" t="s">
        <v>683</v>
      </c>
      <c r="E135" s="189" t="s">
        <v>1</v>
      </c>
      <c r="F135" s="190" t="s">
        <v>1450</v>
      </c>
      <c r="H135" s="189" t="s">
        <v>1</v>
      </c>
      <c r="I135" s="191"/>
      <c r="L135" s="187"/>
      <c r="M135" s="192"/>
      <c r="N135" s="193"/>
      <c r="O135" s="193"/>
      <c r="P135" s="193"/>
      <c r="Q135" s="193"/>
      <c r="R135" s="193"/>
      <c r="S135" s="193"/>
      <c r="T135" s="194"/>
      <c r="AT135" s="189" t="s">
        <v>683</v>
      </c>
      <c r="AU135" s="189" t="s">
        <v>86</v>
      </c>
      <c r="AV135" s="13" t="s">
        <v>80</v>
      </c>
      <c r="AW135" s="13" t="s">
        <v>29</v>
      </c>
      <c r="AX135" s="13" t="s">
        <v>73</v>
      </c>
      <c r="AY135" s="189" t="s">
        <v>189</v>
      </c>
    </row>
    <row r="136" spans="1:65" s="14" customFormat="1" ht="11.25">
      <c r="B136" s="195"/>
      <c r="D136" s="188" t="s">
        <v>683</v>
      </c>
      <c r="E136" s="196" t="s">
        <v>1</v>
      </c>
      <c r="F136" s="197" t="s">
        <v>1451</v>
      </c>
      <c r="H136" s="198">
        <v>50.82</v>
      </c>
      <c r="I136" s="199"/>
      <c r="L136" s="195"/>
      <c r="M136" s="200"/>
      <c r="N136" s="201"/>
      <c r="O136" s="201"/>
      <c r="P136" s="201"/>
      <c r="Q136" s="201"/>
      <c r="R136" s="201"/>
      <c r="S136" s="201"/>
      <c r="T136" s="202"/>
      <c r="AT136" s="196" t="s">
        <v>683</v>
      </c>
      <c r="AU136" s="196" t="s">
        <v>86</v>
      </c>
      <c r="AV136" s="14" t="s">
        <v>86</v>
      </c>
      <c r="AW136" s="14" t="s">
        <v>29</v>
      </c>
      <c r="AX136" s="14" t="s">
        <v>80</v>
      </c>
      <c r="AY136" s="196" t="s">
        <v>189</v>
      </c>
    </row>
    <row r="137" spans="1:65" s="2" customFormat="1" ht="24.2" customHeight="1">
      <c r="A137" s="32"/>
      <c r="B137" s="155"/>
      <c r="C137" s="156" t="s">
        <v>86</v>
      </c>
      <c r="D137" s="156" t="s">
        <v>191</v>
      </c>
      <c r="E137" s="157" t="s">
        <v>1452</v>
      </c>
      <c r="F137" s="158" t="s">
        <v>1453</v>
      </c>
      <c r="G137" s="159" t="s">
        <v>373</v>
      </c>
      <c r="H137" s="160">
        <v>37.384999999999998</v>
      </c>
      <c r="I137" s="161"/>
      <c r="J137" s="162">
        <f>ROUND(I137*H137,2)</f>
        <v>0</v>
      </c>
      <c r="K137" s="163"/>
      <c r="L137" s="33"/>
      <c r="M137" s="164" t="s">
        <v>1</v>
      </c>
      <c r="N137" s="165" t="s">
        <v>39</v>
      </c>
      <c r="O137" s="61"/>
      <c r="P137" s="166">
        <f>O137*H137</f>
        <v>0</v>
      </c>
      <c r="Q137" s="166">
        <v>6.1799999999999997E-3</v>
      </c>
      <c r="R137" s="166">
        <f>Q137*H137</f>
        <v>0.23103929999999998</v>
      </c>
      <c r="S137" s="166">
        <v>0</v>
      </c>
      <c r="T137" s="167">
        <f>S137*H137</f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68" t="s">
        <v>130</v>
      </c>
      <c r="AT137" s="168" t="s">
        <v>191</v>
      </c>
      <c r="AU137" s="168" t="s">
        <v>86</v>
      </c>
      <c r="AY137" s="17" t="s">
        <v>189</v>
      </c>
      <c r="BE137" s="169">
        <f>IF(N137="základná",J137,0)</f>
        <v>0</v>
      </c>
      <c r="BF137" s="169">
        <f>IF(N137="znížená",J137,0)</f>
        <v>0</v>
      </c>
      <c r="BG137" s="169">
        <f>IF(N137="zákl. prenesená",J137,0)</f>
        <v>0</v>
      </c>
      <c r="BH137" s="169">
        <f>IF(N137="zníž. prenesená",J137,0)</f>
        <v>0</v>
      </c>
      <c r="BI137" s="169">
        <f>IF(N137="nulová",J137,0)</f>
        <v>0</v>
      </c>
      <c r="BJ137" s="17" t="s">
        <v>86</v>
      </c>
      <c r="BK137" s="169">
        <f>ROUND(I137*H137,2)</f>
        <v>0</v>
      </c>
      <c r="BL137" s="17" t="s">
        <v>130</v>
      </c>
      <c r="BM137" s="168" t="s">
        <v>1454</v>
      </c>
    </row>
    <row r="138" spans="1:65" s="13" customFormat="1" ht="11.25">
      <c r="B138" s="187"/>
      <c r="D138" s="188" t="s">
        <v>683</v>
      </c>
      <c r="E138" s="189" t="s">
        <v>1</v>
      </c>
      <c r="F138" s="190" t="s">
        <v>1455</v>
      </c>
      <c r="H138" s="189" t="s">
        <v>1</v>
      </c>
      <c r="I138" s="191"/>
      <c r="L138" s="187"/>
      <c r="M138" s="192"/>
      <c r="N138" s="193"/>
      <c r="O138" s="193"/>
      <c r="P138" s="193"/>
      <c r="Q138" s="193"/>
      <c r="R138" s="193"/>
      <c r="S138" s="193"/>
      <c r="T138" s="194"/>
      <c r="AT138" s="189" t="s">
        <v>683</v>
      </c>
      <c r="AU138" s="189" t="s">
        <v>86</v>
      </c>
      <c r="AV138" s="13" t="s">
        <v>80</v>
      </c>
      <c r="AW138" s="13" t="s">
        <v>29</v>
      </c>
      <c r="AX138" s="13" t="s">
        <v>73</v>
      </c>
      <c r="AY138" s="189" t="s">
        <v>189</v>
      </c>
    </row>
    <row r="139" spans="1:65" s="14" customFormat="1" ht="11.25">
      <c r="B139" s="195"/>
      <c r="D139" s="188" t="s">
        <v>683</v>
      </c>
      <c r="E139" s="196" t="s">
        <v>1</v>
      </c>
      <c r="F139" s="197" t="s">
        <v>1456</v>
      </c>
      <c r="H139" s="198">
        <v>37.384999999999998</v>
      </c>
      <c r="I139" s="199"/>
      <c r="L139" s="195"/>
      <c r="M139" s="200"/>
      <c r="N139" s="201"/>
      <c r="O139" s="201"/>
      <c r="P139" s="201"/>
      <c r="Q139" s="201"/>
      <c r="R139" s="201"/>
      <c r="S139" s="201"/>
      <c r="T139" s="202"/>
      <c r="AT139" s="196" t="s">
        <v>683</v>
      </c>
      <c r="AU139" s="196" t="s">
        <v>86</v>
      </c>
      <c r="AV139" s="14" t="s">
        <v>86</v>
      </c>
      <c r="AW139" s="14" t="s">
        <v>29</v>
      </c>
      <c r="AX139" s="14" t="s">
        <v>80</v>
      </c>
      <c r="AY139" s="196" t="s">
        <v>189</v>
      </c>
    </row>
    <row r="140" spans="1:65" s="2" customFormat="1" ht="24.2" customHeight="1">
      <c r="A140" s="32"/>
      <c r="B140" s="155"/>
      <c r="C140" s="156" t="s">
        <v>103</v>
      </c>
      <c r="D140" s="156" t="s">
        <v>191</v>
      </c>
      <c r="E140" s="157" t="s">
        <v>1457</v>
      </c>
      <c r="F140" s="158" t="s">
        <v>1458</v>
      </c>
      <c r="G140" s="159" t="s">
        <v>373</v>
      </c>
      <c r="H140" s="160">
        <v>458.17599999999999</v>
      </c>
      <c r="I140" s="161"/>
      <c r="J140" s="162">
        <f>ROUND(I140*H140,2)</f>
        <v>0</v>
      </c>
      <c r="K140" s="163"/>
      <c r="L140" s="33"/>
      <c r="M140" s="164" t="s">
        <v>1</v>
      </c>
      <c r="N140" s="165" t="s">
        <v>39</v>
      </c>
      <c r="O140" s="61"/>
      <c r="P140" s="166">
        <f>O140*H140</f>
        <v>0</v>
      </c>
      <c r="Q140" s="166">
        <v>3.3800000000000002E-3</v>
      </c>
      <c r="R140" s="166">
        <f>Q140*H140</f>
        <v>1.54863488</v>
      </c>
      <c r="S140" s="166">
        <v>0</v>
      </c>
      <c r="T140" s="167">
        <f>S140*H140</f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68" t="s">
        <v>130</v>
      </c>
      <c r="AT140" s="168" t="s">
        <v>191</v>
      </c>
      <c r="AU140" s="168" t="s">
        <v>86</v>
      </c>
      <c r="AY140" s="17" t="s">
        <v>189</v>
      </c>
      <c r="BE140" s="169">
        <f>IF(N140="základná",J140,0)</f>
        <v>0</v>
      </c>
      <c r="BF140" s="169">
        <f>IF(N140="znížená",J140,0)</f>
        <v>0</v>
      </c>
      <c r="BG140" s="169">
        <f>IF(N140="zákl. prenesená",J140,0)</f>
        <v>0</v>
      </c>
      <c r="BH140" s="169">
        <f>IF(N140="zníž. prenesená",J140,0)</f>
        <v>0</v>
      </c>
      <c r="BI140" s="169">
        <f>IF(N140="nulová",J140,0)</f>
        <v>0</v>
      </c>
      <c r="BJ140" s="17" t="s">
        <v>86</v>
      </c>
      <c r="BK140" s="169">
        <f>ROUND(I140*H140,2)</f>
        <v>0</v>
      </c>
      <c r="BL140" s="17" t="s">
        <v>130</v>
      </c>
      <c r="BM140" s="168" t="s">
        <v>1459</v>
      </c>
    </row>
    <row r="141" spans="1:65" s="13" customFormat="1" ht="11.25">
      <c r="B141" s="187"/>
      <c r="D141" s="188" t="s">
        <v>683</v>
      </c>
      <c r="E141" s="189" t="s">
        <v>1</v>
      </c>
      <c r="F141" s="190" t="s">
        <v>1460</v>
      </c>
      <c r="H141" s="189" t="s">
        <v>1</v>
      </c>
      <c r="I141" s="191"/>
      <c r="L141" s="187"/>
      <c r="M141" s="192"/>
      <c r="N141" s="193"/>
      <c r="O141" s="193"/>
      <c r="P141" s="193"/>
      <c r="Q141" s="193"/>
      <c r="R141" s="193"/>
      <c r="S141" s="193"/>
      <c r="T141" s="194"/>
      <c r="AT141" s="189" t="s">
        <v>683</v>
      </c>
      <c r="AU141" s="189" t="s">
        <v>86</v>
      </c>
      <c r="AV141" s="13" t="s">
        <v>80</v>
      </c>
      <c r="AW141" s="13" t="s">
        <v>29</v>
      </c>
      <c r="AX141" s="13" t="s">
        <v>73</v>
      </c>
      <c r="AY141" s="189" t="s">
        <v>189</v>
      </c>
    </row>
    <row r="142" spans="1:65" s="14" customFormat="1" ht="11.25">
      <c r="B142" s="195"/>
      <c r="D142" s="188" t="s">
        <v>683</v>
      </c>
      <c r="E142" s="196" t="s">
        <v>1</v>
      </c>
      <c r="F142" s="197" t="s">
        <v>1461</v>
      </c>
      <c r="H142" s="198">
        <v>421.274</v>
      </c>
      <c r="I142" s="199"/>
      <c r="L142" s="195"/>
      <c r="M142" s="200"/>
      <c r="N142" s="201"/>
      <c r="O142" s="201"/>
      <c r="P142" s="201"/>
      <c r="Q142" s="201"/>
      <c r="R142" s="201"/>
      <c r="S142" s="201"/>
      <c r="T142" s="202"/>
      <c r="AT142" s="196" t="s">
        <v>683</v>
      </c>
      <c r="AU142" s="196" t="s">
        <v>86</v>
      </c>
      <c r="AV142" s="14" t="s">
        <v>86</v>
      </c>
      <c r="AW142" s="14" t="s">
        <v>29</v>
      </c>
      <c r="AX142" s="14" t="s">
        <v>73</v>
      </c>
      <c r="AY142" s="196" t="s">
        <v>189</v>
      </c>
    </row>
    <row r="143" spans="1:65" s="13" customFormat="1" ht="11.25">
      <c r="B143" s="187"/>
      <c r="D143" s="188" t="s">
        <v>683</v>
      </c>
      <c r="E143" s="189" t="s">
        <v>1</v>
      </c>
      <c r="F143" s="190" t="s">
        <v>1462</v>
      </c>
      <c r="H143" s="189" t="s">
        <v>1</v>
      </c>
      <c r="I143" s="191"/>
      <c r="L143" s="187"/>
      <c r="M143" s="192"/>
      <c r="N143" s="193"/>
      <c r="O143" s="193"/>
      <c r="P143" s="193"/>
      <c r="Q143" s="193"/>
      <c r="R143" s="193"/>
      <c r="S143" s="193"/>
      <c r="T143" s="194"/>
      <c r="AT143" s="189" t="s">
        <v>683</v>
      </c>
      <c r="AU143" s="189" t="s">
        <v>86</v>
      </c>
      <c r="AV143" s="13" t="s">
        <v>80</v>
      </c>
      <c r="AW143" s="13" t="s">
        <v>29</v>
      </c>
      <c r="AX143" s="13" t="s">
        <v>73</v>
      </c>
      <c r="AY143" s="189" t="s">
        <v>189</v>
      </c>
    </row>
    <row r="144" spans="1:65" s="14" customFormat="1" ht="11.25">
      <c r="B144" s="195"/>
      <c r="D144" s="188" t="s">
        <v>683</v>
      </c>
      <c r="E144" s="196" t="s">
        <v>1</v>
      </c>
      <c r="F144" s="197" t="s">
        <v>1463</v>
      </c>
      <c r="H144" s="198">
        <v>-4.75</v>
      </c>
      <c r="I144" s="199"/>
      <c r="L144" s="195"/>
      <c r="M144" s="200"/>
      <c r="N144" s="201"/>
      <c r="O144" s="201"/>
      <c r="P144" s="201"/>
      <c r="Q144" s="201"/>
      <c r="R144" s="201"/>
      <c r="S144" s="201"/>
      <c r="T144" s="202"/>
      <c r="AT144" s="196" t="s">
        <v>683</v>
      </c>
      <c r="AU144" s="196" t="s">
        <v>86</v>
      </c>
      <c r="AV144" s="14" t="s">
        <v>86</v>
      </c>
      <c r="AW144" s="14" t="s">
        <v>29</v>
      </c>
      <c r="AX144" s="14" t="s">
        <v>73</v>
      </c>
      <c r="AY144" s="196" t="s">
        <v>189</v>
      </c>
    </row>
    <row r="145" spans="1:65" s="15" customFormat="1" ht="11.25">
      <c r="B145" s="206"/>
      <c r="D145" s="188" t="s">
        <v>683</v>
      </c>
      <c r="E145" s="207" t="s">
        <v>1</v>
      </c>
      <c r="F145" s="208" t="s">
        <v>824</v>
      </c>
      <c r="H145" s="209">
        <v>416.524</v>
      </c>
      <c r="I145" s="210"/>
      <c r="L145" s="206"/>
      <c r="M145" s="211"/>
      <c r="N145" s="212"/>
      <c r="O145" s="212"/>
      <c r="P145" s="212"/>
      <c r="Q145" s="212"/>
      <c r="R145" s="212"/>
      <c r="S145" s="212"/>
      <c r="T145" s="213"/>
      <c r="AT145" s="207" t="s">
        <v>683</v>
      </c>
      <c r="AU145" s="207" t="s">
        <v>86</v>
      </c>
      <c r="AV145" s="15" t="s">
        <v>130</v>
      </c>
      <c r="AW145" s="15" t="s">
        <v>29</v>
      </c>
      <c r="AX145" s="15" t="s">
        <v>80</v>
      </c>
      <c r="AY145" s="207" t="s">
        <v>189</v>
      </c>
    </row>
    <row r="146" spans="1:65" s="14" customFormat="1" ht="11.25">
      <c r="B146" s="195"/>
      <c r="D146" s="188" t="s">
        <v>683</v>
      </c>
      <c r="F146" s="197" t="s">
        <v>1464</v>
      </c>
      <c r="H146" s="198">
        <v>458.17599999999999</v>
      </c>
      <c r="I146" s="199"/>
      <c r="L146" s="195"/>
      <c r="M146" s="200"/>
      <c r="N146" s="201"/>
      <c r="O146" s="201"/>
      <c r="P146" s="201"/>
      <c r="Q146" s="201"/>
      <c r="R146" s="201"/>
      <c r="S146" s="201"/>
      <c r="T146" s="202"/>
      <c r="AT146" s="196" t="s">
        <v>683</v>
      </c>
      <c r="AU146" s="196" t="s">
        <v>86</v>
      </c>
      <c r="AV146" s="14" t="s">
        <v>86</v>
      </c>
      <c r="AW146" s="14" t="s">
        <v>3</v>
      </c>
      <c r="AX146" s="14" t="s">
        <v>80</v>
      </c>
      <c r="AY146" s="196" t="s">
        <v>189</v>
      </c>
    </row>
    <row r="147" spans="1:65" s="2" customFormat="1" ht="24.2" customHeight="1">
      <c r="A147" s="32"/>
      <c r="B147" s="155"/>
      <c r="C147" s="156" t="s">
        <v>130</v>
      </c>
      <c r="D147" s="156" t="s">
        <v>191</v>
      </c>
      <c r="E147" s="157" t="s">
        <v>1465</v>
      </c>
      <c r="F147" s="158" t="s">
        <v>1466</v>
      </c>
      <c r="G147" s="159" t="s">
        <v>373</v>
      </c>
      <c r="H147" s="160">
        <v>4.75</v>
      </c>
      <c r="I147" s="161"/>
      <c r="J147" s="162">
        <f>ROUND(I147*H147,2)</f>
        <v>0</v>
      </c>
      <c r="K147" s="163"/>
      <c r="L147" s="33"/>
      <c r="M147" s="164" t="s">
        <v>1</v>
      </c>
      <c r="N147" s="165" t="s">
        <v>39</v>
      </c>
      <c r="O147" s="61"/>
      <c r="P147" s="166">
        <f>O147*H147</f>
        <v>0</v>
      </c>
      <c r="Q147" s="166">
        <v>1.299E-2</v>
      </c>
      <c r="R147" s="166">
        <f>Q147*H147</f>
        <v>6.17025E-2</v>
      </c>
      <c r="S147" s="166">
        <v>0</v>
      </c>
      <c r="T147" s="167">
        <f>S147*H147</f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68" t="s">
        <v>130</v>
      </c>
      <c r="AT147" s="168" t="s">
        <v>191</v>
      </c>
      <c r="AU147" s="168" t="s">
        <v>86</v>
      </c>
      <c r="AY147" s="17" t="s">
        <v>189</v>
      </c>
      <c r="BE147" s="169">
        <f>IF(N147="základná",J147,0)</f>
        <v>0</v>
      </c>
      <c r="BF147" s="169">
        <f>IF(N147="znížená",J147,0)</f>
        <v>0</v>
      </c>
      <c r="BG147" s="169">
        <f>IF(N147="zákl. prenesená",J147,0)</f>
        <v>0</v>
      </c>
      <c r="BH147" s="169">
        <f>IF(N147="zníž. prenesená",J147,0)</f>
        <v>0</v>
      </c>
      <c r="BI147" s="169">
        <f>IF(N147="nulová",J147,0)</f>
        <v>0</v>
      </c>
      <c r="BJ147" s="17" t="s">
        <v>86</v>
      </c>
      <c r="BK147" s="169">
        <f>ROUND(I147*H147,2)</f>
        <v>0</v>
      </c>
      <c r="BL147" s="17" t="s">
        <v>130</v>
      </c>
      <c r="BM147" s="168" t="s">
        <v>1467</v>
      </c>
    </row>
    <row r="148" spans="1:65" s="13" customFormat="1" ht="11.25">
      <c r="B148" s="187"/>
      <c r="D148" s="188" t="s">
        <v>683</v>
      </c>
      <c r="E148" s="189" t="s">
        <v>1</v>
      </c>
      <c r="F148" s="190" t="s">
        <v>1468</v>
      </c>
      <c r="H148" s="189" t="s">
        <v>1</v>
      </c>
      <c r="I148" s="191"/>
      <c r="L148" s="187"/>
      <c r="M148" s="192"/>
      <c r="N148" s="193"/>
      <c r="O148" s="193"/>
      <c r="P148" s="193"/>
      <c r="Q148" s="193"/>
      <c r="R148" s="193"/>
      <c r="S148" s="193"/>
      <c r="T148" s="194"/>
      <c r="AT148" s="189" t="s">
        <v>683</v>
      </c>
      <c r="AU148" s="189" t="s">
        <v>86</v>
      </c>
      <c r="AV148" s="13" t="s">
        <v>80</v>
      </c>
      <c r="AW148" s="13" t="s">
        <v>29</v>
      </c>
      <c r="AX148" s="13" t="s">
        <v>73</v>
      </c>
      <c r="AY148" s="189" t="s">
        <v>189</v>
      </c>
    </row>
    <row r="149" spans="1:65" s="14" customFormat="1" ht="11.25">
      <c r="B149" s="195"/>
      <c r="D149" s="188" t="s">
        <v>683</v>
      </c>
      <c r="E149" s="196" t="s">
        <v>1</v>
      </c>
      <c r="F149" s="197" t="s">
        <v>1469</v>
      </c>
      <c r="H149" s="198">
        <v>4.75</v>
      </c>
      <c r="I149" s="199"/>
      <c r="L149" s="195"/>
      <c r="M149" s="200"/>
      <c r="N149" s="201"/>
      <c r="O149" s="201"/>
      <c r="P149" s="201"/>
      <c r="Q149" s="201"/>
      <c r="R149" s="201"/>
      <c r="S149" s="201"/>
      <c r="T149" s="202"/>
      <c r="AT149" s="196" t="s">
        <v>683</v>
      </c>
      <c r="AU149" s="196" t="s">
        <v>86</v>
      </c>
      <c r="AV149" s="14" t="s">
        <v>86</v>
      </c>
      <c r="AW149" s="14" t="s">
        <v>29</v>
      </c>
      <c r="AX149" s="14" t="s">
        <v>80</v>
      </c>
      <c r="AY149" s="196" t="s">
        <v>189</v>
      </c>
    </row>
    <row r="150" spans="1:65" s="2" customFormat="1" ht="33" customHeight="1">
      <c r="A150" s="32"/>
      <c r="B150" s="155"/>
      <c r="C150" s="156" t="s">
        <v>133</v>
      </c>
      <c r="D150" s="156" t="s">
        <v>191</v>
      </c>
      <c r="E150" s="157" t="s">
        <v>1470</v>
      </c>
      <c r="F150" s="158" t="s">
        <v>1471</v>
      </c>
      <c r="G150" s="159" t="s">
        <v>373</v>
      </c>
      <c r="H150" s="160">
        <v>88.204999999999998</v>
      </c>
      <c r="I150" s="161"/>
      <c r="J150" s="162">
        <f>ROUND(I150*H150,2)</f>
        <v>0</v>
      </c>
      <c r="K150" s="163"/>
      <c r="L150" s="33"/>
      <c r="M150" s="164" t="s">
        <v>1</v>
      </c>
      <c r="N150" s="165" t="s">
        <v>39</v>
      </c>
      <c r="O150" s="61"/>
      <c r="P150" s="166">
        <f>O150*H150</f>
        <v>0</v>
      </c>
      <c r="Q150" s="166">
        <v>1.4689000000000001E-2</v>
      </c>
      <c r="R150" s="166">
        <f>Q150*H150</f>
        <v>1.2956432449999999</v>
      </c>
      <c r="S150" s="166">
        <v>0</v>
      </c>
      <c r="T150" s="167">
        <f>S150*H150</f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68" t="s">
        <v>130</v>
      </c>
      <c r="AT150" s="168" t="s">
        <v>191</v>
      </c>
      <c r="AU150" s="168" t="s">
        <v>86</v>
      </c>
      <c r="AY150" s="17" t="s">
        <v>189</v>
      </c>
      <c r="BE150" s="169">
        <f>IF(N150="základná",J150,0)</f>
        <v>0</v>
      </c>
      <c r="BF150" s="169">
        <f>IF(N150="znížená",J150,0)</f>
        <v>0</v>
      </c>
      <c r="BG150" s="169">
        <f>IF(N150="zákl. prenesená",J150,0)</f>
        <v>0</v>
      </c>
      <c r="BH150" s="169">
        <f>IF(N150="zníž. prenesená",J150,0)</f>
        <v>0</v>
      </c>
      <c r="BI150" s="169">
        <f>IF(N150="nulová",J150,0)</f>
        <v>0</v>
      </c>
      <c r="BJ150" s="17" t="s">
        <v>86</v>
      </c>
      <c r="BK150" s="169">
        <f>ROUND(I150*H150,2)</f>
        <v>0</v>
      </c>
      <c r="BL150" s="17" t="s">
        <v>130</v>
      </c>
      <c r="BM150" s="168" t="s">
        <v>1472</v>
      </c>
    </row>
    <row r="151" spans="1:65" s="13" customFormat="1" ht="11.25">
      <c r="B151" s="187"/>
      <c r="D151" s="188" t="s">
        <v>683</v>
      </c>
      <c r="E151" s="189" t="s">
        <v>1</v>
      </c>
      <c r="F151" s="190" t="s">
        <v>1455</v>
      </c>
      <c r="H151" s="189" t="s">
        <v>1</v>
      </c>
      <c r="I151" s="191"/>
      <c r="L151" s="187"/>
      <c r="M151" s="192"/>
      <c r="N151" s="193"/>
      <c r="O151" s="193"/>
      <c r="P151" s="193"/>
      <c r="Q151" s="193"/>
      <c r="R151" s="193"/>
      <c r="S151" s="193"/>
      <c r="T151" s="194"/>
      <c r="AT151" s="189" t="s">
        <v>683</v>
      </c>
      <c r="AU151" s="189" t="s">
        <v>86</v>
      </c>
      <c r="AV151" s="13" t="s">
        <v>80</v>
      </c>
      <c r="AW151" s="13" t="s">
        <v>29</v>
      </c>
      <c r="AX151" s="13" t="s">
        <v>73</v>
      </c>
      <c r="AY151" s="189" t="s">
        <v>189</v>
      </c>
    </row>
    <row r="152" spans="1:65" s="14" customFormat="1" ht="11.25">
      <c r="B152" s="195"/>
      <c r="D152" s="188" t="s">
        <v>683</v>
      </c>
      <c r="E152" s="196" t="s">
        <v>1</v>
      </c>
      <c r="F152" s="197" t="s">
        <v>1456</v>
      </c>
      <c r="H152" s="198">
        <v>37.384999999999998</v>
      </c>
      <c r="I152" s="199"/>
      <c r="L152" s="195"/>
      <c r="M152" s="200"/>
      <c r="N152" s="201"/>
      <c r="O152" s="201"/>
      <c r="P152" s="201"/>
      <c r="Q152" s="201"/>
      <c r="R152" s="201"/>
      <c r="S152" s="201"/>
      <c r="T152" s="202"/>
      <c r="AT152" s="196" t="s">
        <v>683</v>
      </c>
      <c r="AU152" s="196" t="s">
        <v>86</v>
      </c>
      <c r="AV152" s="14" t="s">
        <v>86</v>
      </c>
      <c r="AW152" s="14" t="s">
        <v>29</v>
      </c>
      <c r="AX152" s="14" t="s">
        <v>73</v>
      </c>
      <c r="AY152" s="196" t="s">
        <v>189</v>
      </c>
    </row>
    <row r="153" spans="1:65" s="13" customFormat="1" ht="11.25">
      <c r="B153" s="187"/>
      <c r="D153" s="188" t="s">
        <v>683</v>
      </c>
      <c r="E153" s="189" t="s">
        <v>1</v>
      </c>
      <c r="F153" s="190" t="s">
        <v>1450</v>
      </c>
      <c r="H153" s="189" t="s">
        <v>1</v>
      </c>
      <c r="I153" s="191"/>
      <c r="L153" s="187"/>
      <c r="M153" s="192"/>
      <c r="N153" s="193"/>
      <c r="O153" s="193"/>
      <c r="P153" s="193"/>
      <c r="Q153" s="193"/>
      <c r="R153" s="193"/>
      <c r="S153" s="193"/>
      <c r="T153" s="194"/>
      <c r="AT153" s="189" t="s">
        <v>683</v>
      </c>
      <c r="AU153" s="189" t="s">
        <v>86</v>
      </c>
      <c r="AV153" s="13" t="s">
        <v>80</v>
      </c>
      <c r="AW153" s="13" t="s">
        <v>29</v>
      </c>
      <c r="AX153" s="13" t="s">
        <v>73</v>
      </c>
      <c r="AY153" s="189" t="s">
        <v>189</v>
      </c>
    </row>
    <row r="154" spans="1:65" s="14" customFormat="1" ht="11.25">
      <c r="B154" s="195"/>
      <c r="D154" s="188" t="s">
        <v>683</v>
      </c>
      <c r="E154" s="196" t="s">
        <v>1</v>
      </c>
      <c r="F154" s="197" t="s">
        <v>1451</v>
      </c>
      <c r="H154" s="198">
        <v>50.82</v>
      </c>
      <c r="I154" s="199"/>
      <c r="L154" s="195"/>
      <c r="M154" s="200"/>
      <c r="N154" s="201"/>
      <c r="O154" s="201"/>
      <c r="P154" s="201"/>
      <c r="Q154" s="201"/>
      <c r="R154" s="201"/>
      <c r="S154" s="201"/>
      <c r="T154" s="202"/>
      <c r="AT154" s="196" t="s">
        <v>683</v>
      </c>
      <c r="AU154" s="196" t="s">
        <v>86</v>
      </c>
      <c r="AV154" s="14" t="s">
        <v>86</v>
      </c>
      <c r="AW154" s="14" t="s">
        <v>29</v>
      </c>
      <c r="AX154" s="14" t="s">
        <v>73</v>
      </c>
      <c r="AY154" s="196" t="s">
        <v>189</v>
      </c>
    </row>
    <row r="155" spans="1:65" s="15" customFormat="1" ht="11.25">
      <c r="B155" s="206"/>
      <c r="D155" s="188" t="s">
        <v>683</v>
      </c>
      <c r="E155" s="207" t="s">
        <v>1</v>
      </c>
      <c r="F155" s="208" t="s">
        <v>824</v>
      </c>
      <c r="H155" s="209">
        <v>88.204999999999998</v>
      </c>
      <c r="I155" s="210"/>
      <c r="L155" s="206"/>
      <c r="M155" s="211"/>
      <c r="N155" s="212"/>
      <c r="O155" s="212"/>
      <c r="P155" s="212"/>
      <c r="Q155" s="212"/>
      <c r="R155" s="212"/>
      <c r="S155" s="212"/>
      <c r="T155" s="213"/>
      <c r="AT155" s="207" t="s">
        <v>683</v>
      </c>
      <c r="AU155" s="207" t="s">
        <v>86</v>
      </c>
      <c r="AV155" s="15" t="s">
        <v>130</v>
      </c>
      <c r="AW155" s="15" t="s">
        <v>29</v>
      </c>
      <c r="AX155" s="15" t="s">
        <v>80</v>
      </c>
      <c r="AY155" s="207" t="s">
        <v>189</v>
      </c>
    </row>
    <row r="156" spans="1:65" s="2" customFormat="1" ht="24.2" customHeight="1">
      <c r="A156" s="32"/>
      <c r="B156" s="155"/>
      <c r="C156" s="156" t="s">
        <v>136</v>
      </c>
      <c r="D156" s="156" t="s">
        <v>191</v>
      </c>
      <c r="E156" s="157" t="s">
        <v>1473</v>
      </c>
      <c r="F156" s="158" t="s">
        <v>1474</v>
      </c>
      <c r="G156" s="159" t="s">
        <v>373</v>
      </c>
      <c r="H156" s="160">
        <v>437.35</v>
      </c>
      <c r="I156" s="161"/>
      <c r="J156" s="162">
        <f>ROUND(I156*H156,2)</f>
        <v>0</v>
      </c>
      <c r="K156" s="163"/>
      <c r="L156" s="33"/>
      <c r="M156" s="164" t="s">
        <v>1</v>
      </c>
      <c r="N156" s="165" t="s">
        <v>39</v>
      </c>
      <c r="O156" s="61"/>
      <c r="P156" s="166">
        <f>O156*H156</f>
        <v>0</v>
      </c>
      <c r="Q156" s="166">
        <v>1.1469999999999999E-2</v>
      </c>
      <c r="R156" s="166">
        <f>Q156*H156</f>
        <v>5.0164045000000002</v>
      </c>
      <c r="S156" s="166">
        <v>0</v>
      </c>
      <c r="T156" s="167">
        <f>S156*H156</f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68" t="s">
        <v>130</v>
      </c>
      <c r="AT156" s="168" t="s">
        <v>191</v>
      </c>
      <c r="AU156" s="168" t="s">
        <v>86</v>
      </c>
      <c r="AY156" s="17" t="s">
        <v>189</v>
      </c>
      <c r="BE156" s="169">
        <f>IF(N156="základná",J156,0)</f>
        <v>0</v>
      </c>
      <c r="BF156" s="169">
        <f>IF(N156="znížená",J156,0)</f>
        <v>0</v>
      </c>
      <c r="BG156" s="169">
        <f>IF(N156="zákl. prenesená",J156,0)</f>
        <v>0</v>
      </c>
      <c r="BH156" s="169">
        <f>IF(N156="zníž. prenesená",J156,0)</f>
        <v>0</v>
      </c>
      <c r="BI156" s="169">
        <f>IF(N156="nulová",J156,0)</f>
        <v>0</v>
      </c>
      <c r="BJ156" s="17" t="s">
        <v>86</v>
      </c>
      <c r="BK156" s="169">
        <f>ROUND(I156*H156,2)</f>
        <v>0</v>
      </c>
      <c r="BL156" s="17" t="s">
        <v>130</v>
      </c>
      <c r="BM156" s="168" t="s">
        <v>1475</v>
      </c>
    </row>
    <row r="157" spans="1:65" s="13" customFormat="1" ht="11.25">
      <c r="B157" s="187"/>
      <c r="D157" s="188" t="s">
        <v>683</v>
      </c>
      <c r="E157" s="189" t="s">
        <v>1</v>
      </c>
      <c r="F157" s="190" t="s">
        <v>1460</v>
      </c>
      <c r="H157" s="189" t="s">
        <v>1</v>
      </c>
      <c r="I157" s="191"/>
      <c r="L157" s="187"/>
      <c r="M157" s="192"/>
      <c r="N157" s="193"/>
      <c r="O157" s="193"/>
      <c r="P157" s="193"/>
      <c r="Q157" s="193"/>
      <c r="R157" s="193"/>
      <c r="S157" s="193"/>
      <c r="T157" s="194"/>
      <c r="AT157" s="189" t="s">
        <v>683</v>
      </c>
      <c r="AU157" s="189" t="s">
        <v>86</v>
      </c>
      <c r="AV157" s="13" t="s">
        <v>80</v>
      </c>
      <c r="AW157" s="13" t="s">
        <v>29</v>
      </c>
      <c r="AX157" s="13" t="s">
        <v>73</v>
      </c>
      <c r="AY157" s="189" t="s">
        <v>189</v>
      </c>
    </row>
    <row r="158" spans="1:65" s="14" customFormat="1" ht="11.25">
      <c r="B158" s="195"/>
      <c r="D158" s="188" t="s">
        <v>683</v>
      </c>
      <c r="E158" s="196" t="s">
        <v>1</v>
      </c>
      <c r="F158" s="197" t="s">
        <v>1461</v>
      </c>
      <c r="H158" s="198">
        <v>421.274</v>
      </c>
      <c r="I158" s="199"/>
      <c r="L158" s="195"/>
      <c r="M158" s="200"/>
      <c r="N158" s="201"/>
      <c r="O158" s="201"/>
      <c r="P158" s="201"/>
      <c r="Q158" s="201"/>
      <c r="R158" s="201"/>
      <c r="S158" s="201"/>
      <c r="T158" s="202"/>
      <c r="AT158" s="196" t="s">
        <v>683</v>
      </c>
      <c r="AU158" s="196" t="s">
        <v>86</v>
      </c>
      <c r="AV158" s="14" t="s">
        <v>86</v>
      </c>
      <c r="AW158" s="14" t="s">
        <v>29</v>
      </c>
      <c r="AX158" s="14" t="s">
        <v>73</v>
      </c>
      <c r="AY158" s="196" t="s">
        <v>189</v>
      </c>
    </row>
    <row r="159" spans="1:65" s="13" customFormat="1" ht="11.25">
      <c r="B159" s="187"/>
      <c r="D159" s="188" t="s">
        <v>683</v>
      </c>
      <c r="E159" s="189" t="s">
        <v>1</v>
      </c>
      <c r="F159" s="190" t="s">
        <v>1462</v>
      </c>
      <c r="H159" s="189" t="s">
        <v>1</v>
      </c>
      <c r="I159" s="191"/>
      <c r="L159" s="187"/>
      <c r="M159" s="192"/>
      <c r="N159" s="193"/>
      <c r="O159" s="193"/>
      <c r="P159" s="193"/>
      <c r="Q159" s="193"/>
      <c r="R159" s="193"/>
      <c r="S159" s="193"/>
      <c r="T159" s="194"/>
      <c r="AT159" s="189" t="s">
        <v>683</v>
      </c>
      <c r="AU159" s="189" t="s">
        <v>86</v>
      </c>
      <c r="AV159" s="13" t="s">
        <v>80</v>
      </c>
      <c r="AW159" s="13" t="s">
        <v>29</v>
      </c>
      <c r="AX159" s="13" t="s">
        <v>73</v>
      </c>
      <c r="AY159" s="189" t="s">
        <v>189</v>
      </c>
    </row>
    <row r="160" spans="1:65" s="14" customFormat="1" ht="11.25">
      <c r="B160" s="195"/>
      <c r="D160" s="188" t="s">
        <v>683</v>
      </c>
      <c r="E160" s="196" t="s">
        <v>1</v>
      </c>
      <c r="F160" s="197" t="s">
        <v>1463</v>
      </c>
      <c r="H160" s="198">
        <v>-4.75</v>
      </c>
      <c r="I160" s="199"/>
      <c r="L160" s="195"/>
      <c r="M160" s="200"/>
      <c r="N160" s="201"/>
      <c r="O160" s="201"/>
      <c r="P160" s="201"/>
      <c r="Q160" s="201"/>
      <c r="R160" s="201"/>
      <c r="S160" s="201"/>
      <c r="T160" s="202"/>
      <c r="AT160" s="196" t="s">
        <v>683</v>
      </c>
      <c r="AU160" s="196" t="s">
        <v>86</v>
      </c>
      <c r="AV160" s="14" t="s">
        <v>86</v>
      </c>
      <c r="AW160" s="14" t="s">
        <v>29</v>
      </c>
      <c r="AX160" s="14" t="s">
        <v>73</v>
      </c>
      <c r="AY160" s="196" t="s">
        <v>189</v>
      </c>
    </row>
    <row r="161" spans="1:65" s="15" customFormat="1" ht="11.25">
      <c r="B161" s="206"/>
      <c r="D161" s="188" t="s">
        <v>683</v>
      </c>
      <c r="E161" s="207" t="s">
        <v>1</v>
      </c>
      <c r="F161" s="208" t="s">
        <v>824</v>
      </c>
      <c r="H161" s="209">
        <v>416.524</v>
      </c>
      <c r="I161" s="210"/>
      <c r="L161" s="206"/>
      <c r="M161" s="211"/>
      <c r="N161" s="212"/>
      <c r="O161" s="212"/>
      <c r="P161" s="212"/>
      <c r="Q161" s="212"/>
      <c r="R161" s="212"/>
      <c r="S161" s="212"/>
      <c r="T161" s="213"/>
      <c r="AT161" s="207" t="s">
        <v>683</v>
      </c>
      <c r="AU161" s="207" t="s">
        <v>86</v>
      </c>
      <c r="AV161" s="15" t="s">
        <v>130</v>
      </c>
      <c r="AW161" s="15" t="s">
        <v>29</v>
      </c>
      <c r="AX161" s="15" t="s">
        <v>80</v>
      </c>
      <c r="AY161" s="207" t="s">
        <v>189</v>
      </c>
    </row>
    <row r="162" spans="1:65" s="14" customFormat="1" ht="11.25">
      <c r="B162" s="195"/>
      <c r="D162" s="188" t="s">
        <v>683</v>
      </c>
      <c r="F162" s="197" t="s">
        <v>1476</v>
      </c>
      <c r="H162" s="198">
        <v>437.35</v>
      </c>
      <c r="I162" s="199"/>
      <c r="L162" s="195"/>
      <c r="M162" s="200"/>
      <c r="N162" s="201"/>
      <c r="O162" s="201"/>
      <c r="P162" s="201"/>
      <c r="Q162" s="201"/>
      <c r="R162" s="201"/>
      <c r="S162" s="201"/>
      <c r="T162" s="202"/>
      <c r="AT162" s="196" t="s">
        <v>683</v>
      </c>
      <c r="AU162" s="196" t="s">
        <v>86</v>
      </c>
      <c r="AV162" s="14" t="s">
        <v>86</v>
      </c>
      <c r="AW162" s="14" t="s">
        <v>3</v>
      </c>
      <c r="AX162" s="14" t="s">
        <v>80</v>
      </c>
      <c r="AY162" s="196" t="s">
        <v>189</v>
      </c>
    </row>
    <row r="163" spans="1:65" s="12" customFormat="1" ht="22.9" customHeight="1">
      <c r="B163" s="142"/>
      <c r="D163" s="143" t="s">
        <v>72</v>
      </c>
      <c r="E163" s="153" t="s">
        <v>215</v>
      </c>
      <c r="F163" s="153" t="s">
        <v>558</v>
      </c>
      <c r="I163" s="145"/>
      <c r="J163" s="154">
        <f>BK163</f>
        <v>0</v>
      </c>
      <c r="L163" s="142"/>
      <c r="M163" s="147"/>
      <c r="N163" s="148"/>
      <c r="O163" s="148"/>
      <c r="P163" s="149">
        <f>SUM(P164:P175)</f>
        <v>0</v>
      </c>
      <c r="Q163" s="148"/>
      <c r="R163" s="149">
        <f>SUM(R164:R175)</f>
        <v>30.170444260949999</v>
      </c>
      <c r="S163" s="148"/>
      <c r="T163" s="150">
        <f>SUM(T164:T175)</f>
        <v>0</v>
      </c>
      <c r="AR163" s="143" t="s">
        <v>80</v>
      </c>
      <c r="AT163" s="151" t="s">
        <v>72</v>
      </c>
      <c r="AU163" s="151" t="s">
        <v>80</v>
      </c>
      <c r="AY163" s="143" t="s">
        <v>189</v>
      </c>
      <c r="BK163" s="152">
        <f>SUM(BK164:BK175)</f>
        <v>0</v>
      </c>
    </row>
    <row r="164" spans="1:65" s="2" customFormat="1" ht="33" customHeight="1">
      <c r="A164" s="32"/>
      <c r="B164" s="155"/>
      <c r="C164" s="156" t="s">
        <v>208</v>
      </c>
      <c r="D164" s="156" t="s">
        <v>191</v>
      </c>
      <c r="E164" s="157" t="s">
        <v>1477</v>
      </c>
      <c r="F164" s="158" t="s">
        <v>1478</v>
      </c>
      <c r="G164" s="159" t="s">
        <v>373</v>
      </c>
      <c r="H164" s="160">
        <v>584.83500000000004</v>
      </c>
      <c r="I164" s="161"/>
      <c r="J164" s="162">
        <f>ROUND(I164*H164,2)</f>
        <v>0</v>
      </c>
      <c r="K164" s="163"/>
      <c r="L164" s="33"/>
      <c r="M164" s="164" t="s">
        <v>1</v>
      </c>
      <c r="N164" s="165" t="s">
        <v>39</v>
      </c>
      <c r="O164" s="61"/>
      <c r="P164" s="166">
        <f>O164*H164</f>
        <v>0</v>
      </c>
      <c r="Q164" s="166">
        <v>2.5710569999999999E-2</v>
      </c>
      <c r="R164" s="166">
        <f>Q164*H164</f>
        <v>15.03644120595</v>
      </c>
      <c r="S164" s="166">
        <v>0</v>
      </c>
      <c r="T164" s="167">
        <f>S164*H164</f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68" t="s">
        <v>130</v>
      </c>
      <c r="AT164" s="168" t="s">
        <v>191</v>
      </c>
      <c r="AU164" s="168" t="s">
        <v>86</v>
      </c>
      <c r="AY164" s="17" t="s">
        <v>189</v>
      </c>
      <c r="BE164" s="169">
        <f>IF(N164="základná",J164,0)</f>
        <v>0</v>
      </c>
      <c r="BF164" s="169">
        <f>IF(N164="znížená",J164,0)</f>
        <v>0</v>
      </c>
      <c r="BG164" s="169">
        <f>IF(N164="zákl. prenesená",J164,0)</f>
        <v>0</v>
      </c>
      <c r="BH164" s="169">
        <f>IF(N164="zníž. prenesená",J164,0)</f>
        <v>0</v>
      </c>
      <c r="BI164" s="169">
        <f>IF(N164="nulová",J164,0)</f>
        <v>0</v>
      </c>
      <c r="BJ164" s="17" t="s">
        <v>86</v>
      </c>
      <c r="BK164" s="169">
        <f>ROUND(I164*H164,2)</f>
        <v>0</v>
      </c>
      <c r="BL164" s="17" t="s">
        <v>130</v>
      </c>
      <c r="BM164" s="168" t="s">
        <v>1479</v>
      </c>
    </row>
    <row r="165" spans="1:65" s="2" customFormat="1" ht="44.25" customHeight="1">
      <c r="A165" s="32"/>
      <c r="B165" s="155"/>
      <c r="C165" s="156" t="s">
        <v>201</v>
      </c>
      <c r="D165" s="156" t="s">
        <v>191</v>
      </c>
      <c r="E165" s="157" t="s">
        <v>1480</v>
      </c>
      <c r="F165" s="158" t="s">
        <v>1481</v>
      </c>
      <c r="G165" s="159" t="s">
        <v>373</v>
      </c>
      <c r="H165" s="160">
        <v>1169.67</v>
      </c>
      <c r="I165" s="161"/>
      <c r="J165" s="162">
        <f>ROUND(I165*H165,2)</f>
        <v>0</v>
      </c>
      <c r="K165" s="163"/>
      <c r="L165" s="33"/>
      <c r="M165" s="164" t="s">
        <v>1</v>
      </c>
      <c r="N165" s="165" t="s">
        <v>39</v>
      </c>
      <c r="O165" s="61"/>
      <c r="P165" s="166">
        <f>O165*H165</f>
        <v>0</v>
      </c>
      <c r="Q165" s="166">
        <v>0</v>
      </c>
      <c r="R165" s="166">
        <f>Q165*H165</f>
        <v>0</v>
      </c>
      <c r="S165" s="166">
        <v>0</v>
      </c>
      <c r="T165" s="167">
        <f>S165*H165</f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68" t="s">
        <v>130</v>
      </c>
      <c r="AT165" s="168" t="s">
        <v>191</v>
      </c>
      <c r="AU165" s="168" t="s">
        <v>86</v>
      </c>
      <c r="AY165" s="17" t="s">
        <v>189</v>
      </c>
      <c r="BE165" s="169">
        <f>IF(N165="základná",J165,0)</f>
        <v>0</v>
      </c>
      <c r="BF165" s="169">
        <f>IF(N165="znížená",J165,0)</f>
        <v>0</v>
      </c>
      <c r="BG165" s="169">
        <f>IF(N165="zákl. prenesená",J165,0)</f>
        <v>0</v>
      </c>
      <c r="BH165" s="169">
        <f>IF(N165="zníž. prenesená",J165,0)</f>
        <v>0</v>
      </c>
      <c r="BI165" s="169">
        <f>IF(N165="nulová",J165,0)</f>
        <v>0</v>
      </c>
      <c r="BJ165" s="17" t="s">
        <v>86</v>
      </c>
      <c r="BK165" s="169">
        <f>ROUND(I165*H165,2)</f>
        <v>0</v>
      </c>
      <c r="BL165" s="17" t="s">
        <v>130</v>
      </c>
      <c r="BM165" s="168" t="s">
        <v>1482</v>
      </c>
    </row>
    <row r="166" spans="1:65" s="14" customFormat="1" ht="11.25">
      <c r="B166" s="195"/>
      <c r="D166" s="188" t="s">
        <v>683</v>
      </c>
      <c r="E166" s="196" t="s">
        <v>1</v>
      </c>
      <c r="F166" s="197" t="s">
        <v>1483</v>
      </c>
      <c r="H166" s="198">
        <v>1169.67</v>
      </c>
      <c r="I166" s="199"/>
      <c r="L166" s="195"/>
      <c r="M166" s="200"/>
      <c r="N166" s="201"/>
      <c r="O166" s="201"/>
      <c r="P166" s="201"/>
      <c r="Q166" s="201"/>
      <c r="R166" s="201"/>
      <c r="S166" s="201"/>
      <c r="T166" s="202"/>
      <c r="AT166" s="196" t="s">
        <v>683</v>
      </c>
      <c r="AU166" s="196" t="s">
        <v>86</v>
      </c>
      <c r="AV166" s="14" t="s">
        <v>86</v>
      </c>
      <c r="AW166" s="14" t="s">
        <v>29</v>
      </c>
      <c r="AX166" s="14" t="s">
        <v>80</v>
      </c>
      <c r="AY166" s="196" t="s">
        <v>189</v>
      </c>
    </row>
    <row r="167" spans="1:65" s="2" customFormat="1" ht="33" customHeight="1">
      <c r="A167" s="32"/>
      <c r="B167" s="155"/>
      <c r="C167" s="156" t="s">
        <v>215</v>
      </c>
      <c r="D167" s="156" t="s">
        <v>191</v>
      </c>
      <c r="E167" s="157" t="s">
        <v>1484</v>
      </c>
      <c r="F167" s="158" t="s">
        <v>1485</v>
      </c>
      <c r="G167" s="159" t="s">
        <v>373</v>
      </c>
      <c r="H167" s="160">
        <v>584.83500000000004</v>
      </c>
      <c r="I167" s="161"/>
      <c r="J167" s="162">
        <f t="shared" ref="J167:J173" si="0">ROUND(I167*H167,2)</f>
        <v>0</v>
      </c>
      <c r="K167" s="163"/>
      <c r="L167" s="33"/>
      <c r="M167" s="164" t="s">
        <v>1</v>
      </c>
      <c r="N167" s="165" t="s">
        <v>39</v>
      </c>
      <c r="O167" s="61"/>
      <c r="P167" s="166">
        <f t="shared" ref="P167:P173" si="1">O167*H167</f>
        <v>0</v>
      </c>
      <c r="Q167" s="166">
        <v>2.571E-2</v>
      </c>
      <c r="R167" s="166">
        <f t="shared" ref="R167:R173" si="2">Q167*H167</f>
        <v>15.03610785</v>
      </c>
      <c r="S167" s="166">
        <v>0</v>
      </c>
      <c r="T167" s="167">
        <f t="shared" ref="T167:T173" si="3">S167*H167</f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68" t="s">
        <v>130</v>
      </c>
      <c r="AT167" s="168" t="s">
        <v>191</v>
      </c>
      <c r="AU167" s="168" t="s">
        <v>86</v>
      </c>
      <c r="AY167" s="17" t="s">
        <v>189</v>
      </c>
      <c r="BE167" s="169">
        <f t="shared" ref="BE167:BE173" si="4">IF(N167="základná",J167,0)</f>
        <v>0</v>
      </c>
      <c r="BF167" s="169">
        <f t="shared" ref="BF167:BF173" si="5">IF(N167="znížená",J167,0)</f>
        <v>0</v>
      </c>
      <c r="BG167" s="169">
        <f t="shared" ref="BG167:BG173" si="6">IF(N167="zákl. prenesená",J167,0)</f>
        <v>0</v>
      </c>
      <c r="BH167" s="169">
        <f t="shared" ref="BH167:BH173" si="7">IF(N167="zníž. prenesená",J167,0)</f>
        <v>0</v>
      </c>
      <c r="BI167" s="169">
        <f t="shared" ref="BI167:BI173" si="8">IF(N167="nulová",J167,0)</f>
        <v>0</v>
      </c>
      <c r="BJ167" s="17" t="s">
        <v>86</v>
      </c>
      <c r="BK167" s="169">
        <f t="shared" ref="BK167:BK173" si="9">ROUND(I167*H167,2)</f>
        <v>0</v>
      </c>
      <c r="BL167" s="17" t="s">
        <v>130</v>
      </c>
      <c r="BM167" s="168" t="s">
        <v>1486</v>
      </c>
    </row>
    <row r="168" spans="1:65" s="2" customFormat="1" ht="24.2" customHeight="1">
      <c r="A168" s="32"/>
      <c r="B168" s="155"/>
      <c r="C168" s="156" t="s">
        <v>204</v>
      </c>
      <c r="D168" s="156" t="s">
        <v>191</v>
      </c>
      <c r="E168" s="157" t="s">
        <v>1487</v>
      </c>
      <c r="F168" s="158" t="s">
        <v>1488</v>
      </c>
      <c r="G168" s="159" t="s">
        <v>373</v>
      </c>
      <c r="H168" s="160">
        <v>116</v>
      </c>
      <c r="I168" s="161"/>
      <c r="J168" s="162">
        <f t="shared" si="0"/>
        <v>0</v>
      </c>
      <c r="K168" s="163"/>
      <c r="L168" s="33"/>
      <c r="M168" s="164" t="s">
        <v>1</v>
      </c>
      <c r="N168" s="165" t="s">
        <v>39</v>
      </c>
      <c r="O168" s="61"/>
      <c r="P168" s="166">
        <f t="shared" si="1"/>
        <v>0</v>
      </c>
      <c r="Q168" s="166">
        <v>3.4499999999999998E-5</v>
      </c>
      <c r="R168" s="166">
        <f t="shared" si="2"/>
        <v>4.0019999999999995E-3</v>
      </c>
      <c r="S168" s="166">
        <v>0</v>
      </c>
      <c r="T168" s="167">
        <f t="shared" si="3"/>
        <v>0</v>
      </c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R168" s="168" t="s">
        <v>130</v>
      </c>
      <c r="AT168" s="168" t="s">
        <v>191</v>
      </c>
      <c r="AU168" s="168" t="s">
        <v>86</v>
      </c>
      <c r="AY168" s="17" t="s">
        <v>189</v>
      </c>
      <c r="BE168" s="169">
        <f t="shared" si="4"/>
        <v>0</v>
      </c>
      <c r="BF168" s="169">
        <f t="shared" si="5"/>
        <v>0</v>
      </c>
      <c r="BG168" s="169">
        <f t="shared" si="6"/>
        <v>0</v>
      </c>
      <c r="BH168" s="169">
        <f t="shared" si="7"/>
        <v>0</v>
      </c>
      <c r="BI168" s="169">
        <f t="shared" si="8"/>
        <v>0</v>
      </c>
      <c r="BJ168" s="17" t="s">
        <v>86</v>
      </c>
      <c r="BK168" s="169">
        <f t="shared" si="9"/>
        <v>0</v>
      </c>
      <c r="BL168" s="17" t="s">
        <v>130</v>
      </c>
      <c r="BM168" s="168" t="s">
        <v>1489</v>
      </c>
    </row>
    <row r="169" spans="1:65" s="2" customFormat="1" ht="16.5" customHeight="1">
      <c r="A169" s="32"/>
      <c r="B169" s="155"/>
      <c r="C169" s="156" t="s">
        <v>222</v>
      </c>
      <c r="D169" s="156" t="s">
        <v>191</v>
      </c>
      <c r="E169" s="157" t="s">
        <v>1490</v>
      </c>
      <c r="F169" s="158" t="s">
        <v>1491</v>
      </c>
      <c r="G169" s="159" t="s">
        <v>243</v>
      </c>
      <c r="H169" s="160">
        <v>74.05</v>
      </c>
      <c r="I169" s="161"/>
      <c r="J169" s="162">
        <f t="shared" si="0"/>
        <v>0</v>
      </c>
      <c r="K169" s="163"/>
      <c r="L169" s="33"/>
      <c r="M169" s="164" t="s">
        <v>1</v>
      </c>
      <c r="N169" s="165" t="s">
        <v>39</v>
      </c>
      <c r="O169" s="61"/>
      <c r="P169" s="166">
        <f t="shared" si="1"/>
        <v>0</v>
      </c>
      <c r="Q169" s="166">
        <v>3.9899999999999999E-4</v>
      </c>
      <c r="R169" s="166">
        <f t="shared" si="2"/>
        <v>2.9545949999999998E-2</v>
      </c>
      <c r="S169" s="166">
        <v>0</v>
      </c>
      <c r="T169" s="167">
        <f t="shared" si="3"/>
        <v>0</v>
      </c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R169" s="168" t="s">
        <v>130</v>
      </c>
      <c r="AT169" s="168" t="s">
        <v>191</v>
      </c>
      <c r="AU169" s="168" t="s">
        <v>86</v>
      </c>
      <c r="AY169" s="17" t="s">
        <v>189</v>
      </c>
      <c r="BE169" s="169">
        <f t="shared" si="4"/>
        <v>0</v>
      </c>
      <c r="BF169" s="169">
        <f t="shared" si="5"/>
        <v>0</v>
      </c>
      <c r="BG169" s="169">
        <f t="shared" si="6"/>
        <v>0</v>
      </c>
      <c r="BH169" s="169">
        <f t="shared" si="7"/>
        <v>0</v>
      </c>
      <c r="BI169" s="169">
        <f t="shared" si="8"/>
        <v>0</v>
      </c>
      <c r="BJ169" s="17" t="s">
        <v>86</v>
      </c>
      <c r="BK169" s="169">
        <f t="shared" si="9"/>
        <v>0</v>
      </c>
      <c r="BL169" s="17" t="s">
        <v>130</v>
      </c>
      <c r="BM169" s="168" t="s">
        <v>1492</v>
      </c>
    </row>
    <row r="170" spans="1:65" s="2" customFormat="1" ht="16.5" customHeight="1">
      <c r="A170" s="32"/>
      <c r="B170" s="155"/>
      <c r="C170" s="156" t="s">
        <v>207</v>
      </c>
      <c r="D170" s="156" t="s">
        <v>191</v>
      </c>
      <c r="E170" s="157" t="s">
        <v>1493</v>
      </c>
      <c r="F170" s="158" t="s">
        <v>1494</v>
      </c>
      <c r="G170" s="159" t="s">
        <v>243</v>
      </c>
      <c r="H170" s="160">
        <v>172.79</v>
      </c>
      <c r="I170" s="161"/>
      <c r="J170" s="162">
        <f t="shared" si="0"/>
        <v>0</v>
      </c>
      <c r="K170" s="163"/>
      <c r="L170" s="33"/>
      <c r="M170" s="164" t="s">
        <v>1</v>
      </c>
      <c r="N170" s="165" t="s">
        <v>39</v>
      </c>
      <c r="O170" s="61"/>
      <c r="P170" s="166">
        <f t="shared" si="1"/>
        <v>0</v>
      </c>
      <c r="Q170" s="166">
        <v>2.31E-4</v>
      </c>
      <c r="R170" s="166">
        <f t="shared" si="2"/>
        <v>3.9914489999999997E-2</v>
      </c>
      <c r="S170" s="166">
        <v>0</v>
      </c>
      <c r="T170" s="167">
        <f t="shared" si="3"/>
        <v>0</v>
      </c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R170" s="168" t="s">
        <v>130</v>
      </c>
      <c r="AT170" s="168" t="s">
        <v>191</v>
      </c>
      <c r="AU170" s="168" t="s">
        <v>86</v>
      </c>
      <c r="AY170" s="17" t="s">
        <v>189</v>
      </c>
      <c r="BE170" s="169">
        <f t="shared" si="4"/>
        <v>0</v>
      </c>
      <c r="BF170" s="169">
        <f t="shared" si="5"/>
        <v>0</v>
      </c>
      <c r="BG170" s="169">
        <f t="shared" si="6"/>
        <v>0</v>
      </c>
      <c r="BH170" s="169">
        <f t="shared" si="7"/>
        <v>0</v>
      </c>
      <c r="BI170" s="169">
        <f t="shared" si="8"/>
        <v>0</v>
      </c>
      <c r="BJ170" s="17" t="s">
        <v>86</v>
      </c>
      <c r="BK170" s="169">
        <f t="shared" si="9"/>
        <v>0</v>
      </c>
      <c r="BL170" s="17" t="s">
        <v>130</v>
      </c>
      <c r="BM170" s="168" t="s">
        <v>1495</v>
      </c>
    </row>
    <row r="171" spans="1:65" s="2" customFormat="1" ht="16.5" customHeight="1">
      <c r="A171" s="32"/>
      <c r="B171" s="155"/>
      <c r="C171" s="156" t="s">
        <v>231</v>
      </c>
      <c r="D171" s="156" t="s">
        <v>191</v>
      </c>
      <c r="E171" s="157" t="s">
        <v>1496</v>
      </c>
      <c r="F171" s="158" t="s">
        <v>1497</v>
      </c>
      <c r="G171" s="159" t="s">
        <v>243</v>
      </c>
      <c r="H171" s="160">
        <v>51</v>
      </c>
      <c r="I171" s="161"/>
      <c r="J171" s="162">
        <f t="shared" si="0"/>
        <v>0</v>
      </c>
      <c r="K171" s="163"/>
      <c r="L171" s="33"/>
      <c r="M171" s="164" t="s">
        <v>1</v>
      </c>
      <c r="N171" s="165" t="s">
        <v>39</v>
      </c>
      <c r="O171" s="61"/>
      <c r="P171" s="166">
        <f t="shared" si="1"/>
        <v>0</v>
      </c>
      <c r="Q171" s="166">
        <v>7.3499999999999998E-5</v>
      </c>
      <c r="R171" s="166">
        <f t="shared" si="2"/>
        <v>3.7485000000000001E-3</v>
      </c>
      <c r="S171" s="166">
        <v>0</v>
      </c>
      <c r="T171" s="167">
        <f t="shared" si="3"/>
        <v>0</v>
      </c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R171" s="168" t="s">
        <v>130</v>
      </c>
      <c r="AT171" s="168" t="s">
        <v>191</v>
      </c>
      <c r="AU171" s="168" t="s">
        <v>86</v>
      </c>
      <c r="AY171" s="17" t="s">
        <v>189</v>
      </c>
      <c r="BE171" s="169">
        <f t="shared" si="4"/>
        <v>0</v>
      </c>
      <c r="BF171" s="169">
        <f t="shared" si="5"/>
        <v>0</v>
      </c>
      <c r="BG171" s="169">
        <f t="shared" si="6"/>
        <v>0</v>
      </c>
      <c r="BH171" s="169">
        <f t="shared" si="7"/>
        <v>0</v>
      </c>
      <c r="BI171" s="169">
        <f t="shared" si="8"/>
        <v>0</v>
      </c>
      <c r="BJ171" s="17" t="s">
        <v>86</v>
      </c>
      <c r="BK171" s="169">
        <f t="shared" si="9"/>
        <v>0</v>
      </c>
      <c r="BL171" s="17" t="s">
        <v>130</v>
      </c>
      <c r="BM171" s="168" t="s">
        <v>1498</v>
      </c>
    </row>
    <row r="172" spans="1:65" s="2" customFormat="1" ht="16.5" customHeight="1">
      <c r="A172" s="32"/>
      <c r="B172" s="155"/>
      <c r="C172" s="156" t="s">
        <v>211</v>
      </c>
      <c r="D172" s="156" t="s">
        <v>191</v>
      </c>
      <c r="E172" s="157" t="s">
        <v>1499</v>
      </c>
      <c r="F172" s="158" t="s">
        <v>1500</v>
      </c>
      <c r="G172" s="159" t="s">
        <v>243</v>
      </c>
      <c r="H172" s="160">
        <v>49.2</v>
      </c>
      <c r="I172" s="161"/>
      <c r="J172" s="162">
        <f t="shared" si="0"/>
        <v>0</v>
      </c>
      <c r="K172" s="163"/>
      <c r="L172" s="33"/>
      <c r="M172" s="164" t="s">
        <v>1</v>
      </c>
      <c r="N172" s="165" t="s">
        <v>39</v>
      </c>
      <c r="O172" s="61"/>
      <c r="P172" s="166">
        <f t="shared" si="1"/>
        <v>0</v>
      </c>
      <c r="Q172" s="166">
        <v>1.5750000000000001E-4</v>
      </c>
      <c r="R172" s="166">
        <f t="shared" si="2"/>
        <v>7.7490000000000007E-3</v>
      </c>
      <c r="S172" s="166">
        <v>0</v>
      </c>
      <c r="T172" s="167">
        <f t="shared" si="3"/>
        <v>0</v>
      </c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R172" s="168" t="s">
        <v>130</v>
      </c>
      <c r="AT172" s="168" t="s">
        <v>191</v>
      </c>
      <c r="AU172" s="168" t="s">
        <v>86</v>
      </c>
      <c r="AY172" s="17" t="s">
        <v>189</v>
      </c>
      <c r="BE172" s="169">
        <f t="shared" si="4"/>
        <v>0</v>
      </c>
      <c r="BF172" s="169">
        <f t="shared" si="5"/>
        <v>0</v>
      </c>
      <c r="BG172" s="169">
        <f t="shared" si="6"/>
        <v>0</v>
      </c>
      <c r="BH172" s="169">
        <f t="shared" si="7"/>
        <v>0</v>
      </c>
      <c r="BI172" s="169">
        <f t="shared" si="8"/>
        <v>0</v>
      </c>
      <c r="BJ172" s="17" t="s">
        <v>86</v>
      </c>
      <c r="BK172" s="169">
        <f t="shared" si="9"/>
        <v>0</v>
      </c>
      <c r="BL172" s="17" t="s">
        <v>130</v>
      </c>
      <c r="BM172" s="168" t="s">
        <v>1501</v>
      </c>
    </row>
    <row r="173" spans="1:65" s="2" customFormat="1" ht="16.5" customHeight="1">
      <c r="A173" s="32"/>
      <c r="B173" s="155"/>
      <c r="C173" s="156" t="s">
        <v>240</v>
      </c>
      <c r="D173" s="156" t="s">
        <v>191</v>
      </c>
      <c r="E173" s="157" t="s">
        <v>1502</v>
      </c>
      <c r="F173" s="158" t="s">
        <v>1503</v>
      </c>
      <c r="G173" s="159" t="s">
        <v>243</v>
      </c>
      <c r="H173" s="160">
        <v>161.09</v>
      </c>
      <c r="I173" s="161"/>
      <c r="J173" s="162">
        <f t="shared" si="0"/>
        <v>0</v>
      </c>
      <c r="K173" s="163"/>
      <c r="L173" s="33"/>
      <c r="M173" s="164" t="s">
        <v>1</v>
      </c>
      <c r="N173" s="165" t="s">
        <v>39</v>
      </c>
      <c r="O173" s="61"/>
      <c r="P173" s="166">
        <f t="shared" si="1"/>
        <v>0</v>
      </c>
      <c r="Q173" s="166">
        <v>7.3499999999999998E-5</v>
      </c>
      <c r="R173" s="166">
        <f t="shared" si="2"/>
        <v>1.1840115E-2</v>
      </c>
      <c r="S173" s="166">
        <v>0</v>
      </c>
      <c r="T173" s="167">
        <f t="shared" si="3"/>
        <v>0</v>
      </c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R173" s="168" t="s">
        <v>130</v>
      </c>
      <c r="AT173" s="168" t="s">
        <v>191</v>
      </c>
      <c r="AU173" s="168" t="s">
        <v>86</v>
      </c>
      <c r="AY173" s="17" t="s">
        <v>189</v>
      </c>
      <c r="BE173" s="169">
        <f t="shared" si="4"/>
        <v>0</v>
      </c>
      <c r="BF173" s="169">
        <f t="shared" si="5"/>
        <v>0</v>
      </c>
      <c r="BG173" s="169">
        <f t="shared" si="6"/>
        <v>0</v>
      </c>
      <c r="BH173" s="169">
        <f t="shared" si="7"/>
        <v>0</v>
      </c>
      <c r="BI173" s="169">
        <f t="shared" si="8"/>
        <v>0</v>
      </c>
      <c r="BJ173" s="17" t="s">
        <v>86</v>
      </c>
      <c r="BK173" s="169">
        <f t="shared" si="9"/>
        <v>0</v>
      </c>
      <c r="BL173" s="17" t="s">
        <v>130</v>
      </c>
      <c r="BM173" s="168" t="s">
        <v>1504</v>
      </c>
    </row>
    <row r="174" spans="1:65" s="14" customFormat="1" ht="11.25">
      <c r="B174" s="195"/>
      <c r="D174" s="188" t="s">
        <v>683</v>
      </c>
      <c r="E174" s="196" t="s">
        <v>1</v>
      </c>
      <c r="F174" s="197" t="s">
        <v>1505</v>
      </c>
      <c r="H174" s="198">
        <v>161.09</v>
      </c>
      <c r="I174" s="199"/>
      <c r="L174" s="195"/>
      <c r="M174" s="200"/>
      <c r="N174" s="201"/>
      <c r="O174" s="201"/>
      <c r="P174" s="201"/>
      <c r="Q174" s="201"/>
      <c r="R174" s="201"/>
      <c r="S174" s="201"/>
      <c r="T174" s="202"/>
      <c r="AT174" s="196" t="s">
        <v>683</v>
      </c>
      <c r="AU174" s="196" t="s">
        <v>86</v>
      </c>
      <c r="AV174" s="14" t="s">
        <v>86</v>
      </c>
      <c r="AW174" s="14" t="s">
        <v>29</v>
      </c>
      <c r="AX174" s="14" t="s">
        <v>80</v>
      </c>
      <c r="AY174" s="196" t="s">
        <v>189</v>
      </c>
    </row>
    <row r="175" spans="1:65" s="2" customFormat="1" ht="24.2" customHeight="1">
      <c r="A175" s="32"/>
      <c r="B175" s="155"/>
      <c r="C175" s="156" t="s">
        <v>214</v>
      </c>
      <c r="D175" s="156" t="s">
        <v>191</v>
      </c>
      <c r="E175" s="157" t="s">
        <v>1506</v>
      </c>
      <c r="F175" s="158" t="s">
        <v>1507</v>
      </c>
      <c r="G175" s="159" t="s">
        <v>243</v>
      </c>
      <c r="H175" s="160">
        <v>20.86</v>
      </c>
      <c r="I175" s="161"/>
      <c r="J175" s="162">
        <f>ROUND(I175*H175,2)</f>
        <v>0</v>
      </c>
      <c r="K175" s="163"/>
      <c r="L175" s="33"/>
      <c r="M175" s="164" t="s">
        <v>1</v>
      </c>
      <c r="N175" s="165" t="s">
        <v>39</v>
      </c>
      <c r="O175" s="61"/>
      <c r="P175" s="166">
        <f>O175*H175</f>
        <v>0</v>
      </c>
      <c r="Q175" s="166">
        <v>5.2500000000000002E-5</v>
      </c>
      <c r="R175" s="166">
        <f>Q175*H175</f>
        <v>1.09515E-3</v>
      </c>
      <c r="S175" s="166">
        <v>0</v>
      </c>
      <c r="T175" s="167">
        <f>S175*H175</f>
        <v>0</v>
      </c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R175" s="168" t="s">
        <v>130</v>
      </c>
      <c r="AT175" s="168" t="s">
        <v>191</v>
      </c>
      <c r="AU175" s="168" t="s">
        <v>86</v>
      </c>
      <c r="AY175" s="17" t="s">
        <v>189</v>
      </c>
      <c r="BE175" s="169">
        <f>IF(N175="základná",J175,0)</f>
        <v>0</v>
      </c>
      <c r="BF175" s="169">
        <f>IF(N175="znížená",J175,0)</f>
        <v>0</v>
      </c>
      <c r="BG175" s="169">
        <f>IF(N175="zákl. prenesená",J175,0)</f>
        <v>0</v>
      </c>
      <c r="BH175" s="169">
        <f>IF(N175="zníž. prenesená",J175,0)</f>
        <v>0</v>
      </c>
      <c r="BI175" s="169">
        <f>IF(N175="nulová",J175,0)</f>
        <v>0</v>
      </c>
      <c r="BJ175" s="17" t="s">
        <v>86</v>
      </c>
      <c r="BK175" s="169">
        <f>ROUND(I175*H175,2)</f>
        <v>0</v>
      </c>
      <c r="BL175" s="17" t="s">
        <v>130</v>
      </c>
      <c r="BM175" s="168" t="s">
        <v>1508</v>
      </c>
    </row>
    <row r="176" spans="1:65" s="12" customFormat="1" ht="22.9" customHeight="1">
      <c r="B176" s="142"/>
      <c r="D176" s="143" t="s">
        <v>72</v>
      </c>
      <c r="E176" s="153" t="s">
        <v>350</v>
      </c>
      <c r="F176" s="153" t="s">
        <v>351</v>
      </c>
      <c r="I176" s="145"/>
      <c r="J176" s="154">
        <f>BK176</f>
        <v>0</v>
      </c>
      <c r="L176" s="142"/>
      <c r="M176" s="147"/>
      <c r="N176" s="148"/>
      <c r="O176" s="148"/>
      <c r="P176" s="149">
        <f>P177</f>
        <v>0</v>
      </c>
      <c r="Q176" s="148"/>
      <c r="R176" s="149">
        <f>R177</f>
        <v>0</v>
      </c>
      <c r="S176" s="148"/>
      <c r="T176" s="150">
        <f>T177</f>
        <v>0</v>
      </c>
      <c r="AR176" s="143" t="s">
        <v>80</v>
      </c>
      <c r="AT176" s="151" t="s">
        <v>72</v>
      </c>
      <c r="AU176" s="151" t="s">
        <v>80</v>
      </c>
      <c r="AY176" s="143" t="s">
        <v>189</v>
      </c>
      <c r="BK176" s="152">
        <f>BK177</f>
        <v>0</v>
      </c>
    </row>
    <row r="177" spans="1:65" s="2" customFormat="1" ht="24.2" customHeight="1">
      <c r="A177" s="32"/>
      <c r="B177" s="155"/>
      <c r="C177" s="156" t="s">
        <v>248</v>
      </c>
      <c r="D177" s="156" t="s">
        <v>191</v>
      </c>
      <c r="E177" s="157" t="s">
        <v>766</v>
      </c>
      <c r="F177" s="158" t="s">
        <v>767</v>
      </c>
      <c r="G177" s="159" t="s">
        <v>218</v>
      </c>
      <c r="H177" s="160">
        <v>38.335000000000001</v>
      </c>
      <c r="I177" s="161"/>
      <c r="J177" s="162">
        <f>ROUND(I177*H177,2)</f>
        <v>0</v>
      </c>
      <c r="K177" s="163"/>
      <c r="L177" s="33"/>
      <c r="M177" s="164" t="s">
        <v>1</v>
      </c>
      <c r="N177" s="165" t="s">
        <v>39</v>
      </c>
      <c r="O177" s="61"/>
      <c r="P177" s="166">
        <f>O177*H177</f>
        <v>0</v>
      </c>
      <c r="Q177" s="166">
        <v>0</v>
      </c>
      <c r="R177" s="166">
        <f>Q177*H177</f>
        <v>0</v>
      </c>
      <c r="S177" s="166">
        <v>0</v>
      </c>
      <c r="T177" s="167">
        <f>S177*H177</f>
        <v>0</v>
      </c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R177" s="168" t="s">
        <v>130</v>
      </c>
      <c r="AT177" s="168" t="s">
        <v>191</v>
      </c>
      <c r="AU177" s="168" t="s">
        <v>86</v>
      </c>
      <c r="AY177" s="17" t="s">
        <v>189</v>
      </c>
      <c r="BE177" s="169">
        <f>IF(N177="základná",J177,0)</f>
        <v>0</v>
      </c>
      <c r="BF177" s="169">
        <f>IF(N177="znížená",J177,0)</f>
        <v>0</v>
      </c>
      <c r="BG177" s="169">
        <f>IF(N177="zákl. prenesená",J177,0)</f>
        <v>0</v>
      </c>
      <c r="BH177" s="169">
        <f>IF(N177="zníž. prenesená",J177,0)</f>
        <v>0</v>
      </c>
      <c r="BI177" s="169">
        <f>IF(N177="nulová",J177,0)</f>
        <v>0</v>
      </c>
      <c r="BJ177" s="17" t="s">
        <v>86</v>
      </c>
      <c r="BK177" s="169">
        <f>ROUND(I177*H177,2)</f>
        <v>0</v>
      </c>
      <c r="BL177" s="17" t="s">
        <v>130</v>
      </c>
      <c r="BM177" s="168" t="s">
        <v>1509</v>
      </c>
    </row>
    <row r="178" spans="1:65" s="12" customFormat="1" ht="25.9" customHeight="1">
      <c r="B178" s="142"/>
      <c r="D178" s="143" t="s">
        <v>72</v>
      </c>
      <c r="E178" s="144" t="s">
        <v>362</v>
      </c>
      <c r="F178" s="144" t="s">
        <v>363</v>
      </c>
      <c r="I178" s="145"/>
      <c r="J178" s="146">
        <f>BK178</f>
        <v>0</v>
      </c>
      <c r="L178" s="142"/>
      <c r="M178" s="147"/>
      <c r="N178" s="148"/>
      <c r="O178" s="148"/>
      <c r="P178" s="149">
        <f>P179+P204</f>
        <v>0</v>
      </c>
      <c r="Q178" s="148"/>
      <c r="R178" s="149">
        <f>R179+R204</f>
        <v>0.28552703499999998</v>
      </c>
      <c r="S178" s="148"/>
      <c r="T178" s="150">
        <f>T179+T204</f>
        <v>0</v>
      </c>
      <c r="AR178" s="143" t="s">
        <v>86</v>
      </c>
      <c r="AT178" s="151" t="s">
        <v>72</v>
      </c>
      <c r="AU178" s="151" t="s">
        <v>73</v>
      </c>
      <c r="AY178" s="143" t="s">
        <v>189</v>
      </c>
      <c r="BK178" s="152">
        <f>BK179+BK204</f>
        <v>0</v>
      </c>
    </row>
    <row r="179" spans="1:65" s="12" customFormat="1" ht="22.9" customHeight="1">
      <c r="B179" s="142"/>
      <c r="D179" s="143" t="s">
        <v>72</v>
      </c>
      <c r="E179" s="153" t="s">
        <v>364</v>
      </c>
      <c r="F179" s="153" t="s">
        <v>365</v>
      </c>
      <c r="I179" s="145"/>
      <c r="J179" s="154">
        <f>BK179</f>
        <v>0</v>
      </c>
      <c r="L179" s="142"/>
      <c r="M179" s="147"/>
      <c r="N179" s="148"/>
      <c r="O179" s="148"/>
      <c r="P179" s="149">
        <f>SUM(P180:P203)</f>
        <v>0</v>
      </c>
      <c r="Q179" s="148"/>
      <c r="R179" s="149">
        <f>SUM(R180:R203)</f>
        <v>0.24413754329999998</v>
      </c>
      <c r="S179" s="148"/>
      <c r="T179" s="150">
        <f>SUM(T180:T203)</f>
        <v>0</v>
      </c>
      <c r="AR179" s="143" t="s">
        <v>86</v>
      </c>
      <c r="AT179" s="151" t="s">
        <v>72</v>
      </c>
      <c r="AU179" s="151" t="s">
        <v>80</v>
      </c>
      <c r="AY179" s="143" t="s">
        <v>189</v>
      </c>
      <c r="BK179" s="152">
        <f>SUM(BK180:BK203)</f>
        <v>0</v>
      </c>
    </row>
    <row r="180" spans="1:65" s="2" customFormat="1" ht="24.2" customHeight="1">
      <c r="A180" s="32"/>
      <c r="B180" s="155"/>
      <c r="C180" s="156" t="s">
        <v>219</v>
      </c>
      <c r="D180" s="156" t="s">
        <v>191</v>
      </c>
      <c r="E180" s="157" t="s">
        <v>1510</v>
      </c>
      <c r="F180" s="158" t="s">
        <v>1511</v>
      </c>
      <c r="G180" s="159" t="s">
        <v>373</v>
      </c>
      <c r="H180" s="160">
        <v>88.204999999999998</v>
      </c>
      <c r="I180" s="161"/>
      <c r="J180" s="162">
        <f>ROUND(I180*H180,2)</f>
        <v>0</v>
      </c>
      <c r="K180" s="163"/>
      <c r="L180" s="33"/>
      <c r="M180" s="164" t="s">
        <v>1</v>
      </c>
      <c r="N180" s="165" t="s">
        <v>39</v>
      </c>
      <c r="O180" s="61"/>
      <c r="P180" s="166">
        <f>O180*H180</f>
        <v>0</v>
      </c>
      <c r="Q180" s="166">
        <v>0</v>
      </c>
      <c r="R180" s="166">
        <f>Q180*H180</f>
        <v>0</v>
      </c>
      <c r="S180" s="166">
        <v>0</v>
      </c>
      <c r="T180" s="167">
        <f>S180*H180</f>
        <v>0</v>
      </c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R180" s="168" t="s">
        <v>214</v>
      </c>
      <c r="AT180" s="168" t="s">
        <v>191</v>
      </c>
      <c r="AU180" s="168" t="s">
        <v>86</v>
      </c>
      <c r="AY180" s="17" t="s">
        <v>189</v>
      </c>
      <c r="BE180" s="169">
        <f>IF(N180="základná",J180,0)</f>
        <v>0</v>
      </c>
      <c r="BF180" s="169">
        <f>IF(N180="znížená",J180,0)</f>
        <v>0</v>
      </c>
      <c r="BG180" s="169">
        <f>IF(N180="zákl. prenesená",J180,0)</f>
        <v>0</v>
      </c>
      <c r="BH180" s="169">
        <f>IF(N180="zníž. prenesená",J180,0)</f>
        <v>0</v>
      </c>
      <c r="BI180" s="169">
        <f>IF(N180="nulová",J180,0)</f>
        <v>0</v>
      </c>
      <c r="BJ180" s="17" t="s">
        <v>86</v>
      </c>
      <c r="BK180" s="169">
        <f>ROUND(I180*H180,2)</f>
        <v>0</v>
      </c>
      <c r="BL180" s="17" t="s">
        <v>214</v>
      </c>
      <c r="BM180" s="168" t="s">
        <v>1512</v>
      </c>
    </row>
    <row r="181" spans="1:65" s="13" customFormat="1" ht="11.25">
      <c r="B181" s="187"/>
      <c r="D181" s="188" t="s">
        <v>683</v>
      </c>
      <c r="E181" s="189" t="s">
        <v>1</v>
      </c>
      <c r="F181" s="190" t="s">
        <v>1455</v>
      </c>
      <c r="H181" s="189" t="s">
        <v>1</v>
      </c>
      <c r="I181" s="191"/>
      <c r="L181" s="187"/>
      <c r="M181" s="192"/>
      <c r="N181" s="193"/>
      <c r="O181" s="193"/>
      <c r="P181" s="193"/>
      <c r="Q181" s="193"/>
      <c r="R181" s="193"/>
      <c r="S181" s="193"/>
      <c r="T181" s="194"/>
      <c r="AT181" s="189" t="s">
        <v>683</v>
      </c>
      <c r="AU181" s="189" t="s">
        <v>86</v>
      </c>
      <c r="AV181" s="13" t="s">
        <v>80</v>
      </c>
      <c r="AW181" s="13" t="s">
        <v>29</v>
      </c>
      <c r="AX181" s="13" t="s">
        <v>73</v>
      </c>
      <c r="AY181" s="189" t="s">
        <v>189</v>
      </c>
    </row>
    <row r="182" spans="1:65" s="14" customFormat="1" ht="11.25">
      <c r="B182" s="195"/>
      <c r="D182" s="188" t="s">
        <v>683</v>
      </c>
      <c r="E182" s="196" t="s">
        <v>1</v>
      </c>
      <c r="F182" s="197" t="s">
        <v>1456</v>
      </c>
      <c r="H182" s="198">
        <v>37.384999999999998</v>
      </c>
      <c r="I182" s="199"/>
      <c r="L182" s="195"/>
      <c r="M182" s="200"/>
      <c r="N182" s="201"/>
      <c r="O182" s="201"/>
      <c r="P182" s="201"/>
      <c r="Q182" s="201"/>
      <c r="R182" s="201"/>
      <c r="S182" s="201"/>
      <c r="T182" s="202"/>
      <c r="AT182" s="196" t="s">
        <v>683</v>
      </c>
      <c r="AU182" s="196" t="s">
        <v>86</v>
      </c>
      <c r="AV182" s="14" t="s">
        <v>86</v>
      </c>
      <c r="AW182" s="14" t="s">
        <v>29</v>
      </c>
      <c r="AX182" s="14" t="s">
        <v>73</v>
      </c>
      <c r="AY182" s="196" t="s">
        <v>189</v>
      </c>
    </row>
    <row r="183" spans="1:65" s="13" customFormat="1" ht="11.25">
      <c r="B183" s="187"/>
      <c r="D183" s="188" t="s">
        <v>683</v>
      </c>
      <c r="E183" s="189" t="s">
        <v>1</v>
      </c>
      <c r="F183" s="190" t="s">
        <v>1450</v>
      </c>
      <c r="H183" s="189" t="s">
        <v>1</v>
      </c>
      <c r="I183" s="191"/>
      <c r="L183" s="187"/>
      <c r="M183" s="192"/>
      <c r="N183" s="193"/>
      <c r="O183" s="193"/>
      <c r="P183" s="193"/>
      <c r="Q183" s="193"/>
      <c r="R183" s="193"/>
      <c r="S183" s="193"/>
      <c r="T183" s="194"/>
      <c r="AT183" s="189" t="s">
        <v>683</v>
      </c>
      <c r="AU183" s="189" t="s">
        <v>86</v>
      </c>
      <c r="AV183" s="13" t="s">
        <v>80</v>
      </c>
      <c r="AW183" s="13" t="s">
        <v>29</v>
      </c>
      <c r="AX183" s="13" t="s">
        <v>73</v>
      </c>
      <c r="AY183" s="189" t="s">
        <v>189</v>
      </c>
    </row>
    <row r="184" spans="1:65" s="14" customFormat="1" ht="11.25">
      <c r="B184" s="195"/>
      <c r="D184" s="188" t="s">
        <v>683</v>
      </c>
      <c r="E184" s="196" t="s">
        <v>1</v>
      </c>
      <c r="F184" s="197" t="s">
        <v>1451</v>
      </c>
      <c r="H184" s="198">
        <v>50.82</v>
      </c>
      <c r="I184" s="199"/>
      <c r="L184" s="195"/>
      <c r="M184" s="200"/>
      <c r="N184" s="201"/>
      <c r="O184" s="201"/>
      <c r="P184" s="201"/>
      <c r="Q184" s="201"/>
      <c r="R184" s="201"/>
      <c r="S184" s="201"/>
      <c r="T184" s="202"/>
      <c r="AT184" s="196" t="s">
        <v>683</v>
      </c>
      <c r="AU184" s="196" t="s">
        <v>86</v>
      </c>
      <c r="AV184" s="14" t="s">
        <v>86</v>
      </c>
      <c r="AW184" s="14" t="s">
        <v>29</v>
      </c>
      <c r="AX184" s="14" t="s">
        <v>73</v>
      </c>
      <c r="AY184" s="196" t="s">
        <v>189</v>
      </c>
    </row>
    <row r="185" spans="1:65" s="15" customFormat="1" ht="11.25">
      <c r="B185" s="206"/>
      <c r="D185" s="188" t="s">
        <v>683</v>
      </c>
      <c r="E185" s="207" t="s">
        <v>1</v>
      </c>
      <c r="F185" s="208" t="s">
        <v>824</v>
      </c>
      <c r="H185" s="209">
        <v>88.204999999999998</v>
      </c>
      <c r="I185" s="210"/>
      <c r="L185" s="206"/>
      <c r="M185" s="211"/>
      <c r="N185" s="212"/>
      <c r="O185" s="212"/>
      <c r="P185" s="212"/>
      <c r="Q185" s="212"/>
      <c r="R185" s="212"/>
      <c r="S185" s="212"/>
      <c r="T185" s="213"/>
      <c r="AT185" s="207" t="s">
        <v>683</v>
      </c>
      <c r="AU185" s="207" t="s">
        <v>86</v>
      </c>
      <c r="AV185" s="15" t="s">
        <v>130</v>
      </c>
      <c r="AW185" s="15" t="s">
        <v>29</v>
      </c>
      <c r="AX185" s="15" t="s">
        <v>80</v>
      </c>
      <c r="AY185" s="207" t="s">
        <v>189</v>
      </c>
    </row>
    <row r="186" spans="1:65" s="2" customFormat="1" ht="21.75" customHeight="1">
      <c r="A186" s="32"/>
      <c r="B186" s="155"/>
      <c r="C186" s="170" t="s">
        <v>255</v>
      </c>
      <c r="D186" s="170" t="s">
        <v>226</v>
      </c>
      <c r="E186" s="171" t="s">
        <v>925</v>
      </c>
      <c r="F186" s="172" t="s">
        <v>926</v>
      </c>
      <c r="G186" s="173" t="s">
        <v>927</v>
      </c>
      <c r="H186" s="174">
        <v>18.61</v>
      </c>
      <c r="I186" s="175"/>
      <c r="J186" s="176">
        <f>ROUND(I186*H186,2)</f>
        <v>0</v>
      </c>
      <c r="K186" s="177"/>
      <c r="L186" s="178"/>
      <c r="M186" s="179" t="s">
        <v>1</v>
      </c>
      <c r="N186" s="180" t="s">
        <v>39</v>
      </c>
      <c r="O186" s="61"/>
      <c r="P186" s="166">
        <f>O186*H186</f>
        <v>0</v>
      </c>
      <c r="Q186" s="166">
        <v>1E-3</v>
      </c>
      <c r="R186" s="166">
        <f>Q186*H186</f>
        <v>1.8610000000000002E-2</v>
      </c>
      <c r="S186" s="166">
        <v>0</v>
      </c>
      <c r="T186" s="167">
        <f>S186*H186</f>
        <v>0</v>
      </c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R186" s="168" t="s">
        <v>247</v>
      </c>
      <c r="AT186" s="168" t="s">
        <v>226</v>
      </c>
      <c r="AU186" s="168" t="s">
        <v>86</v>
      </c>
      <c r="AY186" s="17" t="s">
        <v>189</v>
      </c>
      <c r="BE186" s="169">
        <f>IF(N186="základná",J186,0)</f>
        <v>0</v>
      </c>
      <c r="BF186" s="169">
        <f>IF(N186="znížená",J186,0)</f>
        <v>0</v>
      </c>
      <c r="BG186" s="169">
        <f>IF(N186="zákl. prenesená",J186,0)</f>
        <v>0</v>
      </c>
      <c r="BH186" s="169">
        <f>IF(N186="zníž. prenesená",J186,0)</f>
        <v>0</v>
      </c>
      <c r="BI186" s="169">
        <f>IF(N186="nulová",J186,0)</f>
        <v>0</v>
      </c>
      <c r="BJ186" s="17" t="s">
        <v>86</v>
      </c>
      <c r="BK186" s="169">
        <f>ROUND(I186*H186,2)</f>
        <v>0</v>
      </c>
      <c r="BL186" s="17" t="s">
        <v>214</v>
      </c>
      <c r="BM186" s="168" t="s">
        <v>1513</v>
      </c>
    </row>
    <row r="187" spans="1:65" s="14" customFormat="1" ht="22.5">
      <c r="B187" s="195"/>
      <c r="D187" s="188" t="s">
        <v>683</v>
      </c>
      <c r="F187" s="197" t="s">
        <v>1514</v>
      </c>
      <c r="H187" s="198">
        <v>18.61</v>
      </c>
      <c r="I187" s="199"/>
      <c r="L187" s="195"/>
      <c r="M187" s="200"/>
      <c r="N187" s="201"/>
      <c r="O187" s="201"/>
      <c r="P187" s="201"/>
      <c r="Q187" s="201"/>
      <c r="R187" s="201"/>
      <c r="S187" s="201"/>
      <c r="T187" s="202"/>
      <c r="AT187" s="196" t="s">
        <v>683</v>
      </c>
      <c r="AU187" s="196" t="s">
        <v>86</v>
      </c>
      <c r="AV187" s="14" t="s">
        <v>86</v>
      </c>
      <c r="AW187" s="14" t="s">
        <v>3</v>
      </c>
      <c r="AX187" s="14" t="s">
        <v>80</v>
      </c>
      <c r="AY187" s="196" t="s">
        <v>189</v>
      </c>
    </row>
    <row r="188" spans="1:65" s="2" customFormat="1" ht="24.2" customHeight="1">
      <c r="A188" s="32"/>
      <c r="B188" s="155"/>
      <c r="C188" s="156" t="s">
        <v>7</v>
      </c>
      <c r="D188" s="156" t="s">
        <v>191</v>
      </c>
      <c r="E188" s="157" t="s">
        <v>1515</v>
      </c>
      <c r="F188" s="158" t="s">
        <v>1516</v>
      </c>
      <c r="G188" s="159" t="s">
        <v>373</v>
      </c>
      <c r="H188" s="160">
        <v>50.82</v>
      </c>
      <c r="I188" s="161"/>
      <c r="J188" s="162">
        <f>ROUND(I188*H188,2)</f>
        <v>0</v>
      </c>
      <c r="K188" s="163"/>
      <c r="L188" s="33"/>
      <c r="M188" s="164" t="s">
        <v>1</v>
      </c>
      <c r="N188" s="165" t="s">
        <v>39</v>
      </c>
      <c r="O188" s="61"/>
      <c r="P188" s="166">
        <f>O188*H188</f>
        <v>0</v>
      </c>
      <c r="Q188" s="166">
        <v>7.4999999999999993E-5</v>
      </c>
      <c r="R188" s="166">
        <f>Q188*H188</f>
        <v>3.8114999999999998E-3</v>
      </c>
      <c r="S188" s="166">
        <v>0</v>
      </c>
      <c r="T188" s="167">
        <f>S188*H188</f>
        <v>0</v>
      </c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R188" s="168" t="s">
        <v>214</v>
      </c>
      <c r="AT188" s="168" t="s">
        <v>191</v>
      </c>
      <c r="AU188" s="168" t="s">
        <v>86</v>
      </c>
      <c r="AY188" s="17" t="s">
        <v>189</v>
      </c>
      <c r="BE188" s="169">
        <f>IF(N188="základná",J188,0)</f>
        <v>0</v>
      </c>
      <c r="BF188" s="169">
        <f>IF(N188="znížená",J188,0)</f>
        <v>0</v>
      </c>
      <c r="BG188" s="169">
        <f>IF(N188="zákl. prenesená",J188,0)</f>
        <v>0</v>
      </c>
      <c r="BH188" s="169">
        <f>IF(N188="zníž. prenesená",J188,0)</f>
        <v>0</v>
      </c>
      <c r="BI188" s="169">
        <f>IF(N188="nulová",J188,0)</f>
        <v>0</v>
      </c>
      <c r="BJ188" s="17" t="s">
        <v>86</v>
      </c>
      <c r="BK188" s="169">
        <f>ROUND(I188*H188,2)</f>
        <v>0</v>
      </c>
      <c r="BL188" s="17" t="s">
        <v>214</v>
      </c>
      <c r="BM188" s="168" t="s">
        <v>1517</v>
      </c>
    </row>
    <row r="189" spans="1:65" s="13" customFormat="1" ht="11.25">
      <c r="B189" s="187"/>
      <c r="D189" s="188" t="s">
        <v>683</v>
      </c>
      <c r="E189" s="189" t="s">
        <v>1</v>
      </c>
      <c r="F189" s="190" t="s">
        <v>1450</v>
      </c>
      <c r="H189" s="189" t="s">
        <v>1</v>
      </c>
      <c r="I189" s="191"/>
      <c r="L189" s="187"/>
      <c r="M189" s="192"/>
      <c r="N189" s="193"/>
      <c r="O189" s="193"/>
      <c r="P189" s="193"/>
      <c r="Q189" s="193"/>
      <c r="R189" s="193"/>
      <c r="S189" s="193"/>
      <c r="T189" s="194"/>
      <c r="AT189" s="189" t="s">
        <v>683</v>
      </c>
      <c r="AU189" s="189" t="s">
        <v>86</v>
      </c>
      <c r="AV189" s="13" t="s">
        <v>80</v>
      </c>
      <c r="AW189" s="13" t="s">
        <v>29</v>
      </c>
      <c r="AX189" s="13" t="s">
        <v>73</v>
      </c>
      <c r="AY189" s="189" t="s">
        <v>189</v>
      </c>
    </row>
    <row r="190" spans="1:65" s="14" customFormat="1" ht="11.25">
      <c r="B190" s="195"/>
      <c r="D190" s="188" t="s">
        <v>683</v>
      </c>
      <c r="E190" s="196" t="s">
        <v>1</v>
      </c>
      <c r="F190" s="197" t="s">
        <v>1451</v>
      </c>
      <c r="H190" s="198">
        <v>50.82</v>
      </c>
      <c r="I190" s="199"/>
      <c r="L190" s="195"/>
      <c r="M190" s="200"/>
      <c r="N190" s="201"/>
      <c r="O190" s="201"/>
      <c r="P190" s="201"/>
      <c r="Q190" s="201"/>
      <c r="R190" s="201"/>
      <c r="S190" s="201"/>
      <c r="T190" s="202"/>
      <c r="AT190" s="196" t="s">
        <v>683</v>
      </c>
      <c r="AU190" s="196" t="s">
        <v>86</v>
      </c>
      <c r="AV190" s="14" t="s">
        <v>86</v>
      </c>
      <c r="AW190" s="14" t="s">
        <v>29</v>
      </c>
      <c r="AX190" s="14" t="s">
        <v>80</v>
      </c>
      <c r="AY190" s="196" t="s">
        <v>189</v>
      </c>
    </row>
    <row r="191" spans="1:65" s="2" customFormat="1" ht="37.9" customHeight="1">
      <c r="A191" s="32"/>
      <c r="B191" s="155"/>
      <c r="C191" s="170" t="s">
        <v>262</v>
      </c>
      <c r="D191" s="170" t="s">
        <v>226</v>
      </c>
      <c r="E191" s="171" t="s">
        <v>1518</v>
      </c>
      <c r="F191" s="172" t="s">
        <v>1519</v>
      </c>
      <c r="G191" s="173" t="s">
        <v>373</v>
      </c>
      <c r="H191" s="174">
        <v>58.442999999999998</v>
      </c>
      <c r="I191" s="175"/>
      <c r="J191" s="176">
        <f>ROUND(I191*H191,2)</f>
        <v>0</v>
      </c>
      <c r="K191" s="177"/>
      <c r="L191" s="178"/>
      <c r="M191" s="179" t="s">
        <v>1</v>
      </c>
      <c r="N191" s="180" t="s">
        <v>39</v>
      </c>
      <c r="O191" s="61"/>
      <c r="P191" s="166">
        <f>O191*H191</f>
        <v>0</v>
      </c>
      <c r="Q191" s="166">
        <v>2E-3</v>
      </c>
      <c r="R191" s="166">
        <f>Q191*H191</f>
        <v>0.116886</v>
      </c>
      <c r="S191" s="166">
        <v>0</v>
      </c>
      <c r="T191" s="167">
        <f>S191*H191</f>
        <v>0</v>
      </c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R191" s="168" t="s">
        <v>247</v>
      </c>
      <c r="AT191" s="168" t="s">
        <v>226</v>
      </c>
      <c r="AU191" s="168" t="s">
        <v>86</v>
      </c>
      <c r="AY191" s="17" t="s">
        <v>189</v>
      </c>
      <c r="BE191" s="169">
        <f>IF(N191="základná",J191,0)</f>
        <v>0</v>
      </c>
      <c r="BF191" s="169">
        <f>IF(N191="znížená",J191,0)</f>
        <v>0</v>
      </c>
      <c r="BG191" s="169">
        <f>IF(N191="zákl. prenesená",J191,0)</f>
        <v>0</v>
      </c>
      <c r="BH191" s="169">
        <f>IF(N191="zníž. prenesená",J191,0)</f>
        <v>0</v>
      </c>
      <c r="BI191" s="169">
        <f>IF(N191="nulová",J191,0)</f>
        <v>0</v>
      </c>
      <c r="BJ191" s="17" t="s">
        <v>86</v>
      </c>
      <c r="BK191" s="169">
        <f>ROUND(I191*H191,2)</f>
        <v>0</v>
      </c>
      <c r="BL191" s="17" t="s">
        <v>214</v>
      </c>
      <c r="BM191" s="168" t="s">
        <v>1520</v>
      </c>
    </row>
    <row r="192" spans="1:65" s="14" customFormat="1" ht="11.25">
      <c r="B192" s="195"/>
      <c r="D192" s="188" t="s">
        <v>683</v>
      </c>
      <c r="F192" s="197" t="s">
        <v>1521</v>
      </c>
      <c r="H192" s="198">
        <v>58.442999999999998</v>
      </c>
      <c r="I192" s="199"/>
      <c r="L192" s="195"/>
      <c r="M192" s="200"/>
      <c r="N192" s="201"/>
      <c r="O192" s="201"/>
      <c r="P192" s="201"/>
      <c r="Q192" s="201"/>
      <c r="R192" s="201"/>
      <c r="S192" s="201"/>
      <c r="T192" s="202"/>
      <c r="AT192" s="196" t="s">
        <v>683</v>
      </c>
      <c r="AU192" s="196" t="s">
        <v>86</v>
      </c>
      <c r="AV192" s="14" t="s">
        <v>86</v>
      </c>
      <c r="AW192" s="14" t="s">
        <v>3</v>
      </c>
      <c r="AX192" s="14" t="s">
        <v>80</v>
      </c>
      <c r="AY192" s="196" t="s">
        <v>189</v>
      </c>
    </row>
    <row r="193" spans="1:65" s="2" customFormat="1" ht="16.5" customHeight="1">
      <c r="A193" s="32"/>
      <c r="B193" s="155"/>
      <c r="C193" s="170" t="s">
        <v>225</v>
      </c>
      <c r="D193" s="170" t="s">
        <v>226</v>
      </c>
      <c r="E193" s="171" t="s">
        <v>1522</v>
      </c>
      <c r="F193" s="172" t="s">
        <v>1523</v>
      </c>
      <c r="G193" s="173" t="s">
        <v>238</v>
      </c>
      <c r="H193" s="174">
        <v>38</v>
      </c>
      <c r="I193" s="175"/>
      <c r="J193" s="176">
        <f>ROUND(I193*H193,2)</f>
        <v>0</v>
      </c>
      <c r="K193" s="177"/>
      <c r="L193" s="178"/>
      <c r="M193" s="179" t="s">
        <v>1</v>
      </c>
      <c r="N193" s="180" t="s">
        <v>39</v>
      </c>
      <c r="O193" s="61"/>
      <c r="P193" s="166">
        <f>O193*H193</f>
        <v>0</v>
      </c>
      <c r="Q193" s="166">
        <v>1.5E-3</v>
      </c>
      <c r="R193" s="166">
        <f>Q193*H193</f>
        <v>5.7000000000000002E-2</v>
      </c>
      <c r="S193" s="166">
        <v>0</v>
      </c>
      <c r="T193" s="167">
        <f>S193*H193</f>
        <v>0</v>
      </c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R193" s="168" t="s">
        <v>247</v>
      </c>
      <c r="AT193" s="168" t="s">
        <v>226</v>
      </c>
      <c r="AU193" s="168" t="s">
        <v>86</v>
      </c>
      <c r="AY193" s="17" t="s">
        <v>189</v>
      </c>
      <c r="BE193" s="169">
        <f>IF(N193="základná",J193,0)</f>
        <v>0</v>
      </c>
      <c r="BF193" s="169">
        <f>IF(N193="znížená",J193,0)</f>
        <v>0</v>
      </c>
      <c r="BG193" s="169">
        <f>IF(N193="zákl. prenesená",J193,0)</f>
        <v>0</v>
      </c>
      <c r="BH193" s="169">
        <f>IF(N193="zníž. prenesená",J193,0)</f>
        <v>0</v>
      </c>
      <c r="BI193" s="169">
        <f>IF(N193="nulová",J193,0)</f>
        <v>0</v>
      </c>
      <c r="BJ193" s="17" t="s">
        <v>86</v>
      </c>
      <c r="BK193" s="169">
        <f>ROUND(I193*H193,2)</f>
        <v>0</v>
      </c>
      <c r="BL193" s="17" t="s">
        <v>214</v>
      </c>
      <c r="BM193" s="168" t="s">
        <v>1524</v>
      </c>
    </row>
    <row r="194" spans="1:65" s="14" customFormat="1" ht="22.5">
      <c r="B194" s="195"/>
      <c r="D194" s="188" t="s">
        <v>683</v>
      </c>
      <c r="F194" s="197" t="s">
        <v>1525</v>
      </c>
      <c r="H194" s="198">
        <v>38</v>
      </c>
      <c r="I194" s="199"/>
      <c r="L194" s="195"/>
      <c r="M194" s="200"/>
      <c r="N194" s="201"/>
      <c r="O194" s="201"/>
      <c r="P194" s="201"/>
      <c r="Q194" s="201"/>
      <c r="R194" s="201"/>
      <c r="S194" s="201"/>
      <c r="T194" s="202"/>
      <c r="AT194" s="196" t="s">
        <v>683</v>
      </c>
      <c r="AU194" s="196" t="s">
        <v>86</v>
      </c>
      <c r="AV194" s="14" t="s">
        <v>86</v>
      </c>
      <c r="AW194" s="14" t="s">
        <v>3</v>
      </c>
      <c r="AX194" s="14" t="s">
        <v>80</v>
      </c>
      <c r="AY194" s="196" t="s">
        <v>189</v>
      </c>
    </row>
    <row r="195" spans="1:65" s="2" customFormat="1" ht="24.2" customHeight="1">
      <c r="A195" s="32"/>
      <c r="B195" s="155"/>
      <c r="C195" s="156" t="s">
        <v>269</v>
      </c>
      <c r="D195" s="156" t="s">
        <v>191</v>
      </c>
      <c r="E195" s="157" t="s">
        <v>1526</v>
      </c>
      <c r="F195" s="158" t="s">
        <v>1527</v>
      </c>
      <c r="G195" s="159" t="s">
        <v>373</v>
      </c>
      <c r="H195" s="160">
        <v>88.204999999999998</v>
      </c>
      <c r="I195" s="161"/>
      <c r="J195" s="162">
        <f>ROUND(I195*H195,2)</f>
        <v>0</v>
      </c>
      <c r="K195" s="163"/>
      <c r="L195" s="33"/>
      <c r="M195" s="164" t="s">
        <v>1</v>
      </c>
      <c r="N195" s="165" t="s">
        <v>39</v>
      </c>
      <c r="O195" s="61"/>
      <c r="P195" s="166">
        <f>O195*H195</f>
        <v>0</v>
      </c>
      <c r="Q195" s="166">
        <v>5.4226000000000003E-4</v>
      </c>
      <c r="R195" s="166">
        <f>Q195*H195</f>
        <v>4.78300433E-2</v>
      </c>
      <c r="S195" s="166">
        <v>0</v>
      </c>
      <c r="T195" s="167">
        <f>S195*H195</f>
        <v>0</v>
      </c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R195" s="168" t="s">
        <v>214</v>
      </c>
      <c r="AT195" s="168" t="s">
        <v>191</v>
      </c>
      <c r="AU195" s="168" t="s">
        <v>86</v>
      </c>
      <c r="AY195" s="17" t="s">
        <v>189</v>
      </c>
      <c r="BE195" s="169">
        <f>IF(N195="základná",J195,0)</f>
        <v>0</v>
      </c>
      <c r="BF195" s="169">
        <f>IF(N195="znížená",J195,0)</f>
        <v>0</v>
      </c>
      <c r="BG195" s="169">
        <f>IF(N195="zákl. prenesená",J195,0)</f>
        <v>0</v>
      </c>
      <c r="BH195" s="169">
        <f>IF(N195="zníž. prenesená",J195,0)</f>
        <v>0</v>
      </c>
      <c r="BI195" s="169">
        <f>IF(N195="nulová",J195,0)</f>
        <v>0</v>
      </c>
      <c r="BJ195" s="17" t="s">
        <v>86</v>
      </c>
      <c r="BK195" s="169">
        <f>ROUND(I195*H195,2)</f>
        <v>0</v>
      </c>
      <c r="BL195" s="17" t="s">
        <v>214</v>
      </c>
      <c r="BM195" s="168" t="s">
        <v>1528</v>
      </c>
    </row>
    <row r="196" spans="1:65" s="13" customFormat="1" ht="11.25">
      <c r="B196" s="187"/>
      <c r="D196" s="188" t="s">
        <v>683</v>
      </c>
      <c r="E196" s="189" t="s">
        <v>1</v>
      </c>
      <c r="F196" s="190" t="s">
        <v>1455</v>
      </c>
      <c r="H196" s="189" t="s">
        <v>1</v>
      </c>
      <c r="I196" s="191"/>
      <c r="L196" s="187"/>
      <c r="M196" s="192"/>
      <c r="N196" s="193"/>
      <c r="O196" s="193"/>
      <c r="P196" s="193"/>
      <c r="Q196" s="193"/>
      <c r="R196" s="193"/>
      <c r="S196" s="193"/>
      <c r="T196" s="194"/>
      <c r="AT196" s="189" t="s">
        <v>683</v>
      </c>
      <c r="AU196" s="189" t="s">
        <v>86</v>
      </c>
      <c r="AV196" s="13" t="s">
        <v>80</v>
      </c>
      <c r="AW196" s="13" t="s">
        <v>29</v>
      </c>
      <c r="AX196" s="13" t="s">
        <v>73</v>
      </c>
      <c r="AY196" s="189" t="s">
        <v>189</v>
      </c>
    </row>
    <row r="197" spans="1:65" s="14" customFormat="1" ht="11.25">
      <c r="B197" s="195"/>
      <c r="D197" s="188" t="s">
        <v>683</v>
      </c>
      <c r="E197" s="196" t="s">
        <v>1</v>
      </c>
      <c r="F197" s="197" t="s">
        <v>1456</v>
      </c>
      <c r="H197" s="198">
        <v>37.384999999999998</v>
      </c>
      <c r="I197" s="199"/>
      <c r="L197" s="195"/>
      <c r="M197" s="200"/>
      <c r="N197" s="201"/>
      <c r="O197" s="201"/>
      <c r="P197" s="201"/>
      <c r="Q197" s="201"/>
      <c r="R197" s="201"/>
      <c r="S197" s="201"/>
      <c r="T197" s="202"/>
      <c r="AT197" s="196" t="s">
        <v>683</v>
      </c>
      <c r="AU197" s="196" t="s">
        <v>86</v>
      </c>
      <c r="AV197" s="14" t="s">
        <v>86</v>
      </c>
      <c r="AW197" s="14" t="s">
        <v>29</v>
      </c>
      <c r="AX197" s="14" t="s">
        <v>73</v>
      </c>
      <c r="AY197" s="196" t="s">
        <v>189</v>
      </c>
    </row>
    <row r="198" spans="1:65" s="13" customFormat="1" ht="11.25">
      <c r="B198" s="187"/>
      <c r="D198" s="188" t="s">
        <v>683</v>
      </c>
      <c r="E198" s="189" t="s">
        <v>1</v>
      </c>
      <c r="F198" s="190" t="s">
        <v>1450</v>
      </c>
      <c r="H198" s="189" t="s">
        <v>1</v>
      </c>
      <c r="I198" s="191"/>
      <c r="L198" s="187"/>
      <c r="M198" s="192"/>
      <c r="N198" s="193"/>
      <c r="O198" s="193"/>
      <c r="P198" s="193"/>
      <c r="Q198" s="193"/>
      <c r="R198" s="193"/>
      <c r="S198" s="193"/>
      <c r="T198" s="194"/>
      <c r="AT198" s="189" t="s">
        <v>683</v>
      </c>
      <c r="AU198" s="189" t="s">
        <v>86</v>
      </c>
      <c r="AV198" s="13" t="s">
        <v>80</v>
      </c>
      <c r="AW198" s="13" t="s">
        <v>29</v>
      </c>
      <c r="AX198" s="13" t="s">
        <v>73</v>
      </c>
      <c r="AY198" s="189" t="s">
        <v>189</v>
      </c>
    </row>
    <row r="199" spans="1:65" s="14" customFormat="1" ht="11.25">
      <c r="B199" s="195"/>
      <c r="D199" s="188" t="s">
        <v>683</v>
      </c>
      <c r="E199" s="196" t="s">
        <v>1</v>
      </c>
      <c r="F199" s="197" t="s">
        <v>1451</v>
      </c>
      <c r="H199" s="198">
        <v>50.82</v>
      </c>
      <c r="I199" s="199"/>
      <c r="L199" s="195"/>
      <c r="M199" s="200"/>
      <c r="N199" s="201"/>
      <c r="O199" s="201"/>
      <c r="P199" s="201"/>
      <c r="Q199" s="201"/>
      <c r="R199" s="201"/>
      <c r="S199" s="201"/>
      <c r="T199" s="202"/>
      <c r="AT199" s="196" t="s">
        <v>683</v>
      </c>
      <c r="AU199" s="196" t="s">
        <v>86</v>
      </c>
      <c r="AV199" s="14" t="s">
        <v>86</v>
      </c>
      <c r="AW199" s="14" t="s">
        <v>29</v>
      </c>
      <c r="AX199" s="14" t="s">
        <v>73</v>
      </c>
      <c r="AY199" s="196" t="s">
        <v>189</v>
      </c>
    </row>
    <row r="200" spans="1:65" s="15" customFormat="1" ht="11.25">
      <c r="B200" s="206"/>
      <c r="D200" s="188" t="s">
        <v>683</v>
      </c>
      <c r="E200" s="207" t="s">
        <v>1</v>
      </c>
      <c r="F200" s="208" t="s">
        <v>824</v>
      </c>
      <c r="H200" s="209">
        <v>88.204999999999998</v>
      </c>
      <c r="I200" s="210"/>
      <c r="L200" s="206"/>
      <c r="M200" s="211"/>
      <c r="N200" s="212"/>
      <c r="O200" s="212"/>
      <c r="P200" s="212"/>
      <c r="Q200" s="212"/>
      <c r="R200" s="212"/>
      <c r="S200" s="212"/>
      <c r="T200" s="213"/>
      <c r="AT200" s="207" t="s">
        <v>683</v>
      </c>
      <c r="AU200" s="207" t="s">
        <v>86</v>
      </c>
      <c r="AV200" s="15" t="s">
        <v>130</v>
      </c>
      <c r="AW200" s="15" t="s">
        <v>29</v>
      </c>
      <c r="AX200" s="15" t="s">
        <v>80</v>
      </c>
      <c r="AY200" s="207" t="s">
        <v>189</v>
      </c>
    </row>
    <row r="201" spans="1:65" s="2" customFormat="1" ht="16.5" customHeight="1">
      <c r="A201" s="32"/>
      <c r="B201" s="155"/>
      <c r="C201" s="170" t="s">
        <v>229</v>
      </c>
      <c r="D201" s="170" t="s">
        <v>226</v>
      </c>
      <c r="E201" s="171" t="s">
        <v>933</v>
      </c>
      <c r="F201" s="172" t="s">
        <v>934</v>
      </c>
      <c r="G201" s="173" t="s">
        <v>373</v>
      </c>
      <c r="H201" s="174">
        <v>105.846</v>
      </c>
      <c r="I201" s="175"/>
      <c r="J201" s="176">
        <f>ROUND(I201*H201,2)</f>
        <v>0</v>
      </c>
      <c r="K201" s="177"/>
      <c r="L201" s="178"/>
      <c r="M201" s="179" t="s">
        <v>1</v>
      </c>
      <c r="N201" s="180" t="s">
        <v>39</v>
      </c>
      <c r="O201" s="61"/>
      <c r="P201" s="166">
        <f>O201*H201</f>
        <v>0</v>
      </c>
      <c r="Q201" s="166">
        <v>0</v>
      </c>
      <c r="R201" s="166">
        <f>Q201*H201</f>
        <v>0</v>
      </c>
      <c r="S201" s="166">
        <v>0</v>
      </c>
      <c r="T201" s="167">
        <f>S201*H201</f>
        <v>0</v>
      </c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R201" s="168" t="s">
        <v>247</v>
      </c>
      <c r="AT201" s="168" t="s">
        <v>226</v>
      </c>
      <c r="AU201" s="168" t="s">
        <v>86</v>
      </c>
      <c r="AY201" s="17" t="s">
        <v>189</v>
      </c>
      <c r="BE201" s="169">
        <f>IF(N201="základná",J201,0)</f>
        <v>0</v>
      </c>
      <c r="BF201" s="169">
        <f>IF(N201="znížená",J201,0)</f>
        <v>0</v>
      </c>
      <c r="BG201" s="169">
        <f>IF(N201="zákl. prenesená",J201,0)</f>
        <v>0</v>
      </c>
      <c r="BH201" s="169">
        <f>IF(N201="zníž. prenesená",J201,0)</f>
        <v>0</v>
      </c>
      <c r="BI201" s="169">
        <f>IF(N201="nulová",J201,0)</f>
        <v>0</v>
      </c>
      <c r="BJ201" s="17" t="s">
        <v>86</v>
      </c>
      <c r="BK201" s="169">
        <f>ROUND(I201*H201,2)</f>
        <v>0</v>
      </c>
      <c r="BL201" s="17" t="s">
        <v>214</v>
      </c>
      <c r="BM201" s="168" t="s">
        <v>1529</v>
      </c>
    </row>
    <row r="202" spans="1:65" s="14" customFormat="1" ht="11.25">
      <c r="B202" s="195"/>
      <c r="D202" s="188" t="s">
        <v>683</v>
      </c>
      <c r="F202" s="197" t="s">
        <v>1530</v>
      </c>
      <c r="H202" s="198">
        <v>105.846</v>
      </c>
      <c r="I202" s="199"/>
      <c r="L202" s="195"/>
      <c r="M202" s="200"/>
      <c r="N202" s="201"/>
      <c r="O202" s="201"/>
      <c r="P202" s="201"/>
      <c r="Q202" s="201"/>
      <c r="R202" s="201"/>
      <c r="S202" s="201"/>
      <c r="T202" s="202"/>
      <c r="AT202" s="196" t="s">
        <v>683</v>
      </c>
      <c r="AU202" s="196" t="s">
        <v>86</v>
      </c>
      <c r="AV202" s="14" t="s">
        <v>86</v>
      </c>
      <c r="AW202" s="14" t="s">
        <v>3</v>
      </c>
      <c r="AX202" s="14" t="s">
        <v>80</v>
      </c>
      <c r="AY202" s="196" t="s">
        <v>189</v>
      </c>
    </row>
    <row r="203" spans="1:65" s="2" customFormat="1" ht="24.2" customHeight="1">
      <c r="A203" s="32"/>
      <c r="B203" s="155"/>
      <c r="C203" s="156" t="s">
        <v>276</v>
      </c>
      <c r="D203" s="156" t="s">
        <v>191</v>
      </c>
      <c r="E203" s="157" t="s">
        <v>1531</v>
      </c>
      <c r="F203" s="158" t="s">
        <v>377</v>
      </c>
      <c r="G203" s="159" t="s">
        <v>218</v>
      </c>
      <c r="H203" s="160">
        <v>0.24399999999999999</v>
      </c>
      <c r="I203" s="161"/>
      <c r="J203" s="162">
        <f>ROUND(I203*H203,2)</f>
        <v>0</v>
      </c>
      <c r="K203" s="163"/>
      <c r="L203" s="33"/>
      <c r="M203" s="164" t="s">
        <v>1</v>
      </c>
      <c r="N203" s="165" t="s">
        <v>39</v>
      </c>
      <c r="O203" s="61"/>
      <c r="P203" s="166">
        <f>O203*H203</f>
        <v>0</v>
      </c>
      <c r="Q203" s="166">
        <v>0</v>
      </c>
      <c r="R203" s="166">
        <f>Q203*H203</f>
        <v>0</v>
      </c>
      <c r="S203" s="166">
        <v>0</v>
      </c>
      <c r="T203" s="167">
        <f>S203*H203</f>
        <v>0</v>
      </c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R203" s="168" t="s">
        <v>214</v>
      </c>
      <c r="AT203" s="168" t="s">
        <v>191</v>
      </c>
      <c r="AU203" s="168" t="s">
        <v>86</v>
      </c>
      <c r="AY203" s="17" t="s">
        <v>189</v>
      </c>
      <c r="BE203" s="169">
        <f>IF(N203="základná",J203,0)</f>
        <v>0</v>
      </c>
      <c r="BF203" s="169">
        <f>IF(N203="znížená",J203,0)</f>
        <v>0</v>
      </c>
      <c r="BG203" s="169">
        <f>IF(N203="zákl. prenesená",J203,0)</f>
        <v>0</v>
      </c>
      <c r="BH203" s="169">
        <f>IF(N203="zníž. prenesená",J203,0)</f>
        <v>0</v>
      </c>
      <c r="BI203" s="169">
        <f>IF(N203="nulová",J203,0)</f>
        <v>0</v>
      </c>
      <c r="BJ203" s="17" t="s">
        <v>86</v>
      </c>
      <c r="BK203" s="169">
        <f>ROUND(I203*H203,2)</f>
        <v>0</v>
      </c>
      <c r="BL203" s="17" t="s">
        <v>214</v>
      </c>
      <c r="BM203" s="168" t="s">
        <v>1532</v>
      </c>
    </row>
    <row r="204" spans="1:65" s="12" customFormat="1" ht="22.9" customHeight="1">
      <c r="B204" s="142"/>
      <c r="D204" s="143" t="s">
        <v>72</v>
      </c>
      <c r="E204" s="153" t="s">
        <v>1308</v>
      </c>
      <c r="F204" s="153" t="s">
        <v>1309</v>
      </c>
      <c r="I204" s="145"/>
      <c r="J204" s="154">
        <f>BK204</f>
        <v>0</v>
      </c>
      <c r="L204" s="142"/>
      <c r="M204" s="147"/>
      <c r="N204" s="148"/>
      <c r="O204" s="148"/>
      <c r="P204" s="149">
        <f>SUM(P205:P209)</f>
        <v>0</v>
      </c>
      <c r="Q204" s="148"/>
      <c r="R204" s="149">
        <f>SUM(R205:R209)</f>
        <v>4.1389491699999996E-2</v>
      </c>
      <c r="S204" s="148"/>
      <c r="T204" s="150">
        <f>SUM(T205:T209)</f>
        <v>0</v>
      </c>
      <c r="AR204" s="143" t="s">
        <v>86</v>
      </c>
      <c r="AT204" s="151" t="s">
        <v>72</v>
      </c>
      <c r="AU204" s="151" t="s">
        <v>80</v>
      </c>
      <c r="AY204" s="143" t="s">
        <v>189</v>
      </c>
      <c r="BK204" s="152">
        <f>SUM(BK205:BK209)</f>
        <v>0</v>
      </c>
    </row>
    <row r="205" spans="1:65" s="2" customFormat="1" ht="24.2" customHeight="1">
      <c r="A205" s="32"/>
      <c r="B205" s="155"/>
      <c r="C205" s="156" t="s">
        <v>234</v>
      </c>
      <c r="D205" s="156" t="s">
        <v>191</v>
      </c>
      <c r="E205" s="157" t="s">
        <v>1533</v>
      </c>
      <c r="F205" s="158" t="s">
        <v>1534</v>
      </c>
      <c r="G205" s="159" t="s">
        <v>373</v>
      </c>
      <c r="H205" s="160">
        <v>4.75</v>
      </c>
      <c r="I205" s="161"/>
      <c r="J205" s="162">
        <f>ROUND(I205*H205,2)</f>
        <v>0</v>
      </c>
      <c r="K205" s="163"/>
      <c r="L205" s="33"/>
      <c r="M205" s="164" t="s">
        <v>1</v>
      </c>
      <c r="N205" s="165" t="s">
        <v>39</v>
      </c>
      <c r="O205" s="61"/>
      <c r="P205" s="166">
        <f>O205*H205</f>
        <v>0</v>
      </c>
      <c r="Q205" s="166">
        <v>8.4767999999999996E-3</v>
      </c>
      <c r="R205" s="166">
        <f>Q205*H205</f>
        <v>4.0264799999999996E-2</v>
      </c>
      <c r="S205" s="166">
        <v>0</v>
      </c>
      <c r="T205" s="167">
        <f>S205*H205</f>
        <v>0</v>
      </c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R205" s="168" t="s">
        <v>214</v>
      </c>
      <c r="AT205" s="168" t="s">
        <v>191</v>
      </c>
      <c r="AU205" s="168" t="s">
        <v>86</v>
      </c>
      <c r="AY205" s="17" t="s">
        <v>189</v>
      </c>
      <c r="BE205" s="169">
        <f>IF(N205="základná",J205,0)</f>
        <v>0</v>
      </c>
      <c r="BF205" s="169">
        <f>IF(N205="znížená",J205,0)</f>
        <v>0</v>
      </c>
      <c r="BG205" s="169">
        <f>IF(N205="zákl. prenesená",J205,0)</f>
        <v>0</v>
      </c>
      <c r="BH205" s="169">
        <f>IF(N205="zníž. prenesená",J205,0)</f>
        <v>0</v>
      </c>
      <c r="BI205" s="169">
        <f>IF(N205="nulová",J205,0)</f>
        <v>0</v>
      </c>
      <c r="BJ205" s="17" t="s">
        <v>86</v>
      </c>
      <c r="BK205" s="169">
        <f>ROUND(I205*H205,2)</f>
        <v>0</v>
      </c>
      <c r="BL205" s="17" t="s">
        <v>214</v>
      </c>
      <c r="BM205" s="168" t="s">
        <v>1535</v>
      </c>
    </row>
    <row r="206" spans="1:65" s="13" customFormat="1" ht="11.25">
      <c r="B206" s="187"/>
      <c r="D206" s="188" t="s">
        <v>683</v>
      </c>
      <c r="E206" s="189" t="s">
        <v>1</v>
      </c>
      <c r="F206" s="190" t="s">
        <v>1468</v>
      </c>
      <c r="H206" s="189" t="s">
        <v>1</v>
      </c>
      <c r="I206" s="191"/>
      <c r="L206" s="187"/>
      <c r="M206" s="192"/>
      <c r="N206" s="193"/>
      <c r="O206" s="193"/>
      <c r="P206" s="193"/>
      <c r="Q206" s="193"/>
      <c r="R206" s="193"/>
      <c r="S206" s="193"/>
      <c r="T206" s="194"/>
      <c r="AT206" s="189" t="s">
        <v>683</v>
      </c>
      <c r="AU206" s="189" t="s">
        <v>86</v>
      </c>
      <c r="AV206" s="13" t="s">
        <v>80</v>
      </c>
      <c r="AW206" s="13" t="s">
        <v>29</v>
      </c>
      <c r="AX206" s="13" t="s">
        <v>73</v>
      </c>
      <c r="AY206" s="189" t="s">
        <v>189</v>
      </c>
    </row>
    <row r="207" spans="1:65" s="14" customFormat="1" ht="11.25">
      <c r="B207" s="195"/>
      <c r="D207" s="188" t="s">
        <v>683</v>
      </c>
      <c r="E207" s="196" t="s">
        <v>1</v>
      </c>
      <c r="F207" s="197" t="s">
        <v>1469</v>
      </c>
      <c r="H207" s="198">
        <v>4.75</v>
      </c>
      <c r="I207" s="199"/>
      <c r="L207" s="195"/>
      <c r="M207" s="200"/>
      <c r="N207" s="201"/>
      <c r="O207" s="201"/>
      <c r="P207" s="201"/>
      <c r="Q207" s="201"/>
      <c r="R207" s="201"/>
      <c r="S207" s="201"/>
      <c r="T207" s="202"/>
      <c r="AT207" s="196" t="s">
        <v>683</v>
      </c>
      <c r="AU207" s="196" t="s">
        <v>86</v>
      </c>
      <c r="AV207" s="14" t="s">
        <v>86</v>
      </c>
      <c r="AW207" s="14" t="s">
        <v>29</v>
      </c>
      <c r="AX207" s="14" t="s">
        <v>80</v>
      </c>
      <c r="AY207" s="196" t="s">
        <v>189</v>
      </c>
    </row>
    <row r="208" spans="1:65" s="2" customFormat="1" ht="33" customHeight="1">
      <c r="A208" s="32"/>
      <c r="B208" s="155"/>
      <c r="C208" s="156" t="s">
        <v>283</v>
      </c>
      <c r="D208" s="156" t="s">
        <v>191</v>
      </c>
      <c r="E208" s="157" t="s">
        <v>1536</v>
      </c>
      <c r="F208" s="158" t="s">
        <v>1537</v>
      </c>
      <c r="G208" s="159" t="s">
        <v>373</v>
      </c>
      <c r="H208" s="160">
        <v>4.75</v>
      </c>
      <c r="I208" s="161"/>
      <c r="J208" s="162">
        <f>ROUND(I208*H208,2)</f>
        <v>0</v>
      </c>
      <c r="K208" s="163"/>
      <c r="L208" s="33"/>
      <c r="M208" s="164" t="s">
        <v>1</v>
      </c>
      <c r="N208" s="165" t="s">
        <v>39</v>
      </c>
      <c r="O208" s="61"/>
      <c r="P208" s="166">
        <f>O208*H208</f>
        <v>0</v>
      </c>
      <c r="Q208" s="166">
        <v>2.3677719999999999E-4</v>
      </c>
      <c r="R208" s="166">
        <f>Q208*H208</f>
        <v>1.1246917E-3</v>
      </c>
      <c r="S208" s="166">
        <v>0</v>
      </c>
      <c r="T208" s="167">
        <f>S208*H208</f>
        <v>0</v>
      </c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R208" s="168" t="s">
        <v>214</v>
      </c>
      <c r="AT208" s="168" t="s">
        <v>191</v>
      </c>
      <c r="AU208" s="168" t="s">
        <v>86</v>
      </c>
      <c r="AY208" s="17" t="s">
        <v>189</v>
      </c>
      <c r="BE208" s="169">
        <f>IF(N208="základná",J208,0)</f>
        <v>0</v>
      </c>
      <c r="BF208" s="169">
        <f>IF(N208="znížená",J208,0)</f>
        <v>0</v>
      </c>
      <c r="BG208" s="169">
        <f>IF(N208="zákl. prenesená",J208,0)</f>
        <v>0</v>
      </c>
      <c r="BH208" s="169">
        <f>IF(N208="zníž. prenesená",J208,0)</f>
        <v>0</v>
      </c>
      <c r="BI208" s="169">
        <f>IF(N208="nulová",J208,0)</f>
        <v>0</v>
      </c>
      <c r="BJ208" s="17" t="s">
        <v>86</v>
      </c>
      <c r="BK208" s="169">
        <f>ROUND(I208*H208,2)</f>
        <v>0</v>
      </c>
      <c r="BL208" s="17" t="s">
        <v>214</v>
      </c>
      <c r="BM208" s="168" t="s">
        <v>1538</v>
      </c>
    </row>
    <row r="209" spans="1:65" s="2" customFormat="1" ht="24.2" customHeight="1">
      <c r="A209" s="32"/>
      <c r="B209" s="155"/>
      <c r="C209" s="156" t="s">
        <v>239</v>
      </c>
      <c r="D209" s="156" t="s">
        <v>191</v>
      </c>
      <c r="E209" s="157" t="s">
        <v>1330</v>
      </c>
      <c r="F209" s="158" t="s">
        <v>1331</v>
      </c>
      <c r="G209" s="159" t="s">
        <v>218</v>
      </c>
      <c r="H209" s="160">
        <v>4.1000000000000002E-2</v>
      </c>
      <c r="I209" s="161"/>
      <c r="J209" s="162">
        <f>ROUND(I209*H209,2)</f>
        <v>0</v>
      </c>
      <c r="K209" s="163"/>
      <c r="L209" s="33"/>
      <c r="M209" s="181" t="s">
        <v>1</v>
      </c>
      <c r="N209" s="182" t="s">
        <v>39</v>
      </c>
      <c r="O209" s="183"/>
      <c r="P209" s="184">
        <f>O209*H209</f>
        <v>0</v>
      </c>
      <c r="Q209" s="184">
        <v>0</v>
      </c>
      <c r="R209" s="184">
        <f>Q209*H209</f>
        <v>0</v>
      </c>
      <c r="S209" s="184">
        <v>0</v>
      </c>
      <c r="T209" s="185">
        <f>S209*H209</f>
        <v>0</v>
      </c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R209" s="168" t="s">
        <v>214</v>
      </c>
      <c r="AT209" s="168" t="s">
        <v>191</v>
      </c>
      <c r="AU209" s="168" t="s">
        <v>86</v>
      </c>
      <c r="AY209" s="17" t="s">
        <v>189</v>
      </c>
      <c r="BE209" s="169">
        <f>IF(N209="základná",J209,0)</f>
        <v>0</v>
      </c>
      <c r="BF209" s="169">
        <f>IF(N209="znížená",J209,0)</f>
        <v>0</v>
      </c>
      <c r="BG209" s="169">
        <f>IF(N209="zákl. prenesená",J209,0)</f>
        <v>0</v>
      </c>
      <c r="BH209" s="169">
        <f>IF(N209="zníž. prenesená",J209,0)</f>
        <v>0</v>
      </c>
      <c r="BI209" s="169">
        <f>IF(N209="nulová",J209,0)</f>
        <v>0</v>
      </c>
      <c r="BJ209" s="17" t="s">
        <v>86</v>
      </c>
      <c r="BK209" s="169">
        <f>ROUND(I209*H209,2)</f>
        <v>0</v>
      </c>
      <c r="BL209" s="17" t="s">
        <v>214</v>
      </c>
      <c r="BM209" s="168" t="s">
        <v>1539</v>
      </c>
    </row>
    <row r="210" spans="1:65" s="2" customFormat="1" ht="6.95" customHeight="1">
      <c r="A210" s="32"/>
      <c r="B210" s="50"/>
      <c r="C210" s="51"/>
      <c r="D210" s="51"/>
      <c r="E210" s="51"/>
      <c r="F210" s="51"/>
      <c r="G210" s="51"/>
      <c r="H210" s="51"/>
      <c r="I210" s="51"/>
      <c r="J210" s="51"/>
      <c r="K210" s="51"/>
      <c r="L210" s="33"/>
      <c r="M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</row>
  </sheetData>
  <autoFilter ref="C130:K209" xr:uid="{00000000-0009-0000-0000-000008000000}"/>
  <mergeCells count="15">
    <mergeCell ref="E117:H117"/>
    <mergeCell ref="E121:H121"/>
    <mergeCell ref="E119:H119"/>
    <mergeCell ref="E123:H123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23</vt:i4>
      </vt:variant>
      <vt:variant>
        <vt:lpstr>Pomenované rozsahy</vt:lpstr>
      </vt:variant>
      <vt:variant>
        <vt:i4>43</vt:i4>
      </vt:variant>
    </vt:vector>
  </HeadingPairs>
  <TitlesOfParts>
    <vt:vector size="66" baseType="lpstr">
      <vt:lpstr>Rekapitulácia stavby</vt:lpstr>
      <vt:lpstr>01 - Vonkajšie rozvody vody</vt:lpstr>
      <vt:lpstr>02 - Vonkajšie rozvody ka...</vt:lpstr>
      <vt:lpstr>03 - OPZ - Odberné plynov...</vt:lpstr>
      <vt:lpstr>04 - Búracie práce a výsp...</vt:lpstr>
      <vt:lpstr>01 - Zemné práce a základ...</vt:lpstr>
      <vt:lpstr>02 - Zvislé a vodorovné k...</vt:lpstr>
      <vt:lpstr>03 - Zastrešenie</vt:lpstr>
      <vt:lpstr>04 - Fasáda</vt:lpstr>
      <vt:lpstr>05 - Výplňové konštrukcie</vt:lpstr>
      <vt:lpstr>06 - Interiér</vt:lpstr>
      <vt:lpstr>07 - Ostatné</vt:lpstr>
      <vt:lpstr>2 - ZTI - Zdravotechnické...</vt:lpstr>
      <vt:lpstr>3.1 - UK</vt:lpstr>
      <vt:lpstr>3.2 - Strojovňa</vt:lpstr>
      <vt:lpstr>4 - VZT - Vzduchotechnika</vt:lpstr>
      <vt:lpstr>5 - ELI - Elektroinštalác...</vt:lpstr>
      <vt:lpstr>VV_ELI</vt:lpstr>
      <vt:lpstr>6 - Rozvody vody, kanal. ...</vt:lpstr>
      <vt:lpstr>SO.102 - Pergola A</vt:lpstr>
      <vt:lpstr>SO.201 - Chodník</vt:lpstr>
      <vt:lpstr>PS.101 - Detské ihrisko</vt:lpstr>
      <vt:lpstr>VV_PS.101</vt:lpstr>
      <vt:lpstr>'01 - Vonkajšie rozvody vody'!Názvy_tlače</vt:lpstr>
      <vt:lpstr>'01 - Zemné práce a základ...'!Názvy_tlače</vt:lpstr>
      <vt:lpstr>'02 - Vonkajšie rozvody ka...'!Názvy_tlače</vt:lpstr>
      <vt:lpstr>'02 - Zvislé a vodorovné k...'!Názvy_tlače</vt:lpstr>
      <vt:lpstr>'03 - OPZ - Odberné plynov...'!Názvy_tlače</vt:lpstr>
      <vt:lpstr>'03 - Zastrešenie'!Názvy_tlače</vt:lpstr>
      <vt:lpstr>'04 - Búracie práce a výsp...'!Názvy_tlače</vt:lpstr>
      <vt:lpstr>'04 - Fasáda'!Názvy_tlače</vt:lpstr>
      <vt:lpstr>'05 - Výplňové konštrukcie'!Názvy_tlače</vt:lpstr>
      <vt:lpstr>'06 - Interiér'!Názvy_tlače</vt:lpstr>
      <vt:lpstr>'07 - Ostatné'!Názvy_tlače</vt:lpstr>
      <vt:lpstr>'2 - ZTI - Zdravotechnické...'!Názvy_tlače</vt:lpstr>
      <vt:lpstr>'3.1 - UK'!Názvy_tlače</vt:lpstr>
      <vt:lpstr>'3.2 - Strojovňa'!Názvy_tlače</vt:lpstr>
      <vt:lpstr>'4 - VZT - Vzduchotechnika'!Názvy_tlače</vt:lpstr>
      <vt:lpstr>'5 - ELI - Elektroinštalác...'!Názvy_tlače</vt:lpstr>
      <vt:lpstr>'6 - Rozvody vody, kanal. ...'!Názvy_tlače</vt:lpstr>
      <vt:lpstr>'PS.101 - Detské ihrisko'!Názvy_tlače</vt:lpstr>
      <vt:lpstr>'Rekapitulácia stavby'!Názvy_tlače</vt:lpstr>
      <vt:lpstr>'SO.102 - Pergola A'!Názvy_tlače</vt:lpstr>
      <vt:lpstr>'SO.201 - Chodník'!Názvy_tlače</vt:lpstr>
      <vt:lpstr>'01 - Vonkajšie rozvody vody'!Oblasť_tlače</vt:lpstr>
      <vt:lpstr>'01 - Zemné práce a základ...'!Oblasť_tlače</vt:lpstr>
      <vt:lpstr>'02 - Vonkajšie rozvody ka...'!Oblasť_tlače</vt:lpstr>
      <vt:lpstr>'02 - Zvislé a vodorovné k...'!Oblasť_tlače</vt:lpstr>
      <vt:lpstr>'03 - OPZ - Odberné plynov...'!Oblasť_tlače</vt:lpstr>
      <vt:lpstr>'03 - Zastrešenie'!Oblasť_tlače</vt:lpstr>
      <vt:lpstr>'04 - Búracie práce a výsp...'!Oblasť_tlače</vt:lpstr>
      <vt:lpstr>'04 - Fasáda'!Oblasť_tlače</vt:lpstr>
      <vt:lpstr>'05 - Výplňové konštrukcie'!Oblasť_tlače</vt:lpstr>
      <vt:lpstr>'06 - Interiér'!Oblasť_tlače</vt:lpstr>
      <vt:lpstr>'07 - Ostatné'!Oblasť_tlače</vt:lpstr>
      <vt:lpstr>'2 - ZTI - Zdravotechnické...'!Oblasť_tlače</vt:lpstr>
      <vt:lpstr>'3.1 - UK'!Oblasť_tlače</vt:lpstr>
      <vt:lpstr>'3.2 - Strojovňa'!Oblasť_tlače</vt:lpstr>
      <vt:lpstr>'4 - VZT - Vzduchotechnika'!Oblasť_tlače</vt:lpstr>
      <vt:lpstr>'5 - ELI - Elektroinštalác...'!Oblasť_tlače</vt:lpstr>
      <vt:lpstr>'6 - Rozvody vody, kanal. ...'!Oblasť_tlače</vt:lpstr>
      <vt:lpstr>'PS.101 - Detské ihrisko'!Oblasť_tlače</vt:lpstr>
      <vt:lpstr>'Rekapitulácia stavby'!Oblasť_tlače</vt:lpstr>
      <vt:lpstr>'SO.102 - Pergola A'!Oblasť_tlače</vt:lpstr>
      <vt:lpstr>'SO.201 - Chodník'!Oblasť_tlače</vt:lpstr>
      <vt:lpstr>VV_ELI!Oblasť_tlače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AIPPC-009</dc:creator>
  <cp:lastModifiedBy>admin</cp:lastModifiedBy>
  <dcterms:created xsi:type="dcterms:W3CDTF">2022-06-01T14:13:34Z</dcterms:created>
  <dcterms:modified xsi:type="dcterms:W3CDTF">2022-06-01T14:18:28Z</dcterms:modified>
</cp:coreProperties>
</file>